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O:\MPSC Cases\GR-2019-0077 Gas Rate Case\Hearing\Exhibits\003P Laura Moore Rebuttal Testimony - PUBLIC\"/>
    </mc:Choice>
  </mc:AlternateContent>
  <bookViews>
    <workbookView xWindow="-2355" yWindow="-30" windowWidth="20430" windowHeight="7590"/>
  </bookViews>
  <sheets>
    <sheet name="Summary" sheetId="5" r:id="rId1"/>
    <sheet name="Gas Amortizations" sheetId="2" r:id="rId2"/>
    <sheet name="Monthly Amounts" sheetId="3" r:id="rId3"/>
  </sheets>
  <definedNames>
    <definedName name="booka_g">#REF!</definedName>
    <definedName name="_xlnm.Print_Titles" localSheetId="1">'Gas Amortizations'!$7:$12</definedName>
    <definedName name="proforma2">#REF!</definedName>
  </definedNames>
  <calcPr calcId="162913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5" l="1"/>
  <c r="D12" i="5" s="1"/>
  <c r="C11" i="5"/>
  <c r="D11" i="5" s="1"/>
  <c r="C10" i="5"/>
  <c r="T45" i="3" l="1"/>
  <c r="T46" i="3" s="1"/>
  <c r="T47" i="3" s="1"/>
  <c r="T48" i="3" s="1"/>
  <c r="T49" i="3" s="1"/>
  <c r="T50" i="3" s="1"/>
  <c r="T51" i="3" s="1"/>
  <c r="T52" i="3" s="1"/>
  <c r="T53" i="3" s="1"/>
  <c r="T54" i="3" s="1"/>
  <c r="T55" i="3" s="1"/>
  <c r="T56" i="3" s="1"/>
  <c r="T57" i="3" s="1"/>
  <c r="T58" i="3" s="1"/>
  <c r="T59" i="3" s="1"/>
  <c r="T60" i="3" s="1"/>
  <c r="T61" i="3" s="1"/>
  <c r="T62" i="3" s="1"/>
  <c r="T63" i="3" s="1"/>
  <c r="T64" i="3" s="1"/>
  <c r="T65" i="3" s="1"/>
  <c r="T66" i="3" s="1"/>
  <c r="T67" i="3" s="1"/>
  <c r="T68" i="3" s="1"/>
  <c r="T69" i="3" s="1"/>
  <c r="T70" i="3" s="1"/>
  <c r="T71" i="3" s="1"/>
  <c r="T72" i="3" s="1"/>
  <c r="T73" i="3" s="1"/>
  <c r="T74" i="3" s="1"/>
  <c r="T75" i="3" s="1"/>
  <c r="T76" i="3" s="1"/>
  <c r="T77" i="3" s="1"/>
  <c r="T78" i="3" s="1"/>
  <c r="T79" i="3" s="1"/>
  <c r="T80" i="3" s="1"/>
  <c r="T81" i="3" s="1"/>
  <c r="T82" i="3" s="1"/>
  <c r="T83" i="3" s="1"/>
  <c r="T84" i="3" s="1"/>
  <c r="T85" i="3" s="1"/>
  <c r="T86" i="3" s="1"/>
  <c r="T87" i="3" s="1"/>
  <c r="T88" i="3" s="1"/>
  <c r="T89" i="3" s="1"/>
  <c r="T90" i="3" s="1"/>
  <c r="T91" i="3" s="1"/>
  <c r="T92" i="3" s="1"/>
  <c r="T93" i="3" s="1"/>
  <c r="T94" i="3" s="1"/>
  <c r="T95" i="3" s="1"/>
  <c r="T96" i="3" s="1"/>
  <c r="T97" i="3" s="1"/>
  <c r="T98" i="3" s="1"/>
  <c r="T99" i="3" s="1"/>
  <c r="T100" i="3" s="1"/>
  <c r="T101" i="3" s="1"/>
  <c r="T102" i="3" s="1"/>
  <c r="T103" i="3" s="1"/>
  <c r="T104" i="3" s="1"/>
  <c r="T105" i="3" s="1"/>
  <c r="T106" i="3" s="1"/>
  <c r="T107" i="3" s="1"/>
  <c r="T108" i="3" s="1"/>
  <c r="T109" i="3" s="1"/>
  <c r="T110" i="3" s="1"/>
  <c r="T111" i="3" s="1"/>
  <c r="T112" i="3" s="1"/>
  <c r="T113" i="3" s="1"/>
  <c r="S9" i="3"/>
  <c r="S10" i="3" s="1"/>
  <c r="S11" i="3" s="1"/>
  <c r="S12" i="3" s="1"/>
  <c r="S13" i="3" s="1"/>
  <c r="S14" i="3" s="1"/>
  <c r="S15" i="3" s="1"/>
  <c r="S16" i="3" s="1"/>
  <c r="S17" i="3" s="1"/>
  <c r="S18" i="3" s="1"/>
  <c r="S19" i="3" s="1"/>
  <c r="S20" i="3" s="1"/>
  <c r="S21" i="3" s="1"/>
  <c r="S22" i="3" s="1"/>
  <c r="S23" i="3" s="1"/>
  <c r="S24" i="3" s="1"/>
  <c r="S25" i="3" s="1"/>
  <c r="S26" i="3" s="1"/>
  <c r="S27" i="3" s="1"/>
  <c r="S28" i="3" s="1"/>
  <c r="S29" i="3" s="1"/>
  <c r="S30" i="3" s="1"/>
  <c r="S31" i="3" s="1"/>
  <c r="S32" i="3" s="1"/>
  <c r="S33" i="3" s="1"/>
  <c r="S34" i="3" s="1"/>
  <c r="S35" i="3" s="1"/>
  <c r="S36" i="3" s="1"/>
  <c r="S37" i="3" s="1"/>
  <c r="S38" i="3" s="1"/>
  <c r="S39" i="3" s="1"/>
  <c r="S40" i="3" s="1"/>
  <c r="S41" i="3" s="1"/>
  <c r="S42" i="3" s="1"/>
  <c r="S43" i="3" s="1"/>
  <c r="S44" i="3" s="1"/>
  <c r="S45" i="3" s="1"/>
  <c r="S46" i="3" s="1"/>
  <c r="S47" i="3" s="1"/>
  <c r="S48" i="3" s="1"/>
  <c r="S49" i="3" s="1"/>
  <c r="S50" i="3" s="1"/>
  <c r="S51" i="3" s="1"/>
  <c r="S52" i="3" s="1"/>
  <c r="S53" i="3" s="1"/>
  <c r="S54" i="3" s="1"/>
  <c r="S55" i="3" s="1"/>
  <c r="S56" i="3" s="1"/>
  <c r="S57" i="3" s="1"/>
  <c r="S58" i="3" s="1"/>
  <c r="S59" i="3" s="1"/>
  <c r="S60" i="3" s="1"/>
  <c r="S61" i="3" s="1"/>
  <c r="S62" i="3" s="1"/>
  <c r="S63" i="3" s="1"/>
  <c r="S64" i="3" s="1"/>
  <c r="S65" i="3" s="1"/>
  <c r="S66" i="3" s="1"/>
  <c r="S67" i="3" s="1"/>
  <c r="S68" i="3" s="1"/>
  <c r="S69" i="3" s="1"/>
  <c r="S70" i="3" s="1"/>
  <c r="S71" i="3" s="1"/>
  <c r="S72" i="3" s="1"/>
  <c r="S73" i="3" s="1"/>
  <c r="S74" i="3" s="1"/>
  <c r="S75" i="3" s="1"/>
  <c r="S76" i="3" s="1"/>
  <c r="S77" i="3" s="1"/>
  <c r="S78" i="3" s="1"/>
  <c r="S79" i="3" s="1"/>
  <c r="S80" i="3" s="1"/>
  <c r="S81" i="3" s="1"/>
  <c r="S82" i="3" s="1"/>
  <c r="S83" i="3" s="1"/>
  <c r="S84" i="3" s="1"/>
  <c r="S85" i="3" s="1"/>
  <c r="S86" i="3" s="1"/>
  <c r="S87" i="3" s="1"/>
  <c r="S88" i="3" s="1"/>
  <c r="S89" i="3" s="1"/>
  <c r="S90" i="3" s="1"/>
  <c r="S91" i="3" s="1"/>
  <c r="S92" i="3" s="1"/>
  <c r="S93" i="3" s="1"/>
  <c r="S94" i="3" s="1"/>
  <c r="S95" i="3" s="1"/>
  <c r="S96" i="3" s="1"/>
  <c r="S97" i="3" s="1"/>
  <c r="S98" i="3" s="1"/>
  <c r="S99" i="3" s="1"/>
  <c r="S100" i="3" s="1"/>
  <c r="S101" i="3" s="1"/>
  <c r="S102" i="3" s="1"/>
  <c r="S103" i="3" s="1"/>
  <c r="S104" i="3" s="1"/>
  <c r="S105" i="3" s="1"/>
  <c r="S106" i="3" s="1"/>
  <c r="S107" i="3" s="1"/>
  <c r="S108" i="3" s="1"/>
  <c r="S109" i="3" s="1"/>
  <c r="S110" i="3" s="1"/>
  <c r="S111" i="3" s="1"/>
  <c r="S112" i="3" s="1"/>
  <c r="S113" i="3" s="1"/>
  <c r="O45" i="3"/>
  <c r="O46" i="3" s="1"/>
  <c r="O47" i="3" s="1"/>
  <c r="O48" i="3" s="1"/>
  <c r="O49" i="3" s="1"/>
  <c r="O50" i="3" s="1"/>
  <c r="O51" i="3" s="1"/>
  <c r="O52" i="3" s="1"/>
  <c r="O53" i="3" s="1"/>
  <c r="O54" i="3" s="1"/>
  <c r="O55" i="3" s="1"/>
  <c r="O56" i="3" s="1"/>
  <c r="O57" i="3" s="1"/>
  <c r="O58" i="3" s="1"/>
  <c r="O59" i="3" s="1"/>
  <c r="O60" i="3" s="1"/>
  <c r="O61" i="3" s="1"/>
  <c r="O62" i="3" s="1"/>
  <c r="O63" i="3" s="1"/>
  <c r="O64" i="3" s="1"/>
  <c r="O65" i="3" s="1"/>
  <c r="O66" i="3" s="1"/>
  <c r="O67" i="3" s="1"/>
  <c r="O68" i="3" s="1"/>
  <c r="O69" i="3" s="1"/>
  <c r="O70" i="3" s="1"/>
  <c r="O71" i="3" s="1"/>
  <c r="O72" i="3" s="1"/>
  <c r="O73" i="3" s="1"/>
  <c r="O74" i="3" s="1"/>
  <c r="O75" i="3" s="1"/>
  <c r="O76" i="3" s="1"/>
  <c r="O77" i="3" s="1"/>
  <c r="O78" i="3" s="1"/>
  <c r="O79" i="3" s="1"/>
  <c r="O80" i="3" s="1"/>
  <c r="O81" i="3" s="1"/>
  <c r="O82" i="3" s="1"/>
  <c r="O83" i="3" s="1"/>
  <c r="O84" i="3" s="1"/>
  <c r="O85" i="3" s="1"/>
  <c r="O86" i="3" s="1"/>
  <c r="O87" i="3" s="1"/>
  <c r="O88" i="3" s="1"/>
  <c r="O89" i="3" s="1"/>
  <c r="O90" i="3" s="1"/>
  <c r="O91" i="3" s="1"/>
  <c r="O92" i="3" s="1"/>
  <c r="O93" i="3" s="1"/>
  <c r="O94" i="3" s="1"/>
  <c r="O95" i="3" s="1"/>
  <c r="O96" i="3" s="1"/>
  <c r="O97" i="3" s="1"/>
  <c r="O98" i="3" s="1"/>
  <c r="O99" i="3" s="1"/>
  <c r="O100" i="3" s="1"/>
  <c r="O101" i="3" s="1"/>
  <c r="O102" i="3" s="1"/>
  <c r="O103" i="3" s="1"/>
  <c r="O104" i="3" s="1"/>
  <c r="O105" i="3" s="1"/>
  <c r="O106" i="3" s="1"/>
  <c r="O107" i="3" s="1"/>
  <c r="O108" i="3" s="1"/>
  <c r="O109" i="3" s="1"/>
  <c r="O110" i="3" s="1"/>
  <c r="O111" i="3" s="1"/>
  <c r="O112" i="3" s="1"/>
  <c r="O113" i="3" s="1"/>
  <c r="N9" i="3"/>
  <c r="N10" i="3" s="1"/>
  <c r="N11" i="3" s="1"/>
  <c r="N12" i="3" s="1"/>
  <c r="N13" i="3" s="1"/>
  <c r="N14" i="3" s="1"/>
  <c r="N15" i="3" s="1"/>
  <c r="N16" i="3" s="1"/>
  <c r="N17" i="3" s="1"/>
  <c r="N18" i="3" s="1"/>
  <c r="N19" i="3" s="1"/>
  <c r="N20" i="3" s="1"/>
  <c r="N21" i="3" s="1"/>
  <c r="N22" i="3" s="1"/>
  <c r="N23" i="3" s="1"/>
  <c r="N24" i="3" s="1"/>
  <c r="N25" i="3" s="1"/>
  <c r="N26" i="3" s="1"/>
  <c r="N27" i="3" s="1"/>
  <c r="N28" i="3" s="1"/>
  <c r="N29" i="3" s="1"/>
  <c r="N30" i="3" s="1"/>
  <c r="N31" i="3" s="1"/>
  <c r="N32" i="3" s="1"/>
  <c r="N33" i="3" s="1"/>
  <c r="N34" i="3" s="1"/>
  <c r="N35" i="3" s="1"/>
  <c r="N36" i="3" s="1"/>
  <c r="N37" i="3" s="1"/>
  <c r="N38" i="3" s="1"/>
  <c r="N39" i="3" s="1"/>
  <c r="N40" i="3" s="1"/>
  <c r="N41" i="3" s="1"/>
  <c r="N42" i="3" s="1"/>
  <c r="N43" i="3" s="1"/>
  <c r="N44" i="3" s="1"/>
  <c r="N45" i="3" s="1"/>
  <c r="N46" i="3" s="1"/>
  <c r="N47" i="3" s="1"/>
  <c r="N48" i="3" s="1"/>
  <c r="N49" i="3" s="1"/>
  <c r="N50" i="3" s="1"/>
  <c r="N51" i="3" s="1"/>
  <c r="N52" i="3" s="1"/>
  <c r="N53" i="3" s="1"/>
  <c r="N54" i="3" s="1"/>
  <c r="N55" i="3" s="1"/>
  <c r="N56" i="3" s="1"/>
  <c r="N57" i="3" s="1"/>
  <c r="N58" i="3" s="1"/>
  <c r="N59" i="3" s="1"/>
  <c r="N60" i="3" s="1"/>
  <c r="N61" i="3" s="1"/>
  <c r="N62" i="3" s="1"/>
  <c r="N63" i="3" s="1"/>
  <c r="N64" i="3" s="1"/>
  <c r="N65" i="3" s="1"/>
  <c r="N66" i="3" s="1"/>
  <c r="N67" i="3" s="1"/>
  <c r="N68" i="3" s="1"/>
  <c r="N69" i="3" s="1"/>
  <c r="N70" i="3" s="1"/>
  <c r="N71" i="3" s="1"/>
  <c r="N72" i="3" s="1"/>
  <c r="N73" i="3" s="1"/>
  <c r="N74" i="3" s="1"/>
  <c r="N75" i="3" s="1"/>
  <c r="N76" i="3" s="1"/>
  <c r="N77" i="3" s="1"/>
  <c r="N78" i="3" s="1"/>
  <c r="N79" i="3" s="1"/>
  <c r="N80" i="3" s="1"/>
  <c r="N81" i="3" s="1"/>
  <c r="N82" i="3" s="1"/>
  <c r="N83" i="3" s="1"/>
  <c r="N84" i="3" s="1"/>
  <c r="N85" i="3" s="1"/>
  <c r="N86" i="3" s="1"/>
  <c r="N87" i="3" s="1"/>
  <c r="N88" i="3" s="1"/>
  <c r="N89" i="3" s="1"/>
  <c r="N90" i="3" s="1"/>
  <c r="N91" i="3" s="1"/>
  <c r="N92" i="3" s="1"/>
  <c r="N93" i="3" s="1"/>
  <c r="N94" i="3" s="1"/>
  <c r="N95" i="3" s="1"/>
  <c r="N96" i="3" s="1"/>
  <c r="N97" i="3" s="1"/>
  <c r="N98" i="3" s="1"/>
  <c r="N99" i="3" s="1"/>
  <c r="N100" i="3" s="1"/>
  <c r="N101" i="3" s="1"/>
  <c r="N102" i="3" s="1"/>
  <c r="N103" i="3" s="1"/>
  <c r="N104" i="3" s="1"/>
  <c r="N105" i="3" s="1"/>
  <c r="N106" i="3" s="1"/>
  <c r="N107" i="3" s="1"/>
  <c r="N108" i="3" s="1"/>
  <c r="N109" i="3" s="1"/>
  <c r="N110" i="3" s="1"/>
  <c r="N111" i="3" s="1"/>
  <c r="N112" i="3" s="1"/>
  <c r="N113" i="3" s="1"/>
  <c r="H113" i="3" l="1"/>
  <c r="H112" i="3"/>
  <c r="H111" i="3"/>
  <c r="H110" i="3"/>
  <c r="H109" i="3"/>
  <c r="H108" i="3"/>
  <c r="H107" i="3"/>
  <c r="H106" i="3"/>
  <c r="H105" i="3"/>
  <c r="H104" i="3"/>
  <c r="H103" i="3"/>
  <c r="H102" i="3"/>
  <c r="H101" i="3"/>
  <c r="H100" i="3"/>
  <c r="H99" i="3"/>
  <c r="H98" i="3"/>
  <c r="H97" i="3"/>
  <c r="H96" i="3"/>
  <c r="H95" i="3"/>
  <c r="H94" i="3"/>
  <c r="H93" i="3"/>
  <c r="H92" i="3"/>
  <c r="H91" i="3"/>
  <c r="H90" i="3"/>
  <c r="H89" i="3"/>
  <c r="H88" i="3"/>
  <c r="H87" i="3"/>
  <c r="H86" i="3"/>
  <c r="H85" i="3"/>
  <c r="H84" i="3"/>
  <c r="H83" i="3"/>
  <c r="H82" i="3"/>
  <c r="H81" i="3"/>
  <c r="H80" i="3"/>
  <c r="H79" i="3"/>
  <c r="H78" i="3"/>
  <c r="H77" i="3"/>
  <c r="H76" i="3"/>
  <c r="H75" i="3"/>
  <c r="H74" i="3"/>
  <c r="H73" i="3"/>
  <c r="H72" i="3"/>
  <c r="H71" i="3"/>
  <c r="H70" i="3"/>
  <c r="H69" i="3"/>
  <c r="H68" i="3"/>
  <c r="H67" i="3"/>
  <c r="H66" i="3"/>
  <c r="H65" i="3"/>
  <c r="H64" i="3"/>
  <c r="H63" i="3"/>
  <c r="H62" i="3"/>
  <c r="H61" i="3"/>
  <c r="H60" i="3"/>
  <c r="H59" i="3"/>
  <c r="H58" i="3"/>
  <c r="H57" i="3"/>
  <c r="H56" i="3"/>
  <c r="H55" i="3"/>
  <c r="H54" i="3"/>
  <c r="H53" i="3"/>
  <c r="H52" i="3"/>
  <c r="H51" i="3"/>
  <c r="H50" i="3"/>
  <c r="H49" i="3"/>
  <c r="H48" i="3"/>
  <c r="H47" i="3"/>
  <c r="H46" i="3"/>
  <c r="H45" i="3"/>
  <c r="J45" i="3" s="1"/>
  <c r="J46" i="3" s="1"/>
  <c r="J47" i="3" s="1"/>
  <c r="J48" i="3" s="1"/>
  <c r="J49" i="3" s="1"/>
  <c r="J50" i="3" s="1"/>
  <c r="J51" i="3" s="1"/>
  <c r="J52" i="3" s="1"/>
  <c r="J53" i="3" s="1"/>
  <c r="J54" i="3" s="1"/>
  <c r="J55" i="3" s="1"/>
  <c r="J56" i="3" s="1"/>
  <c r="J57" i="3" s="1"/>
  <c r="J58" i="3" s="1"/>
  <c r="J59" i="3" s="1"/>
  <c r="J60" i="3" s="1"/>
  <c r="J61" i="3" s="1"/>
  <c r="J62" i="3" s="1"/>
  <c r="J63" i="3" s="1"/>
  <c r="J64" i="3" s="1"/>
  <c r="J65" i="3" s="1"/>
  <c r="J66" i="3" s="1"/>
  <c r="J67" i="3" s="1"/>
  <c r="J68" i="3" s="1"/>
  <c r="J69" i="3" s="1"/>
  <c r="J70" i="3" s="1"/>
  <c r="J71" i="3" s="1"/>
  <c r="J72" i="3" s="1"/>
  <c r="J73" i="3" s="1"/>
  <c r="J74" i="3" s="1"/>
  <c r="J75" i="3" s="1"/>
  <c r="J76" i="3" s="1"/>
  <c r="J77" i="3" s="1"/>
  <c r="J78" i="3" s="1"/>
  <c r="J79" i="3" s="1"/>
  <c r="J80" i="3" s="1"/>
  <c r="J81" i="3" s="1"/>
  <c r="J82" i="3" s="1"/>
  <c r="J83" i="3" s="1"/>
  <c r="J84" i="3" s="1"/>
  <c r="J85" i="3" s="1"/>
  <c r="J86" i="3" s="1"/>
  <c r="J87" i="3" s="1"/>
  <c r="J88" i="3" s="1"/>
  <c r="J89" i="3" s="1"/>
  <c r="J90" i="3" s="1"/>
  <c r="J91" i="3" s="1"/>
  <c r="J92" i="3" s="1"/>
  <c r="J93" i="3" s="1"/>
  <c r="J94" i="3" s="1"/>
  <c r="J95" i="3" s="1"/>
  <c r="J96" i="3" s="1"/>
  <c r="J97" i="3" s="1"/>
  <c r="J98" i="3" s="1"/>
  <c r="J99" i="3" s="1"/>
  <c r="J100" i="3" s="1"/>
  <c r="J101" i="3" s="1"/>
  <c r="J102" i="3" s="1"/>
  <c r="J103" i="3" s="1"/>
  <c r="J104" i="3" s="1"/>
  <c r="J105" i="3" s="1"/>
  <c r="J106" i="3" s="1"/>
  <c r="J107" i="3" s="1"/>
  <c r="J108" i="3" s="1"/>
  <c r="J109" i="3" s="1"/>
  <c r="J110" i="3" s="1"/>
  <c r="J111" i="3" s="1"/>
  <c r="J112" i="3" s="1"/>
  <c r="J113" i="3" s="1"/>
  <c r="D22" i="2" l="1"/>
  <c r="I8" i="3" s="1"/>
  <c r="G22" i="2" l="1"/>
  <c r="H22" i="2" s="1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9" i="3"/>
  <c r="I9" i="3" s="1"/>
  <c r="I10" i="3" s="1"/>
  <c r="D8" i="3"/>
  <c r="I11" i="3" l="1"/>
  <c r="C113" i="3"/>
  <c r="C109" i="3"/>
  <c r="C105" i="3"/>
  <c r="C101" i="3"/>
  <c r="C97" i="3"/>
  <c r="C93" i="3"/>
  <c r="C89" i="3"/>
  <c r="C85" i="3"/>
  <c r="C81" i="3"/>
  <c r="C77" i="3"/>
  <c r="C73" i="3"/>
  <c r="C110" i="3"/>
  <c r="C98" i="3"/>
  <c r="C94" i="3"/>
  <c r="C82" i="3"/>
  <c r="C70" i="3"/>
  <c r="C112" i="3"/>
  <c r="C108" i="3"/>
  <c r="C104" i="3"/>
  <c r="C100" i="3"/>
  <c r="C96" i="3"/>
  <c r="C92" i="3"/>
  <c r="C88" i="3"/>
  <c r="C84" i="3"/>
  <c r="C80" i="3"/>
  <c r="C76" i="3"/>
  <c r="C72" i="3"/>
  <c r="C69" i="3"/>
  <c r="E69" i="3" s="1"/>
  <c r="E70" i="3" s="1"/>
  <c r="C106" i="3"/>
  <c r="C86" i="3"/>
  <c r="C74" i="3"/>
  <c r="C111" i="3"/>
  <c r="C107" i="3"/>
  <c r="C103" i="3"/>
  <c r="C99" i="3"/>
  <c r="C95" i="3"/>
  <c r="C91" i="3"/>
  <c r="C87" i="3"/>
  <c r="C83" i="3"/>
  <c r="C79" i="3"/>
  <c r="C75" i="3"/>
  <c r="C71" i="3"/>
  <c r="C102" i="3"/>
  <c r="C90" i="3"/>
  <c r="C78" i="3"/>
  <c r="I12" i="3"/>
  <c r="I13" i="3"/>
  <c r="I14" i="3" s="1"/>
  <c r="I15" i="3" s="1"/>
  <c r="I16" i="3" s="1"/>
  <c r="I17" i="3" s="1"/>
  <c r="I18" i="3" s="1"/>
  <c r="I19" i="3" s="1"/>
  <c r="I20" i="3" s="1"/>
  <c r="I21" i="3" s="1"/>
  <c r="I22" i="3" s="1"/>
  <c r="I23" i="3" s="1"/>
  <c r="I24" i="3" s="1"/>
  <c r="I25" i="3" s="1"/>
  <c r="I26" i="3" s="1"/>
  <c r="I27" i="3" s="1"/>
  <c r="I28" i="3" s="1"/>
  <c r="I29" i="3" s="1"/>
  <c r="I30" i="3" s="1"/>
  <c r="I31" i="3" s="1"/>
  <c r="I32" i="3" s="1"/>
  <c r="I33" i="3" s="1"/>
  <c r="I34" i="3" s="1"/>
  <c r="I35" i="3" s="1"/>
  <c r="I36" i="3" s="1"/>
  <c r="I37" i="3" s="1"/>
  <c r="I38" i="3" s="1"/>
  <c r="I39" i="3" s="1"/>
  <c r="I40" i="3" s="1"/>
  <c r="I41" i="3" s="1"/>
  <c r="I42" i="3" s="1"/>
  <c r="I43" i="3" s="1"/>
  <c r="I44" i="3" s="1"/>
  <c r="I45" i="3" s="1"/>
  <c r="I46" i="3" s="1"/>
  <c r="I47" i="3" s="1"/>
  <c r="I48" i="3" s="1"/>
  <c r="I49" i="3" s="1"/>
  <c r="I50" i="3" s="1"/>
  <c r="I51" i="3" s="1"/>
  <c r="I52" i="3" s="1"/>
  <c r="I53" i="3" s="1"/>
  <c r="I54" i="3" s="1"/>
  <c r="I55" i="3" s="1"/>
  <c r="I56" i="3" s="1"/>
  <c r="I57" i="3" s="1"/>
  <c r="I58" i="3" s="1"/>
  <c r="I59" i="3" s="1"/>
  <c r="I60" i="3" s="1"/>
  <c r="I61" i="3" s="1"/>
  <c r="I62" i="3" s="1"/>
  <c r="I63" i="3" s="1"/>
  <c r="I64" i="3" s="1"/>
  <c r="I65" i="3" s="1"/>
  <c r="I66" i="3" s="1"/>
  <c r="I67" i="3" s="1"/>
  <c r="I68" i="3" s="1"/>
  <c r="I69" i="3" s="1"/>
  <c r="I70" i="3" s="1"/>
  <c r="I71" i="3" s="1"/>
  <c r="I72" i="3" s="1"/>
  <c r="I73" i="3" s="1"/>
  <c r="I74" i="3" s="1"/>
  <c r="I75" i="3" s="1"/>
  <c r="I76" i="3" s="1"/>
  <c r="I77" i="3" s="1"/>
  <c r="I78" i="3" s="1"/>
  <c r="I79" i="3" s="1"/>
  <c r="I80" i="3" s="1"/>
  <c r="I81" i="3" s="1"/>
  <c r="I82" i="3" s="1"/>
  <c r="I83" i="3" s="1"/>
  <c r="I84" i="3" s="1"/>
  <c r="I85" i="3" s="1"/>
  <c r="I86" i="3" s="1"/>
  <c r="I87" i="3" s="1"/>
  <c r="I88" i="3" s="1"/>
  <c r="I89" i="3" s="1"/>
  <c r="I90" i="3" s="1"/>
  <c r="I91" i="3" s="1"/>
  <c r="I92" i="3" s="1"/>
  <c r="I93" i="3" s="1"/>
  <c r="I94" i="3" s="1"/>
  <c r="I95" i="3" s="1"/>
  <c r="I96" i="3" s="1"/>
  <c r="I97" i="3" s="1"/>
  <c r="I98" i="3" s="1"/>
  <c r="I99" i="3" s="1"/>
  <c r="I100" i="3" s="1"/>
  <c r="I101" i="3" s="1"/>
  <c r="I102" i="3" s="1"/>
  <c r="I103" i="3" s="1"/>
  <c r="I104" i="3" s="1"/>
  <c r="I105" i="3" s="1"/>
  <c r="I106" i="3" s="1"/>
  <c r="I107" i="3" s="1"/>
  <c r="I108" i="3" s="1"/>
  <c r="I109" i="3" s="1"/>
  <c r="I110" i="3" s="1"/>
  <c r="I111" i="3" s="1"/>
  <c r="I112" i="3" s="1"/>
  <c r="I113" i="3" s="1"/>
  <c r="B23" i="3"/>
  <c r="B50" i="3"/>
  <c r="B66" i="3"/>
  <c r="B58" i="3"/>
  <c r="B39" i="3"/>
  <c r="B63" i="3"/>
  <c r="B55" i="3"/>
  <c r="B47" i="3"/>
  <c r="B35" i="3"/>
  <c r="B19" i="3"/>
  <c r="B9" i="3"/>
  <c r="D9" i="3" s="1"/>
  <c r="B62" i="3"/>
  <c r="B54" i="3"/>
  <c r="B46" i="3"/>
  <c r="B31" i="3"/>
  <c r="B15" i="3"/>
  <c r="B67" i="3"/>
  <c r="B59" i="3"/>
  <c r="B51" i="3"/>
  <c r="B43" i="3"/>
  <c r="B27" i="3"/>
  <c r="B11" i="3"/>
  <c r="B68" i="3"/>
  <c r="B64" i="3"/>
  <c r="B60" i="3"/>
  <c r="B56" i="3"/>
  <c r="B52" i="3"/>
  <c r="B48" i="3"/>
  <c r="B44" i="3"/>
  <c r="B40" i="3"/>
  <c r="B36" i="3"/>
  <c r="B32" i="3"/>
  <c r="B28" i="3"/>
  <c r="B24" i="3"/>
  <c r="B20" i="3"/>
  <c r="B16" i="3"/>
  <c r="B12" i="3"/>
  <c r="B42" i="3"/>
  <c r="B38" i="3"/>
  <c r="B34" i="3"/>
  <c r="B30" i="3"/>
  <c r="B26" i="3"/>
  <c r="B22" i="3"/>
  <c r="B18" i="3"/>
  <c r="B14" i="3"/>
  <c r="B10" i="3"/>
  <c r="B65" i="3"/>
  <c r="B61" i="3"/>
  <c r="B57" i="3"/>
  <c r="B53" i="3"/>
  <c r="B49" i="3"/>
  <c r="B45" i="3"/>
  <c r="B41" i="3"/>
  <c r="B37" i="3"/>
  <c r="B33" i="3"/>
  <c r="B29" i="3"/>
  <c r="B25" i="3"/>
  <c r="B21" i="3"/>
  <c r="B17" i="3"/>
  <c r="B13" i="3"/>
  <c r="E71" i="3" l="1"/>
  <c r="E72" i="3" s="1"/>
  <c r="E73" i="3" s="1"/>
  <c r="E74" i="3" s="1"/>
  <c r="E75" i="3" s="1"/>
  <c r="E76" i="3" s="1"/>
  <c r="E77" i="3" s="1"/>
  <c r="E78" i="3" s="1"/>
  <c r="E79" i="3" s="1"/>
  <c r="E80" i="3" s="1"/>
  <c r="E81" i="3" s="1"/>
  <c r="E82" i="3" s="1"/>
  <c r="E83" i="3" s="1"/>
  <c r="E84" i="3" s="1"/>
  <c r="E85" i="3" s="1"/>
  <c r="E86" i="3" s="1"/>
  <c r="E87" i="3" s="1"/>
  <c r="E88" i="3" s="1"/>
  <c r="E89" i="3" s="1"/>
  <c r="E90" i="3" s="1"/>
  <c r="E91" i="3" s="1"/>
  <c r="E92" i="3" s="1"/>
  <c r="E93" i="3" s="1"/>
  <c r="E94" i="3" s="1"/>
  <c r="E95" i="3" s="1"/>
  <c r="E96" i="3" s="1"/>
  <c r="E97" i="3" s="1"/>
  <c r="E98" i="3" s="1"/>
  <c r="E99" i="3" s="1"/>
  <c r="E100" i="3" s="1"/>
  <c r="E101" i="3" s="1"/>
  <c r="E102" i="3" s="1"/>
  <c r="E103" i="3" s="1"/>
  <c r="E104" i="3" s="1"/>
  <c r="E105" i="3" s="1"/>
  <c r="E106" i="3" s="1"/>
  <c r="E107" i="3" s="1"/>
  <c r="E108" i="3" s="1"/>
  <c r="E109" i="3" s="1"/>
  <c r="E110" i="3" s="1"/>
  <c r="E111" i="3" s="1"/>
  <c r="E112" i="3" s="1"/>
  <c r="E113" i="3" s="1"/>
  <c r="C9" i="5" s="1"/>
  <c r="C16" i="5" s="1"/>
  <c r="D10" i="5"/>
  <c r="D10" i="3"/>
  <c r="D11" i="3" s="1"/>
  <c r="D12" i="3" s="1"/>
  <c r="D13" i="3" s="1"/>
  <c r="D14" i="3" s="1"/>
  <c r="D15" i="3" s="1"/>
  <c r="D16" i="3" s="1"/>
  <c r="D17" i="3" s="1"/>
  <c r="D18" i="3" s="1"/>
  <c r="D19" i="3" s="1"/>
  <c r="D20" i="3" s="1"/>
  <c r="D21" i="3" s="1"/>
  <c r="D22" i="3" s="1"/>
  <c r="D23" i="3" s="1"/>
  <c r="D24" i="3" s="1"/>
  <c r="D25" i="3" s="1"/>
  <c r="D26" i="3" s="1"/>
  <c r="D27" i="3" s="1"/>
  <c r="D28" i="3" s="1"/>
  <c r="D29" i="3" s="1"/>
  <c r="D30" i="3" s="1"/>
  <c r="D31" i="3" s="1"/>
  <c r="D32" i="3" s="1"/>
  <c r="D33" i="3" s="1"/>
  <c r="D34" i="3" s="1"/>
  <c r="D35" i="3" s="1"/>
  <c r="D36" i="3" s="1"/>
  <c r="D37" i="3" s="1"/>
  <c r="D38" i="3" s="1"/>
  <c r="D39" i="3" s="1"/>
  <c r="D40" i="3" s="1"/>
  <c r="D41" i="3" s="1"/>
  <c r="D42" i="3" s="1"/>
  <c r="D43" i="3" s="1"/>
  <c r="D44" i="3" s="1"/>
  <c r="D45" i="3" s="1"/>
  <c r="D46" i="3" s="1"/>
  <c r="D47" i="3" s="1"/>
  <c r="D48" i="3" s="1"/>
  <c r="D49" i="3" s="1"/>
  <c r="D50" i="3" s="1"/>
  <c r="D51" i="3" s="1"/>
  <c r="D52" i="3" s="1"/>
  <c r="D53" i="3" s="1"/>
  <c r="D54" i="3" s="1"/>
  <c r="D55" i="3" s="1"/>
  <c r="D56" i="3" s="1"/>
  <c r="D57" i="3" s="1"/>
  <c r="D58" i="3" s="1"/>
  <c r="D59" i="3" s="1"/>
  <c r="D60" i="3" s="1"/>
  <c r="D61" i="3" s="1"/>
  <c r="D62" i="3" s="1"/>
  <c r="D63" i="3" s="1"/>
  <c r="D64" i="3" s="1"/>
  <c r="D65" i="3" s="1"/>
  <c r="D66" i="3" s="1"/>
  <c r="D67" i="3" s="1"/>
  <c r="D68" i="3" s="1"/>
  <c r="D69" i="3" s="1"/>
  <c r="D70" i="3" s="1"/>
  <c r="D71" i="3" s="1"/>
  <c r="D72" i="3" s="1"/>
  <c r="D73" i="3" s="1"/>
  <c r="D74" i="3" s="1"/>
  <c r="D75" i="3" s="1"/>
  <c r="D76" i="3" s="1"/>
  <c r="D77" i="3" s="1"/>
  <c r="D78" i="3" s="1"/>
  <c r="D79" i="3" s="1"/>
  <c r="D80" i="3" s="1"/>
  <c r="D81" i="3" s="1"/>
  <c r="D82" i="3" s="1"/>
  <c r="D83" i="3" s="1"/>
  <c r="D84" i="3" s="1"/>
  <c r="D85" i="3" s="1"/>
  <c r="D86" i="3" s="1"/>
  <c r="D87" i="3" s="1"/>
  <c r="D88" i="3" s="1"/>
  <c r="D89" i="3" s="1"/>
  <c r="D90" i="3" s="1"/>
  <c r="D91" i="3" s="1"/>
  <c r="D92" i="3" s="1"/>
  <c r="D93" i="3" s="1"/>
  <c r="D94" i="3" s="1"/>
  <c r="D95" i="3" s="1"/>
  <c r="D96" i="3" s="1"/>
  <c r="D97" i="3" s="1"/>
  <c r="D98" i="3" s="1"/>
  <c r="D99" i="3" s="1"/>
  <c r="D100" i="3" s="1"/>
  <c r="D101" i="3" s="1"/>
  <c r="D102" i="3" s="1"/>
  <c r="D103" i="3" s="1"/>
  <c r="D104" i="3" s="1"/>
  <c r="D105" i="3" s="1"/>
  <c r="D106" i="3" s="1"/>
  <c r="D107" i="3" s="1"/>
  <c r="D108" i="3" s="1"/>
  <c r="D109" i="3" s="1"/>
  <c r="D110" i="3" s="1"/>
  <c r="D111" i="3" s="1"/>
  <c r="D112" i="3" s="1"/>
  <c r="D113" i="3" s="1"/>
  <c r="D18" i="2"/>
  <c r="D14" i="2"/>
  <c r="H14" i="2"/>
  <c r="H16" i="2"/>
  <c r="H18" i="2"/>
  <c r="H20" i="2"/>
  <c r="D9" i="5" l="1"/>
  <c r="D16" i="5" s="1"/>
</calcChain>
</file>

<file path=xl/sharedStrings.xml><?xml version="1.0" encoding="utf-8"?>
<sst xmlns="http://schemas.openxmlformats.org/spreadsheetml/2006/main" count="94" uniqueCount="61">
  <si>
    <t>Flotation Costs</t>
  </si>
  <si>
    <t>182-307</t>
  </si>
  <si>
    <t>Annual</t>
  </si>
  <si>
    <t>GR-2010-0363</t>
  </si>
  <si>
    <t>Low Income Weatherization</t>
  </si>
  <si>
    <t>OPEB</t>
  </si>
  <si>
    <t xml:space="preserve">Pension </t>
  </si>
  <si>
    <t>407-307</t>
  </si>
  <si>
    <t>2/2011 - 01/2016</t>
  </si>
  <si>
    <t>Accounting</t>
  </si>
  <si>
    <t xml:space="preserve"> Amount</t>
  </si>
  <si>
    <t>Amount</t>
  </si>
  <si>
    <t>Period</t>
  </si>
  <si>
    <t>Yrs.</t>
  </si>
  <si>
    <t>Asset/Liab.</t>
  </si>
  <si>
    <t>Case</t>
  </si>
  <si>
    <t>Amortization</t>
  </si>
  <si>
    <t xml:space="preserve">Monthly </t>
  </si>
  <si>
    <t>Amortization Period</t>
  </si>
  <si>
    <t xml:space="preserve">Amortization </t>
  </si>
  <si>
    <t>Regulatory</t>
  </si>
  <si>
    <t>Rate</t>
  </si>
  <si>
    <t>Ameren Missouri Gas</t>
  </si>
  <si>
    <t>926-TP0</t>
  </si>
  <si>
    <t>926-TO0</t>
  </si>
  <si>
    <t>3/2011 - 02/2016</t>
  </si>
  <si>
    <t>407-338</t>
  </si>
  <si>
    <t>254-GP0</t>
  </si>
  <si>
    <t>254-GO0</t>
  </si>
  <si>
    <t>182-338</t>
  </si>
  <si>
    <t>Month</t>
  </si>
  <si>
    <t>Allocation</t>
  </si>
  <si>
    <t>None</t>
  </si>
  <si>
    <t>GR-2019-0077</t>
  </si>
  <si>
    <t>Amortizations</t>
  </si>
  <si>
    <t xml:space="preserve">NOTE: Ameren Missouri did not record a regulatory asset for the VSE/ISP severance as was proposed by Staff in GR-2010-0363.  The flotation costs and VSE/ISP regulatory assets  </t>
  </si>
  <si>
    <t>were Commission ordered in Ameren Missouri Case no. ER-2011-0028.  The companion gas adjustments were proposed by Staff in case no. GR-2010-0363.</t>
  </si>
  <si>
    <t>Staff contemplated both regulatory assets as part of the ultimate settlement in GR-2010-0363.</t>
  </si>
  <si>
    <t>Amortizations Per MPSC Case No. GR-2010-0363 Settlement</t>
  </si>
  <si>
    <t>VSE/ISP Severance</t>
  </si>
  <si>
    <t>Acct 407.307</t>
  </si>
  <si>
    <t>Acct 407</t>
  </si>
  <si>
    <t>Overcollection</t>
  </si>
  <si>
    <t>Account</t>
  </si>
  <si>
    <t>Regulatory Asset</t>
  </si>
  <si>
    <t>Return over 5 Years</t>
  </si>
  <si>
    <t>2/2011 - 01/2014</t>
  </si>
  <si>
    <t>In rates not GL</t>
  </si>
  <si>
    <t>New Reg Liab</t>
  </si>
  <si>
    <t>2009 VSE/ISP Severance</t>
  </si>
  <si>
    <t>Amort</t>
  </si>
  <si>
    <t>Reg Asset</t>
  </si>
  <si>
    <t>Operation of Law Date - November 2, 2019</t>
  </si>
  <si>
    <t>Pension Tracker GR-2010-0363</t>
  </si>
  <si>
    <t>OPEB Tracker GR-2010-0363</t>
  </si>
  <si>
    <t>New Reg Asset</t>
  </si>
  <si>
    <t>Acct 926-TP0</t>
  </si>
  <si>
    <t>Pension Tracker</t>
  </si>
  <si>
    <t>OPEB Tracker</t>
  </si>
  <si>
    <t>Acct 926-TO0</t>
  </si>
  <si>
    <t>003P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</si>
</sst>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3" fillId="0" borderId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9">
    <xf numFmtId="0" fontId="0" fillId="0" borderId="0" xfId="0"/>
    <xf numFmtId="0" fontId="3" fillId="0" borderId="0" xfId="2"/>
    <xf numFmtId="0" fontId="3" fillId="0" borderId="0" xfId="2" applyFill="1"/>
    <xf numFmtId="0" fontId="3" fillId="0" borderId="0" xfId="2" applyFill="1" applyAlignment="1">
      <alignment horizontal="center"/>
    </xf>
    <xf numFmtId="165" fontId="4" fillId="0" borderId="0" xfId="3" applyNumberFormat="1" applyFont="1" applyFill="1"/>
    <xf numFmtId="165" fontId="3" fillId="0" borderId="0" xfId="2" applyNumberFormat="1" applyFill="1"/>
    <xf numFmtId="164" fontId="0" fillId="0" borderId="0" xfId="4" applyNumberFormat="1" applyFont="1" applyFill="1" applyAlignment="1">
      <alignment horizontal="right"/>
    </xf>
    <xf numFmtId="0" fontId="4" fillId="0" borderId="0" xfId="2" applyFont="1" applyFill="1" applyAlignment="1">
      <alignment horizontal="center"/>
    </xf>
    <xf numFmtId="0" fontId="4" fillId="0" borderId="0" xfId="2" applyFont="1" applyFill="1"/>
    <xf numFmtId="164" fontId="0" fillId="0" borderId="0" xfId="4" applyNumberFormat="1" applyFont="1" applyFill="1"/>
    <xf numFmtId="165" fontId="0" fillId="0" borderId="0" xfId="3" applyNumberFormat="1" applyFont="1" applyFill="1"/>
    <xf numFmtId="17" fontId="4" fillId="0" borderId="0" xfId="2" quotePrefix="1" applyNumberFormat="1" applyFont="1" applyFill="1" applyAlignment="1">
      <alignment horizontal="center"/>
    </xf>
    <xf numFmtId="164" fontId="4" fillId="0" borderId="0" xfId="4" applyNumberFormat="1" applyFont="1" applyFill="1"/>
    <xf numFmtId="0" fontId="4" fillId="0" borderId="0" xfId="2" applyFont="1" applyFill="1" applyAlignment="1">
      <alignment horizontal="left"/>
    </xf>
    <xf numFmtId="0" fontId="5" fillId="0" borderId="0" xfId="2" applyFont="1"/>
    <xf numFmtId="165" fontId="0" fillId="0" borderId="0" xfId="3" applyNumberFormat="1" applyFont="1" applyFill="1" applyAlignment="1">
      <alignment horizontal="center"/>
    </xf>
    <xf numFmtId="165" fontId="5" fillId="0" borderId="0" xfId="3" applyNumberFormat="1" applyFont="1" applyFill="1" applyAlignment="1">
      <alignment horizontal="center"/>
    </xf>
    <xf numFmtId="0" fontId="5" fillId="0" borderId="0" xfId="2" applyFont="1" applyFill="1" applyAlignment="1">
      <alignment horizontal="center"/>
    </xf>
    <xf numFmtId="0" fontId="5" fillId="0" borderId="0" xfId="2" applyFont="1" applyAlignment="1">
      <alignment horizontal="center"/>
    </xf>
    <xf numFmtId="0" fontId="5" fillId="0" borderId="0" xfId="2" applyFont="1" applyAlignment="1">
      <alignment horizontal="center"/>
    </xf>
    <xf numFmtId="0" fontId="3" fillId="0" borderId="0" xfId="2" applyAlignment="1">
      <alignment horizontal="center"/>
    </xf>
    <xf numFmtId="0" fontId="6" fillId="0" borderId="0" xfId="2" applyFont="1"/>
    <xf numFmtId="0" fontId="0" fillId="0" borderId="0" xfId="0" applyAlignment="1">
      <alignment horizontal="center"/>
    </xf>
    <xf numFmtId="0" fontId="0" fillId="0" borderId="0" xfId="0"/>
    <xf numFmtId="0" fontId="0" fillId="0" borderId="0" xfId="0"/>
    <xf numFmtId="0" fontId="4" fillId="0" borderId="0" xfId="2" applyFont="1" applyAlignment="1">
      <alignment horizontal="center"/>
    </xf>
    <xf numFmtId="164" fontId="0" fillId="0" borderId="0" xfId="1" applyNumberFormat="1" applyFont="1"/>
    <xf numFmtId="0" fontId="2" fillId="0" borderId="0" xfId="0" applyFont="1" applyAlignment="1"/>
    <xf numFmtId="0" fontId="2" fillId="0" borderId="0" xfId="0" applyFont="1"/>
    <xf numFmtId="165" fontId="0" fillId="0" borderId="0" xfId="5" applyNumberFormat="1" applyFont="1"/>
    <xf numFmtId="165" fontId="0" fillId="0" borderId="0" xfId="0" applyNumberFormat="1"/>
    <xf numFmtId="0" fontId="2" fillId="0" borderId="1" xfId="0" applyFont="1" applyBorder="1" applyAlignment="1">
      <alignment horizontal="center"/>
    </xf>
    <xf numFmtId="165" fontId="0" fillId="0" borderId="1" xfId="5" applyNumberFormat="1" applyFont="1" applyBorder="1"/>
    <xf numFmtId="165" fontId="0" fillId="0" borderId="1" xfId="0" applyNumberFormat="1" applyBorder="1"/>
    <xf numFmtId="0" fontId="4" fillId="2" borderId="0" xfId="2" applyFont="1" applyFill="1"/>
    <xf numFmtId="0" fontId="3" fillId="2" borderId="0" xfId="2" applyFill="1"/>
    <xf numFmtId="165" fontId="3" fillId="2" borderId="0" xfId="5" applyNumberFormat="1" applyFont="1" applyFill="1"/>
    <xf numFmtId="17" fontId="4" fillId="2" borderId="0" xfId="2" quotePrefix="1" applyNumberFormat="1" applyFont="1" applyFill="1" applyAlignment="1">
      <alignment horizontal="center"/>
    </xf>
    <xf numFmtId="165" fontId="3" fillId="2" borderId="0" xfId="2" applyNumberFormat="1" applyFill="1"/>
    <xf numFmtId="0" fontId="3" fillId="2" borderId="0" xfId="2" applyFill="1" applyAlignment="1">
      <alignment horizontal="center"/>
    </xf>
    <xf numFmtId="0" fontId="4" fillId="2" borderId="0" xfId="2" applyFont="1" applyFill="1" applyAlignment="1">
      <alignment horizontal="center"/>
    </xf>
    <xf numFmtId="165" fontId="0" fillId="0" borderId="2" xfId="0" applyNumberFormat="1" applyBorder="1"/>
    <xf numFmtId="0" fontId="2" fillId="0" borderId="0" xfId="0" applyFont="1" applyAlignment="1">
      <alignment horizontal="center"/>
    </xf>
    <xf numFmtId="0" fontId="2" fillId="0" borderId="1" xfId="0" quotePrefix="1" applyFont="1" applyBorder="1" applyAlignment="1">
      <alignment horizontal="center"/>
    </xf>
    <xf numFmtId="165" fontId="0" fillId="0" borderId="0" xfId="5" applyNumberFormat="1" applyFont="1" applyBorder="1"/>
    <xf numFmtId="165" fontId="0" fillId="0" borderId="0" xfId="0" applyNumberFormat="1" applyBorder="1"/>
    <xf numFmtId="0" fontId="4" fillId="0" borderId="0" xfId="2" applyFont="1" applyAlignment="1">
      <alignment horizontal="center"/>
    </xf>
    <xf numFmtId="0" fontId="5" fillId="0" borderId="0" xfId="2" applyFont="1" applyAlignment="1">
      <alignment horizontal="center"/>
    </xf>
    <xf numFmtId="0" fontId="2" fillId="0" borderId="1" xfId="0" applyFont="1" applyBorder="1" applyAlignment="1">
      <alignment horizontal="center"/>
    </xf>
  </cellXfs>
  <cellStyles count="6">
    <cellStyle name="Comma" xfId="1" builtinId="3"/>
    <cellStyle name="Comma 2" xfId="4"/>
    <cellStyle name="Currency" xfId="5" builtinId="4"/>
    <cellStyle name="Currency 2" xf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tabSelected="1" workbookViewId="0">
      <selection activeCell="D1" sqref="D1"/>
    </sheetView>
  </sheetViews>
  <sheetFormatPr defaultRowHeight="15" x14ac:dyDescent="0.25"/>
  <cols>
    <col min="1" max="1" width="12.5703125" customWidth="1"/>
    <col min="2" max="2" width="16.140625" customWidth="1"/>
    <col min="3" max="3" width="16.42578125" customWidth="1"/>
    <col min="4" max="4" width="17.42578125" customWidth="1"/>
  </cols>
  <sheetData>
    <row r="1" spans="1:4" x14ac:dyDescent="0.25">
      <c r="A1" s="28" t="s">
        <v>22</v>
      </c>
      <c r="D1" t="s">
        <v>60</v>
      </c>
    </row>
    <row r="2" spans="1:4" x14ac:dyDescent="0.25">
      <c r="A2" s="28" t="s">
        <v>33</v>
      </c>
    </row>
    <row r="3" spans="1:4" x14ac:dyDescent="0.25">
      <c r="A3" s="28" t="s">
        <v>34</v>
      </c>
    </row>
    <row r="4" spans="1:4" x14ac:dyDescent="0.25">
      <c r="A4" s="28"/>
    </row>
    <row r="8" spans="1:4" x14ac:dyDescent="0.25">
      <c r="A8" s="31" t="s">
        <v>43</v>
      </c>
      <c r="B8" s="31" t="s">
        <v>44</v>
      </c>
      <c r="C8" s="31" t="s">
        <v>42</v>
      </c>
      <c r="D8" s="31" t="s">
        <v>45</v>
      </c>
    </row>
    <row r="9" spans="1:4" x14ac:dyDescent="0.25">
      <c r="A9" t="s">
        <v>40</v>
      </c>
      <c r="B9" t="s">
        <v>0</v>
      </c>
      <c r="C9" s="29">
        <f>'Monthly Amounts'!E113</f>
        <v>-332910</v>
      </c>
      <c r="D9" s="30">
        <f>C9/5</f>
        <v>-66582</v>
      </c>
    </row>
    <row r="10" spans="1:4" x14ac:dyDescent="0.25">
      <c r="A10" t="s">
        <v>41</v>
      </c>
      <c r="B10" t="s">
        <v>39</v>
      </c>
      <c r="C10" s="44">
        <f>'Monthly Amounts'!J113</f>
        <v>-604727.50000000012</v>
      </c>
      <c r="D10" s="45">
        <f>C10/5</f>
        <v>-120945.50000000003</v>
      </c>
    </row>
    <row r="11" spans="1:4" s="24" customFormat="1" x14ac:dyDescent="0.25">
      <c r="A11" s="24" t="s">
        <v>56</v>
      </c>
      <c r="B11" s="24" t="s">
        <v>57</v>
      </c>
      <c r="C11" s="44">
        <f>'Monthly Amounts'!O113</f>
        <v>195844</v>
      </c>
      <c r="D11" s="45">
        <f>C11/5</f>
        <v>39168.800000000003</v>
      </c>
    </row>
    <row r="12" spans="1:4" s="24" customFormat="1" x14ac:dyDescent="0.25">
      <c r="A12" s="24" t="s">
        <v>59</v>
      </c>
      <c r="B12" s="24" t="s">
        <v>58</v>
      </c>
      <c r="C12" s="32">
        <f>'Monthly Amounts'!T113</f>
        <v>1557908</v>
      </c>
      <c r="D12" s="33">
        <f>C12/5</f>
        <v>311581.59999999998</v>
      </c>
    </row>
    <row r="13" spans="1:4" s="24" customFormat="1" x14ac:dyDescent="0.25">
      <c r="C13" s="44"/>
      <c r="D13" s="45"/>
    </row>
    <row r="14" spans="1:4" s="24" customFormat="1" x14ac:dyDescent="0.25">
      <c r="C14" s="44"/>
      <c r="D14" s="45"/>
    </row>
    <row r="15" spans="1:4" s="24" customFormat="1" x14ac:dyDescent="0.25">
      <c r="C15" s="44"/>
      <c r="D15" s="45"/>
    </row>
    <row r="16" spans="1:4" ht="15.75" thickBot="1" x14ac:dyDescent="0.3">
      <c r="C16" s="30">
        <f>SUM(C9:C15)</f>
        <v>816114.49999999988</v>
      </c>
      <c r="D16" s="41">
        <f>SUM(D9:D15)</f>
        <v>163222.89999999997</v>
      </c>
    </row>
    <row r="17" ht="15.75" thickTop="1" x14ac:dyDescent="0.25"/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7"/>
  <sheetViews>
    <sheetView zoomScaleNormal="100" workbookViewId="0">
      <selection activeCell="A4" sqref="A4"/>
    </sheetView>
  </sheetViews>
  <sheetFormatPr defaultColWidth="9.140625" defaultRowHeight="12.75" x14ac:dyDescent="0.2"/>
  <cols>
    <col min="1" max="1" width="24.140625" style="1" customWidth="1"/>
    <col min="2" max="2" width="13.7109375" style="1" customWidth="1"/>
    <col min="3" max="3" width="10.5703125" style="1" customWidth="1"/>
    <col min="4" max="4" width="13.7109375" style="1" customWidth="1"/>
    <col min="5" max="5" width="12.28515625" style="1" customWidth="1"/>
    <col min="6" max="6" width="16" style="1" bestFit="1" customWidth="1"/>
    <col min="7" max="7" width="12.140625" style="1" customWidth="1"/>
    <col min="8" max="9" width="13" style="1" customWidth="1"/>
    <col min="10" max="10" width="11.140625" style="1" bestFit="1" customWidth="1"/>
    <col min="11" max="16384" width="9.140625" style="1"/>
  </cols>
  <sheetData>
    <row r="1" spans="1:10" ht="15" x14ac:dyDescent="0.25">
      <c r="A1" s="28" t="s">
        <v>22</v>
      </c>
    </row>
    <row r="2" spans="1:10" ht="15" x14ac:dyDescent="0.25">
      <c r="A2" s="28" t="s">
        <v>33</v>
      </c>
    </row>
    <row r="3" spans="1:10" ht="15" x14ac:dyDescent="0.25">
      <c r="A3" s="28" t="s">
        <v>34</v>
      </c>
    </row>
    <row r="4" spans="1:10" ht="15" x14ac:dyDescent="0.25">
      <c r="A4" s="28"/>
    </row>
    <row r="7" spans="1:10" s="21" customFormat="1" ht="18" x14ac:dyDescent="0.25">
      <c r="A7" s="46" t="s">
        <v>22</v>
      </c>
      <c r="B7" s="46"/>
      <c r="C7" s="46"/>
      <c r="D7" s="46"/>
      <c r="E7" s="46"/>
      <c r="F7" s="46"/>
      <c r="G7" s="46"/>
      <c r="H7" s="46"/>
      <c r="I7" s="46"/>
      <c r="J7" s="46"/>
    </row>
    <row r="8" spans="1:10" s="21" customFormat="1" ht="18" x14ac:dyDescent="0.25">
      <c r="A8" s="46" t="s">
        <v>38</v>
      </c>
      <c r="B8" s="46"/>
      <c r="C8" s="46"/>
      <c r="D8" s="46"/>
      <c r="E8" s="46"/>
      <c r="F8" s="46"/>
      <c r="G8" s="46"/>
      <c r="H8" s="46"/>
      <c r="I8" s="46"/>
      <c r="J8" s="46"/>
    </row>
    <row r="9" spans="1:10" x14ac:dyDescent="0.2">
      <c r="A9" s="20"/>
      <c r="B9" s="20"/>
      <c r="C9" s="20"/>
      <c r="D9" s="20"/>
      <c r="E9" s="20"/>
      <c r="F9" s="20"/>
      <c r="G9" s="20"/>
      <c r="H9" s="20"/>
      <c r="I9" s="20"/>
      <c r="J9" s="20"/>
    </row>
    <row r="10" spans="1:10" x14ac:dyDescent="0.2">
      <c r="A10" s="20"/>
      <c r="B10" s="20"/>
      <c r="C10" s="20"/>
      <c r="D10" s="18"/>
      <c r="E10" s="20"/>
      <c r="F10" s="20"/>
      <c r="G10" s="18"/>
      <c r="H10" s="18"/>
      <c r="I10" s="19"/>
      <c r="J10" s="20"/>
    </row>
    <row r="11" spans="1:10" s="14" customFormat="1" x14ac:dyDescent="0.2">
      <c r="B11" s="18" t="s">
        <v>21</v>
      </c>
      <c r="C11" s="14" t="s">
        <v>20</v>
      </c>
      <c r="D11" s="18" t="s">
        <v>19</v>
      </c>
      <c r="E11" s="47" t="s">
        <v>18</v>
      </c>
      <c r="F11" s="47"/>
      <c r="G11" s="18" t="s">
        <v>2</v>
      </c>
      <c r="H11" s="18" t="s">
        <v>17</v>
      </c>
      <c r="I11" s="19"/>
    </row>
    <row r="12" spans="1:10" s="14" customFormat="1" x14ac:dyDescent="0.2">
      <c r="A12" s="18" t="s">
        <v>16</v>
      </c>
      <c r="B12" s="18" t="s">
        <v>15</v>
      </c>
      <c r="C12" s="18" t="s">
        <v>14</v>
      </c>
      <c r="D12" s="18" t="s">
        <v>10</v>
      </c>
      <c r="E12" s="18" t="s">
        <v>13</v>
      </c>
      <c r="F12" s="18" t="s">
        <v>12</v>
      </c>
      <c r="G12" s="18" t="s">
        <v>11</v>
      </c>
      <c r="H12" s="18" t="s">
        <v>10</v>
      </c>
      <c r="I12" s="18" t="s">
        <v>9</v>
      </c>
      <c r="J12" s="14" t="s">
        <v>31</v>
      </c>
    </row>
    <row r="13" spans="1:10" s="14" customFormat="1" x14ac:dyDescent="0.2">
      <c r="A13" s="18"/>
      <c r="B13" s="18"/>
      <c r="C13" s="18"/>
      <c r="D13" s="18"/>
      <c r="E13" s="18"/>
      <c r="F13" s="18"/>
      <c r="G13" s="18"/>
      <c r="H13" s="18"/>
      <c r="I13" s="18"/>
    </row>
    <row r="14" spans="1:10" s="14" customFormat="1" ht="15" x14ac:dyDescent="0.25">
      <c r="A14" s="2" t="s">
        <v>0</v>
      </c>
      <c r="B14" s="7" t="s">
        <v>3</v>
      </c>
      <c r="C14" s="7" t="s">
        <v>1</v>
      </c>
      <c r="D14" s="4">
        <f>+G14*5</f>
        <v>443880</v>
      </c>
      <c r="E14" s="12">
        <v>5</v>
      </c>
      <c r="F14" s="11" t="s">
        <v>8</v>
      </c>
      <c r="G14" s="15">
        <v>88776</v>
      </c>
      <c r="H14" s="15">
        <f>+G14/12</f>
        <v>7398</v>
      </c>
      <c r="I14" s="15" t="s">
        <v>7</v>
      </c>
      <c r="J14" s="25" t="s">
        <v>32</v>
      </c>
    </row>
    <row r="15" spans="1:10" s="14" customFormat="1" ht="15" x14ac:dyDescent="0.25">
      <c r="A15" s="2"/>
      <c r="B15" s="17"/>
      <c r="C15" s="17"/>
      <c r="D15" s="17"/>
      <c r="E15" s="12"/>
      <c r="F15" s="17"/>
      <c r="G15" s="15"/>
      <c r="H15" s="16"/>
      <c r="I15" s="15"/>
      <c r="J15" s="25"/>
    </row>
    <row r="16" spans="1:10" x14ac:dyDescent="0.2">
      <c r="A16" s="13" t="s">
        <v>6</v>
      </c>
      <c r="B16" s="7" t="s">
        <v>3</v>
      </c>
      <c r="C16" s="7" t="s">
        <v>27</v>
      </c>
      <c r="D16" s="4">
        <v>-267048</v>
      </c>
      <c r="E16" s="12">
        <v>5</v>
      </c>
      <c r="F16" s="11" t="s">
        <v>25</v>
      </c>
      <c r="G16" s="4">
        <v>-53410</v>
      </c>
      <c r="H16" s="4">
        <f>G16/12</f>
        <v>-4450.833333333333</v>
      </c>
      <c r="I16" s="7" t="s">
        <v>23</v>
      </c>
      <c r="J16" s="25" t="s">
        <v>32</v>
      </c>
    </row>
    <row r="17" spans="1:10" ht="15" x14ac:dyDescent="0.25">
      <c r="A17" s="2"/>
      <c r="B17" s="3"/>
      <c r="C17" s="3"/>
      <c r="D17" s="2"/>
      <c r="E17" s="2"/>
      <c r="F17" s="2"/>
      <c r="G17" s="9"/>
      <c r="H17" s="10"/>
      <c r="I17" s="3"/>
      <c r="J17" s="25"/>
    </row>
    <row r="18" spans="1:10" x14ac:dyDescent="0.2">
      <c r="A18" s="13" t="s">
        <v>5</v>
      </c>
      <c r="B18" s="7" t="s">
        <v>3</v>
      </c>
      <c r="C18" s="3" t="s">
        <v>28</v>
      </c>
      <c r="D18" s="4">
        <f>+G18*5</f>
        <v>-2124425</v>
      </c>
      <c r="E18" s="12">
        <v>5</v>
      </c>
      <c r="F18" s="11" t="s">
        <v>25</v>
      </c>
      <c r="G18" s="4">
        <v>-424885</v>
      </c>
      <c r="H18" s="4">
        <f>G18/12</f>
        <v>-35407.083333333336</v>
      </c>
      <c r="I18" s="7" t="s">
        <v>24</v>
      </c>
      <c r="J18" s="25" t="s">
        <v>32</v>
      </c>
    </row>
    <row r="19" spans="1:10" ht="15" x14ac:dyDescent="0.25">
      <c r="A19" s="2"/>
      <c r="B19" s="3"/>
      <c r="C19" s="3"/>
      <c r="D19" s="2"/>
      <c r="E19" s="2"/>
      <c r="F19" s="2"/>
      <c r="G19" s="9"/>
      <c r="H19" s="10"/>
      <c r="I19" s="2"/>
      <c r="J19" s="25"/>
    </row>
    <row r="20" spans="1:10" ht="15" x14ac:dyDescent="0.25">
      <c r="A20" s="8" t="s">
        <v>4</v>
      </c>
      <c r="B20" s="7" t="s">
        <v>3</v>
      </c>
      <c r="C20" s="7" t="s">
        <v>29</v>
      </c>
      <c r="D20" s="5">
        <v>700000</v>
      </c>
      <c r="E20" s="6" t="s">
        <v>2</v>
      </c>
      <c r="F20" s="3" t="s">
        <v>2</v>
      </c>
      <c r="G20" s="5">
        <v>700000</v>
      </c>
      <c r="H20" s="4">
        <f>+G20/12</f>
        <v>58333.333333333336</v>
      </c>
      <c r="I20" s="3" t="s">
        <v>26</v>
      </c>
      <c r="J20" s="25" t="s">
        <v>32</v>
      </c>
    </row>
    <row r="21" spans="1:10" x14ac:dyDescent="0.2">
      <c r="A21" s="2"/>
      <c r="B21" s="2"/>
      <c r="C21" s="2"/>
      <c r="D21" s="2"/>
      <c r="E21" s="2"/>
      <c r="F21" s="2"/>
      <c r="G21" s="2"/>
      <c r="H21" s="2"/>
      <c r="I21" s="2"/>
      <c r="J21" s="2"/>
    </row>
    <row r="22" spans="1:10" x14ac:dyDescent="0.2">
      <c r="A22" s="34" t="s">
        <v>39</v>
      </c>
      <c r="B22" s="34" t="s">
        <v>3</v>
      </c>
      <c r="C22" s="35"/>
      <c r="D22" s="36">
        <f>105170*3</f>
        <v>315510</v>
      </c>
      <c r="E22" s="35">
        <v>3</v>
      </c>
      <c r="F22" s="37" t="s">
        <v>46</v>
      </c>
      <c r="G22" s="38">
        <f>D22/3</f>
        <v>105170</v>
      </c>
      <c r="H22" s="38">
        <f>G22/12</f>
        <v>8764.1666666666661</v>
      </c>
      <c r="I22" s="39">
        <v>407</v>
      </c>
      <c r="J22" s="40" t="s">
        <v>32</v>
      </c>
    </row>
    <row r="23" spans="1:10" x14ac:dyDescent="0.2">
      <c r="A23" s="2"/>
      <c r="B23" s="2"/>
      <c r="C23" s="2"/>
      <c r="D23" s="2"/>
      <c r="E23" s="2"/>
      <c r="F23" s="2"/>
      <c r="G23" s="2"/>
      <c r="H23" s="2"/>
      <c r="I23" s="2"/>
      <c r="J23" s="2"/>
    </row>
    <row r="24" spans="1:10" x14ac:dyDescent="0.2">
      <c r="A24" s="2"/>
      <c r="B24" s="2"/>
      <c r="C24" s="2"/>
      <c r="D24" s="2"/>
      <c r="E24" s="2"/>
      <c r="F24" s="2"/>
      <c r="G24" s="2"/>
      <c r="H24" s="2"/>
      <c r="I24" s="2"/>
      <c r="J24" s="2"/>
    </row>
    <row r="25" spans="1:10" x14ac:dyDescent="0.2">
      <c r="A25" s="14" t="s">
        <v>35</v>
      </c>
    </row>
    <row r="26" spans="1:10" x14ac:dyDescent="0.2">
      <c r="A26" s="14" t="s">
        <v>36</v>
      </c>
    </row>
    <row r="27" spans="1:10" x14ac:dyDescent="0.2">
      <c r="A27" s="14" t="s">
        <v>37</v>
      </c>
    </row>
  </sheetData>
  <mergeCells count="3">
    <mergeCell ref="A7:J7"/>
    <mergeCell ref="E11:F11"/>
    <mergeCell ref="A8:J8"/>
  </mergeCells>
  <printOptions horizontalCentered="1" gridLines="1"/>
  <pageMargins left="0" right="0" top="0.25" bottom="0.5" header="0.5" footer="0.35"/>
  <pageSetup scale="96" fitToHeight="0" orientation="landscape" r:id="rId1"/>
  <headerFooter alignWithMargins="0">
    <oddFooter>&amp;C&amp;Z&amp;F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15"/>
  <sheetViews>
    <sheetView workbookViewId="0"/>
  </sheetViews>
  <sheetFormatPr defaultRowHeight="15" x14ac:dyDescent="0.25"/>
  <cols>
    <col min="2" max="2" width="7.7109375" bestFit="1" customWidth="1"/>
    <col min="3" max="3" width="13.85546875" style="24" bestFit="1" customWidth="1"/>
    <col min="4" max="4" width="9" style="24" bestFit="1" customWidth="1"/>
    <col min="5" max="5" width="12.85546875" style="24" customWidth="1"/>
    <col min="6" max="6" width="4" style="24" customWidth="1"/>
    <col min="7" max="7" width="7" style="24" bestFit="1" customWidth="1"/>
    <col min="8" max="8" width="13.85546875" style="24" bestFit="1" customWidth="1"/>
    <col min="9" max="9" width="9.5703125" bestFit="1" customWidth="1"/>
    <col min="10" max="10" width="12.85546875" bestFit="1" customWidth="1"/>
    <col min="11" max="11" width="4.140625" customWidth="1"/>
    <col min="12" max="14" width="15.7109375" customWidth="1"/>
    <col min="15" max="15" width="14.28515625" bestFit="1" customWidth="1"/>
    <col min="16" max="16" width="4.140625" customWidth="1"/>
    <col min="19" max="19" width="11.28515625" bestFit="1" customWidth="1"/>
    <col min="20" max="20" width="14.28515625" bestFit="1" customWidth="1"/>
  </cols>
  <sheetData>
    <row r="1" spans="1:20" s="24" customFormat="1" x14ac:dyDescent="0.25">
      <c r="A1" s="28" t="s">
        <v>22</v>
      </c>
      <c r="B1" s="27"/>
      <c r="C1" s="27"/>
      <c r="D1" s="27"/>
      <c r="E1" s="27"/>
      <c r="F1" s="27"/>
      <c r="G1" s="27"/>
      <c r="H1" s="27"/>
      <c r="L1" s="27"/>
      <c r="M1" s="27"/>
      <c r="N1" s="27"/>
    </row>
    <row r="2" spans="1:20" s="24" customFormat="1" x14ac:dyDescent="0.25">
      <c r="A2" s="28" t="s">
        <v>33</v>
      </c>
      <c r="B2" s="27"/>
      <c r="C2" s="27"/>
      <c r="D2" s="27"/>
      <c r="E2" s="27"/>
      <c r="F2" s="27"/>
      <c r="G2" s="27"/>
      <c r="H2" s="27"/>
      <c r="L2" s="27"/>
      <c r="M2" s="27"/>
      <c r="N2" s="27"/>
    </row>
    <row r="3" spans="1:20" x14ac:dyDescent="0.25">
      <c r="A3" s="28" t="s">
        <v>34</v>
      </c>
    </row>
    <row r="4" spans="1:20" s="24" customFormat="1" x14ac:dyDescent="0.25"/>
    <row r="5" spans="1:20" x14ac:dyDescent="0.25">
      <c r="B5" s="22"/>
      <c r="C5" s="22"/>
      <c r="D5" s="22"/>
      <c r="E5" s="22"/>
      <c r="F5" s="22"/>
      <c r="G5" s="22"/>
      <c r="H5" s="22"/>
    </row>
    <row r="6" spans="1:20" x14ac:dyDescent="0.25">
      <c r="A6" s="24"/>
      <c r="B6" s="48" t="s">
        <v>0</v>
      </c>
      <c r="C6" s="48"/>
      <c r="D6" s="48"/>
      <c r="E6" s="48"/>
      <c r="F6" s="42"/>
      <c r="G6" s="48" t="s">
        <v>49</v>
      </c>
      <c r="H6" s="48"/>
      <c r="I6" s="48"/>
      <c r="J6" s="48"/>
      <c r="L6" s="48" t="s">
        <v>53</v>
      </c>
      <c r="M6" s="48"/>
      <c r="N6" s="48"/>
      <c r="O6" s="48"/>
      <c r="Q6" s="48" t="s">
        <v>54</v>
      </c>
      <c r="R6" s="48"/>
      <c r="S6" s="48"/>
      <c r="T6" s="48"/>
    </row>
    <row r="7" spans="1:20" x14ac:dyDescent="0.25">
      <c r="A7" s="31" t="s">
        <v>30</v>
      </c>
      <c r="B7" s="43" t="s">
        <v>7</v>
      </c>
      <c r="C7" s="43" t="s">
        <v>47</v>
      </c>
      <c r="D7" s="43" t="s">
        <v>1</v>
      </c>
      <c r="E7" s="43" t="s">
        <v>48</v>
      </c>
      <c r="F7" s="43"/>
      <c r="G7" s="43" t="s">
        <v>50</v>
      </c>
      <c r="H7" s="43" t="s">
        <v>47</v>
      </c>
      <c r="I7" s="43" t="s">
        <v>51</v>
      </c>
      <c r="J7" s="43" t="s">
        <v>48</v>
      </c>
      <c r="L7" s="43" t="s">
        <v>23</v>
      </c>
      <c r="M7" s="43" t="s">
        <v>47</v>
      </c>
      <c r="N7" s="43" t="s">
        <v>27</v>
      </c>
      <c r="O7" s="43" t="s">
        <v>55</v>
      </c>
      <c r="Q7" s="43" t="s">
        <v>24</v>
      </c>
      <c r="R7" s="43" t="s">
        <v>47</v>
      </c>
      <c r="S7" s="43" t="s">
        <v>28</v>
      </c>
      <c r="T7" s="43" t="s">
        <v>55</v>
      </c>
    </row>
    <row r="8" spans="1:20" s="24" customFormat="1" x14ac:dyDescent="0.25">
      <c r="B8" s="26"/>
      <c r="C8" s="26"/>
      <c r="D8" s="26">
        <f>'Gas Amortizations'!G14*5</f>
        <v>443880</v>
      </c>
      <c r="E8" s="26"/>
      <c r="F8" s="26"/>
      <c r="G8" s="26"/>
      <c r="H8" s="26"/>
      <c r="I8" s="26">
        <f>'Gas Amortizations'!D22</f>
        <v>315510</v>
      </c>
      <c r="L8" s="26"/>
      <c r="M8" s="26"/>
      <c r="N8" s="26">
        <v>-267048</v>
      </c>
      <c r="Q8" s="26"/>
      <c r="R8" s="26"/>
      <c r="S8" s="26">
        <v>-2124423</v>
      </c>
    </row>
    <row r="9" spans="1:20" x14ac:dyDescent="0.25">
      <c r="A9">
        <v>201102</v>
      </c>
      <c r="B9" s="26">
        <f t="shared" ref="B9:B40" si="0">$D$8/60</f>
        <v>7398</v>
      </c>
      <c r="C9" s="26">
        <v>0</v>
      </c>
      <c r="D9" s="26">
        <f t="shared" ref="D9:D40" si="1">D8-B9</f>
        <v>436482</v>
      </c>
      <c r="E9" s="26"/>
      <c r="F9" s="26"/>
      <c r="G9" s="26">
        <f t="shared" ref="G9:G40" si="2">105170/12</f>
        <v>8764.1666666666661</v>
      </c>
      <c r="H9" s="26">
        <v>0</v>
      </c>
      <c r="I9" s="26">
        <f>I8-G9</f>
        <v>306745.83333333331</v>
      </c>
      <c r="L9" s="26">
        <v>0</v>
      </c>
      <c r="M9" s="26">
        <v>0</v>
      </c>
      <c r="N9" s="26">
        <f>N8-L9</f>
        <v>-267048</v>
      </c>
      <c r="O9" s="24"/>
      <c r="Q9" s="26">
        <v>0</v>
      </c>
      <c r="R9" s="26">
        <v>0</v>
      </c>
      <c r="S9" s="26">
        <f>S8-Q9</f>
        <v>-2124423</v>
      </c>
      <c r="T9" s="24"/>
    </row>
    <row r="10" spans="1:20" x14ac:dyDescent="0.25">
      <c r="A10">
        <v>201103</v>
      </c>
      <c r="B10" s="26">
        <f t="shared" si="0"/>
        <v>7398</v>
      </c>
      <c r="C10" s="26">
        <v>0</v>
      </c>
      <c r="D10" s="26">
        <f t="shared" si="1"/>
        <v>429084</v>
      </c>
      <c r="E10" s="26"/>
      <c r="F10" s="26"/>
      <c r="G10" s="26">
        <f t="shared" si="2"/>
        <v>8764.1666666666661</v>
      </c>
      <c r="H10" s="26">
        <v>0</v>
      </c>
      <c r="I10" s="26">
        <f t="shared" ref="I10:J73" si="3">I9-G10</f>
        <v>297981.66666666663</v>
      </c>
      <c r="L10" s="26">
        <v>-4439</v>
      </c>
      <c r="M10" s="26">
        <v>0</v>
      </c>
      <c r="N10" s="26">
        <f t="shared" ref="N10:N73" si="4">N9-L10</f>
        <v>-262609</v>
      </c>
      <c r="O10" s="24"/>
      <c r="Q10" s="26">
        <v>-35410</v>
      </c>
      <c r="R10" s="26">
        <v>0</v>
      </c>
      <c r="S10" s="26">
        <f t="shared" ref="S10:S73" si="5">S9-Q10</f>
        <v>-2089013</v>
      </c>
      <c r="T10" s="24"/>
    </row>
    <row r="11" spans="1:20" x14ac:dyDescent="0.25">
      <c r="A11">
        <v>201104</v>
      </c>
      <c r="B11" s="26">
        <f t="shared" si="0"/>
        <v>7398</v>
      </c>
      <c r="C11" s="26">
        <v>0</v>
      </c>
      <c r="D11" s="26">
        <f t="shared" si="1"/>
        <v>421686</v>
      </c>
      <c r="E11" s="26"/>
      <c r="F11" s="26"/>
      <c r="G11" s="26">
        <f t="shared" si="2"/>
        <v>8764.1666666666661</v>
      </c>
      <c r="H11" s="26">
        <v>0</v>
      </c>
      <c r="I11" s="26">
        <f t="shared" si="3"/>
        <v>289217.49999999994</v>
      </c>
      <c r="L11" s="26">
        <v>-4451</v>
      </c>
      <c r="M11" s="26">
        <v>0</v>
      </c>
      <c r="N11" s="26">
        <f t="shared" si="4"/>
        <v>-258158</v>
      </c>
      <c r="O11" s="24"/>
      <c r="Q11" s="26">
        <v>-35407</v>
      </c>
      <c r="R11" s="26">
        <v>0</v>
      </c>
      <c r="S11" s="26">
        <f t="shared" si="5"/>
        <v>-2053606</v>
      </c>
      <c r="T11" s="24"/>
    </row>
    <row r="12" spans="1:20" x14ac:dyDescent="0.25">
      <c r="A12">
        <v>201105</v>
      </c>
      <c r="B12" s="26">
        <f t="shared" si="0"/>
        <v>7398</v>
      </c>
      <c r="C12" s="26">
        <v>0</v>
      </c>
      <c r="D12" s="26">
        <f t="shared" si="1"/>
        <v>414288</v>
      </c>
      <c r="E12" s="26"/>
      <c r="F12" s="26"/>
      <c r="G12" s="26">
        <f t="shared" si="2"/>
        <v>8764.1666666666661</v>
      </c>
      <c r="H12" s="26">
        <v>0</v>
      </c>
      <c r="I12" s="26">
        <f t="shared" si="3"/>
        <v>280453.33333333326</v>
      </c>
      <c r="L12" s="26">
        <v>-4451</v>
      </c>
      <c r="M12" s="26">
        <v>0</v>
      </c>
      <c r="N12" s="26">
        <f t="shared" si="4"/>
        <v>-253707</v>
      </c>
      <c r="O12" s="24"/>
      <c r="Q12" s="26">
        <v>-35407</v>
      </c>
      <c r="R12" s="26">
        <v>0</v>
      </c>
      <c r="S12" s="26">
        <f t="shared" si="5"/>
        <v>-2018199</v>
      </c>
      <c r="T12" s="24"/>
    </row>
    <row r="13" spans="1:20" x14ac:dyDescent="0.25">
      <c r="A13">
        <v>201106</v>
      </c>
      <c r="B13" s="26">
        <f t="shared" si="0"/>
        <v>7398</v>
      </c>
      <c r="C13" s="26">
        <v>0</v>
      </c>
      <c r="D13" s="26">
        <f t="shared" si="1"/>
        <v>406890</v>
      </c>
      <c r="E13" s="26"/>
      <c r="F13" s="26"/>
      <c r="G13" s="26">
        <f t="shared" si="2"/>
        <v>8764.1666666666661</v>
      </c>
      <c r="H13" s="26">
        <v>0</v>
      </c>
      <c r="I13" s="26">
        <f t="shared" si="3"/>
        <v>271689.16666666657</v>
      </c>
      <c r="L13" s="26">
        <v>-4451</v>
      </c>
      <c r="M13" s="26">
        <v>0</v>
      </c>
      <c r="N13" s="26">
        <f t="shared" si="4"/>
        <v>-249256</v>
      </c>
      <c r="O13" s="24"/>
      <c r="Q13" s="26">
        <v>-35407</v>
      </c>
      <c r="R13" s="26">
        <v>0</v>
      </c>
      <c r="S13" s="26">
        <f t="shared" si="5"/>
        <v>-1982792</v>
      </c>
      <c r="T13" s="24"/>
    </row>
    <row r="14" spans="1:20" x14ac:dyDescent="0.25">
      <c r="A14">
        <v>201107</v>
      </c>
      <c r="B14" s="26">
        <f t="shared" si="0"/>
        <v>7398</v>
      </c>
      <c r="C14" s="26">
        <v>0</v>
      </c>
      <c r="D14" s="26">
        <f t="shared" si="1"/>
        <v>399492</v>
      </c>
      <c r="E14" s="26"/>
      <c r="F14" s="26"/>
      <c r="G14" s="26">
        <f t="shared" si="2"/>
        <v>8764.1666666666661</v>
      </c>
      <c r="H14" s="26">
        <v>0</v>
      </c>
      <c r="I14" s="26">
        <f t="shared" si="3"/>
        <v>262924.99999999988</v>
      </c>
      <c r="L14" s="26">
        <v>-4451</v>
      </c>
      <c r="M14" s="26">
        <v>0</v>
      </c>
      <c r="N14" s="26">
        <f t="shared" si="4"/>
        <v>-244805</v>
      </c>
      <c r="O14" s="24"/>
      <c r="Q14" s="26">
        <v>-35407</v>
      </c>
      <c r="R14" s="26">
        <v>0</v>
      </c>
      <c r="S14" s="26">
        <f t="shared" si="5"/>
        <v>-1947385</v>
      </c>
      <c r="T14" s="24"/>
    </row>
    <row r="15" spans="1:20" x14ac:dyDescent="0.25">
      <c r="A15">
        <v>201108</v>
      </c>
      <c r="B15" s="26">
        <f t="shared" si="0"/>
        <v>7398</v>
      </c>
      <c r="C15" s="26">
        <v>0</v>
      </c>
      <c r="D15" s="26">
        <f t="shared" si="1"/>
        <v>392094</v>
      </c>
      <c r="E15" s="26"/>
      <c r="F15" s="26"/>
      <c r="G15" s="26">
        <f t="shared" si="2"/>
        <v>8764.1666666666661</v>
      </c>
      <c r="H15" s="26">
        <v>0</v>
      </c>
      <c r="I15" s="26">
        <f t="shared" si="3"/>
        <v>254160.83333333323</v>
      </c>
      <c r="L15" s="26">
        <v>-4451</v>
      </c>
      <c r="M15" s="26">
        <v>0</v>
      </c>
      <c r="N15" s="26">
        <f t="shared" si="4"/>
        <v>-240354</v>
      </c>
      <c r="O15" s="24"/>
      <c r="Q15" s="26">
        <v>-35407</v>
      </c>
      <c r="R15" s="26">
        <v>0</v>
      </c>
      <c r="S15" s="26">
        <f t="shared" si="5"/>
        <v>-1911978</v>
      </c>
      <c r="T15" s="24"/>
    </row>
    <row r="16" spans="1:20" x14ac:dyDescent="0.25">
      <c r="A16">
        <v>201109</v>
      </c>
      <c r="B16" s="26">
        <f t="shared" si="0"/>
        <v>7398</v>
      </c>
      <c r="C16" s="26">
        <v>0</v>
      </c>
      <c r="D16" s="26">
        <f t="shared" si="1"/>
        <v>384696</v>
      </c>
      <c r="E16" s="26"/>
      <c r="F16" s="26"/>
      <c r="G16" s="26">
        <f t="shared" si="2"/>
        <v>8764.1666666666661</v>
      </c>
      <c r="H16" s="26">
        <v>0</v>
      </c>
      <c r="I16" s="26">
        <f t="shared" si="3"/>
        <v>245396.66666666657</v>
      </c>
      <c r="L16" s="26">
        <v>-4451</v>
      </c>
      <c r="M16" s="26">
        <v>0</v>
      </c>
      <c r="N16" s="26">
        <f t="shared" si="4"/>
        <v>-235903</v>
      </c>
      <c r="O16" s="24"/>
      <c r="Q16" s="26">
        <v>-35407</v>
      </c>
      <c r="R16" s="26">
        <v>0</v>
      </c>
      <c r="S16" s="26">
        <f t="shared" si="5"/>
        <v>-1876571</v>
      </c>
      <c r="T16" s="24"/>
    </row>
    <row r="17" spans="1:20" x14ac:dyDescent="0.25">
      <c r="A17">
        <v>201110</v>
      </c>
      <c r="B17" s="26">
        <f t="shared" si="0"/>
        <v>7398</v>
      </c>
      <c r="C17" s="26">
        <v>0</v>
      </c>
      <c r="D17" s="26">
        <f t="shared" si="1"/>
        <v>377298</v>
      </c>
      <c r="E17" s="26"/>
      <c r="F17" s="26"/>
      <c r="G17" s="26">
        <f t="shared" si="2"/>
        <v>8764.1666666666661</v>
      </c>
      <c r="H17" s="26">
        <v>0</v>
      </c>
      <c r="I17" s="26">
        <f t="shared" si="3"/>
        <v>236632.49999999991</v>
      </c>
      <c r="L17" s="26">
        <v>-4451</v>
      </c>
      <c r="M17" s="26">
        <v>0</v>
      </c>
      <c r="N17" s="26">
        <f t="shared" si="4"/>
        <v>-231452</v>
      </c>
      <c r="O17" s="24"/>
      <c r="Q17" s="26">
        <v>-35407</v>
      </c>
      <c r="R17" s="26">
        <v>0</v>
      </c>
      <c r="S17" s="26">
        <f t="shared" si="5"/>
        <v>-1841164</v>
      </c>
      <c r="T17" s="24"/>
    </row>
    <row r="18" spans="1:20" x14ac:dyDescent="0.25">
      <c r="A18">
        <v>201111</v>
      </c>
      <c r="B18" s="26">
        <f t="shared" si="0"/>
        <v>7398</v>
      </c>
      <c r="C18" s="26">
        <v>0</v>
      </c>
      <c r="D18" s="26">
        <f t="shared" si="1"/>
        <v>369900</v>
      </c>
      <c r="E18" s="26"/>
      <c r="F18" s="26"/>
      <c r="G18" s="26">
        <f t="shared" si="2"/>
        <v>8764.1666666666661</v>
      </c>
      <c r="H18" s="26">
        <v>0</v>
      </c>
      <c r="I18" s="26">
        <f t="shared" si="3"/>
        <v>227868.33333333326</v>
      </c>
      <c r="L18" s="26">
        <v>-4451</v>
      </c>
      <c r="M18" s="26">
        <v>0</v>
      </c>
      <c r="N18" s="26">
        <f t="shared" si="4"/>
        <v>-227001</v>
      </c>
      <c r="O18" s="24"/>
      <c r="Q18" s="26">
        <v>-35407</v>
      </c>
      <c r="R18" s="26">
        <v>0</v>
      </c>
      <c r="S18" s="26">
        <f t="shared" si="5"/>
        <v>-1805757</v>
      </c>
      <c r="T18" s="24"/>
    </row>
    <row r="19" spans="1:20" x14ac:dyDescent="0.25">
      <c r="A19">
        <v>201112</v>
      </c>
      <c r="B19" s="26">
        <f t="shared" si="0"/>
        <v>7398</v>
      </c>
      <c r="C19" s="26">
        <v>0</v>
      </c>
      <c r="D19" s="26">
        <f t="shared" si="1"/>
        <v>362502</v>
      </c>
      <c r="E19" s="26"/>
      <c r="F19" s="26"/>
      <c r="G19" s="26">
        <f t="shared" si="2"/>
        <v>8764.1666666666661</v>
      </c>
      <c r="H19" s="26">
        <v>0</v>
      </c>
      <c r="I19" s="26">
        <f t="shared" si="3"/>
        <v>219104.1666666666</v>
      </c>
      <c r="L19" s="26">
        <v>-4451</v>
      </c>
      <c r="M19" s="26">
        <v>0</v>
      </c>
      <c r="N19" s="26">
        <f t="shared" si="4"/>
        <v>-222550</v>
      </c>
      <c r="O19" s="24"/>
      <c r="Q19" s="26">
        <v>-35407</v>
      </c>
      <c r="R19" s="26">
        <v>0</v>
      </c>
      <c r="S19" s="26">
        <f t="shared" si="5"/>
        <v>-1770350</v>
      </c>
      <c r="T19" s="24"/>
    </row>
    <row r="20" spans="1:20" x14ac:dyDescent="0.25">
      <c r="A20">
        <v>201201</v>
      </c>
      <c r="B20" s="26">
        <f t="shared" si="0"/>
        <v>7398</v>
      </c>
      <c r="C20" s="26">
        <v>0</v>
      </c>
      <c r="D20" s="26">
        <f t="shared" si="1"/>
        <v>355104</v>
      </c>
      <c r="E20" s="26"/>
      <c r="F20" s="26"/>
      <c r="G20" s="26">
        <f t="shared" si="2"/>
        <v>8764.1666666666661</v>
      </c>
      <c r="H20" s="26">
        <v>0</v>
      </c>
      <c r="I20" s="26">
        <f t="shared" si="3"/>
        <v>210339.99999999994</v>
      </c>
      <c r="L20" s="26">
        <v>-4451</v>
      </c>
      <c r="M20" s="26">
        <v>0</v>
      </c>
      <c r="N20" s="26">
        <f t="shared" si="4"/>
        <v>-218099</v>
      </c>
      <c r="O20" s="24"/>
      <c r="Q20" s="26">
        <v>-35407</v>
      </c>
      <c r="R20" s="26">
        <v>0</v>
      </c>
      <c r="S20" s="26">
        <f t="shared" si="5"/>
        <v>-1734943</v>
      </c>
      <c r="T20" s="24"/>
    </row>
    <row r="21" spans="1:20" x14ac:dyDescent="0.25">
      <c r="A21">
        <v>201202</v>
      </c>
      <c r="B21" s="26">
        <f t="shared" si="0"/>
        <v>7398</v>
      </c>
      <c r="C21" s="26">
        <v>0</v>
      </c>
      <c r="D21" s="26">
        <f t="shared" si="1"/>
        <v>347706</v>
      </c>
      <c r="E21" s="26"/>
      <c r="F21" s="26"/>
      <c r="G21" s="26">
        <f t="shared" si="2"/>
        <v>8764.1666666666661</v>
      </c>
      <c r="H21" s="26">
        <v>0</v>
      </c>
      <c r="I21" s="26">
        <f t="shared" si="3"/>
        <v>201575.83333333328</v>
      </c>
      <c r="L21" s="26">
        <v>-4451</v>
      </c>
      <c r="M21" s="26">
        <v>0</v>
      </c>
      <c r="N21" s="26">
        <f t="shared" si="4"/>
        <v>-213648</v>
      </c>
      <c r="O21" s="24"/>
      <c r="Q21" s="26">
        <v>-35407</v>
      </c>
      <c r="R21" s="26">
        <v>0</v>
      </c>
      <c r="S21" s="26">
        <f t="shared" si="5"/>
        <v>-1699536</v>
      </c>
      <c r="T21" s="24"/>
    </row>
    <row r="22" spans="1:20" x14ac:dyDescent="0.25">
      <c r="A22">
        <v>201203</v>
      </c>
      <c r="B22" s="26">
        <f t="shared" si="0"/>
        <v>7398</v>
      </c>
      <c r="C22" s="26">
        <v>0</v>
      </c>
      <c r="D22" s="26">
        <f t="shared" si="1"/>
        <v>340308</v>
      </c>
      <c r="E22" s="26"/>
      <c r="F22" s="26"/>
      <c r="G22" s="26">
        <f t="shared" si="2"/>
        <v>8764.1666666666661</v>
      </c>
      <c r="H22" s="26">
        <v>0</v>
      </c>
      <c r="I22" s="26">
        <f t="shared" si="3"/>
        <v>192811.66666666663</v>
      </c>
      <c r="L22" s="26">
        <v>-4451</v>
      </c>
      <c r="M22" s="26">
        <v>0</v>
      </c>
      <c r="N22" s="26">
        <f t="shared" si="4"/>
        <v>-209197</v>
      </c>
      <c r="O22" s="24"/>
      <c r="Q22" s="26">
        <v>-35407</v>
      </c>
      <c r="R22" s="26">
        <v>0</v>
      </c>
      <c r="S22" s="26">
        <f t="shared" si="5"/>
        <v>-1664129</v>
      </c>
      <c r="T22" s="24"/>
    </row>
    <row r="23" spans="1:20" x14ac:dyDescent="0.25">
      <c r="A23">
        <v>201204</v>
      </c>
      <c r="B23" s="26">
        <f t="shared" si="0"/>
        <v>7398</v>
      </c>
      <c r="C23" s="26">
        <v>0</v>
      </c>
      <c r="D23" s="26">
        <f t="shared" si="1"/>
        <v>332910</v>
      </c>
      <c r="E23" s="26"/>
      <c r="F23" s="26"/>
      <c r="G23" s="26">
        <f t="shared" si="2"/>
        <v>8764.1666666666661</v>
      </c>
      <c r="H23" s="26">
        <v>0</v>
      </c>
      <c r="I23" s="26">
        <f t="shared" si="3"/>
        <v>184047.49999999997</v>
      </c>
      <c r="L23" s="26">
        <v>-4451</v>
      </c>
      <c r="M23" s="26">
        <v>0</v>
      </c>
      <c r="N23" s="26">
        <f t="shared" si="4"/>
        <v>-204746</v>
      </c>
      <c r="O23" s="24"/>
      <c r="Q23" s="26">
        <v>-35407</v>
      </c>
      <c r="R23" s="26">
        <v>0</v>
      </c>
      <c r="S23" s="26">
        <f t="shared" si="5"/>
        <v>-1628722</v>
      </c>
      <c r="T23" s="24"/>
    </row>
    <row r="24" spans="1:20" x14ac:dyDescent="0.25">
      <c r="A24">
        <v>201205</v>
      </c>
      <c r="B24" s="26">
        <f t="shared" si="0"/>
        <v>7398</v>
      </c>
      <c r="C24" s="26">
        <v>0</v>
      </c>
      <c r="D24" s="26">
        <f t="shared" si="1"/>
        <v>325512</v>
      </c>
      <c r="E24" s="26"/>
      <c r="F24" s="26"/>
      <c r="G24" s="26">
        <f t="shared" si="2"/>
        <v>8764.1666666666661</v>
      </c>
      <c r="H24" s="26">
        <v>0</v>
      </c>
      <c r="I24" s="26">
        <f t="shared" si="3"/>
        <v>175283.33333333331</v>
      </c>
      <c r="L24" s="26">
        <v>-4451</v>
      </c>
      <c r="M24" s="26">
        <v>0</v>
      </c>
      <c r="N24" s="26">
        <f t="shared" si="4"/>
        <v>-200295</v>
      </c>
      <c r="O24" s="24"/>
      <c r="Q24" s="26">
        <v>-35407</v>
      </c>
      <c r="R24" s="26">
        <v>0</v>
      </c>
      <c r="S24" s="26">
        <f t="shared" si="5"/>
        <v>-1593315</v>
      </c>
      <c r="T24" s="24"/>
    </row>
    <row r="25" spans="1:20" x14ac:dyDescent="0.25">
      <c r="A25">
        <v>201206</v>
      </c>
      <c r="B25" s="26">
        <f t="shared" si="0"/>
        <v>7398</v>
      </c>
      <c r="C25" s="26">
        <v>0</v>
      </c>
      <c r="D25" s="26">
        <f t="shared" si="1"/>
        <v>318114</v>
      </c>
      <c r="E25" s="26"/>
      <c r="F25" s="26"/>
      <c r="G25" s="26">
        <f t="shared" si="2"/>
        <v>8764.1666666666661</v>
      </c>
      <c r="H25" s="26">
        <v>0</v>
      </c>
      <c r="I25" s="26">
        <f t="shared" si="3"/>
        <v>166519.16666666666</v>
      </c>
      <c r="L25" s="26">
        <v>-4451</v>
      </c>
      <c r="M25" s="26">
        <v>0</v>
      </c>
      <c r="N25" s="26">
        <f t="shared" si="4"/>
        <v>-195844</v>
      </c>
      <c r="O25" s="24"/>
      <c r="Q25" s="26">
        <v>-35407</v>
      </c>
      <c r="R25" s="26">
        <v>0</v>
      </c>
      <c r="S25" s="26">
        <f t="shared" si="5"/>
        <v>-1557908</v>
      </c>
      <c r="T25" s="24"/>
    </row>
    <row r="26" spans="1:20" x14ac:dyDescent="0.25">
      <c r="A26">
        <v>201207</v>
      </c>
      <c r="B26" s="26">
        <f t="shared" si="0"/>
        <v>7398</v>
      </c>
      <c r="C26" s="26">
        <v>0</v>
      </c>
      <c r="D26" s="26">
        <f t="shared" si="1"/>
        <v>310716</v>
      </c>
      <c r="E26" s="26"/>
      <c r="F26" s="26"/>
      <c r="G26" s="26">
        <f t="shared" si="2"/>
        <v>8764.1666666666661</v>
      </c>
      <c r="H26" s="26">
        <v>0</v>
      </c>
      <c r="I26" s="26">
        <f t="shared" si="3"/>
        <v>157755</v>
      </c>
      <c r="L26" s="26">
        <v>-4451</v>
      </c>
      <c r="M26" s="26">
        <v>0</v>
      </c>
      <c r="N26" s="26">
        <f t="shared" si="4"/>
        <v>-191393</v>
      </c>
      <c r="O26" s="24"/>
      <c r="Q26" s="26">
        <v>-35407</v>
      </c>
      <c r="R26" s="26">
        <v>0</v>
      </c>
      <c r="S26" s="26">
        <f t="shared" si="5"/>
        <v>-1522501</v>
      </c>
      <c r="T26" s="24"/>
    </row>
    <row r="27" spans="1:20" x14ac:dyDescent="0.25">
      <c r="A27">
        <v>201208</v>
      </c>
      <c r="B27" s="26">
        <f t="shared" si="0"/>
        <v>7398</v>
      </c>
      <c r="C27" s="26">
        <v>0</v>
      </c>
      <c r="D27" s="26">
        <f t="shared" si="1"/>
        <v>303318</v>
      </c>
      <c r="E27" s="26"/>
      <c r="F27" s="26"/>
      <c r="G27" s="26">
        <f t="shared" si="2"/>
        <v>8764.1666666666661</v>
      </c>
      <c r="H27" s="26">
        <v>0</v>
      </c>
      <c r="I27" s="26">
        <f t="shared" si="3"/>
        <v>148990.83333333334</v>
      </c>
      <c r="L27" s="26">
        <v>-4451</v>
      </c>
      <c r="M27" s="26">
        <v>0</v>
      </c>
      <c r="N27" s="26">
        <f t="shared" si="4"/>
        <v>-186942</v>
      </c>
      <c r="O27" s="24"/>
      <c r="Q27" s="26">
        <v>-35407</v>
      </c>
      <c r="R27" s="26">
        <v>0</v>
      </c>
      <c r="S27" s="26">
        <f t="shared" si="5"/>
        <v>-1487094</v>
      </c>
      <c r="T27" s="24"/>
    </row>
    <row r="28" spans="1:20" x14ac:dyDescent="0.25">
      <c r="A28">
        <v>201209</v>
      </c>
      <c r="B28" s="26">
        <f t="shared" si="0"/>
        <v>7398</v>
      </c>
      <c r="C28" s="26">
        <v>0</v>
      </c>
      <c r="D28" s="26">
        <f t="shared" si="1"/>
        <v>295920</v>
      </c>
      <c r="E28" s="26"/>
      <c r="F28" s="26"/>
      <c r="G28" s="26">
        <f t="shared" si="2"/>
        <v>8764.1666666666661</v>
      </c>
      <c r="H28" s="26">
        <v>0</v>
      </c>
      <c r="I28" s="26">
        <f t="shared" si="3"/>
        <v>140226.66666666669</v>
      </c>
      <c r="L28" s="26">
        <v>-4451</v>
      </c>
      <c r="M28" s="26">
        <v>0</v>
      </c>
      <c r="N28" s="26">
        <f t="shared" si="4"/>
        <v>-182491</v>
      </c>
      <c r="O28" s="24"/>
      <c r="Q28" s="26">
        <v>-35407</v>
      </c>
      <c r="R28" s="26">
        <v>0</v>
      </c>
      <c r="S28" s="26">
        <f t="shared" si="5"/>
        <v>-1451687</v>
      </c>
      <c r="T28" s="24"/>
    </row>
    <row r="29" spans="1:20" x14ac:dyDescent="0.25">
      <c r="A29">
        <v>201210</v>
      </c>
      <c r="B29" s="26">
        <f t="shared" si="0"/>
        <v>7398</v>
      </c>
      <c r="C29" s="26">
        <v>0</v>
      </c>
      <c r="D29" s="26">
        <f t="shared" si="1"/>
        <v>288522</v>
      </c>
      <c r="E29" s="26"/>
      <c r="F29" s="26"/>
      <c r="G29" s="26">
        <f t="shared" si="2"/>
        <v>8764.1666666666661</v>
      </c>
      <c r="H29" s="26">
        <v>0</v>
      </c>
      <c r="I29" s="26">
        <f t="shared" si="3"/>
        <v>131462.50000000003</v>
      </c>
      <c r="L29" s="26">
        <v>-4451</v>
      </c>
      <c r="M29" s="26">
        <v>0</v>
      </c>
      <c r="N29" s="26">
        <f t="shared" si="4"/>
        <v>-178040</v>
      </c>
      <c r="O29" s="24"/>
      <c r="Q29" s="26">
        <v>-35407</v>
      </c>
      <c r="R29" s="26">
        <v>0</v>
      </c>
      <c r="S29" s="26">
        <f t="shared" si="5"/>
        <v>-1416280</v>
      </c>
      <c r="T29" s="24"/>
    </row>
    <row r="30" spans="1:20" x14ac:dyDescent="0.25">
      <c r="A30">
        <v>201211</v>
      </c>
      <c r="B30" s="26">
        <f t="shared" si="0"/>
        <v>7398</v>
      </c>
      <c r="C30" s="26">
        <v>0</v>
      </c>
      <c r="D30" s="26">
        <f t="shared" si="1"/>
        <v>281124</v>
      </c>
      <c r="E30" s="26"/>
      <c r="F30" s="26"/>
      <c r="G30" s="26">
        <f t="shared" si="2"/>
        <v>8764.1666666666661</v>
      </c>
      <c r="H30" s="26">
        <v>0</v>
      </c>
      <c r="I30" s="26">
        <f t="shared" si="3"/>
        <v>122698.33333333336</v>
      </c>
      <c r="L30" s="26">
        <v>-4451</v>
      </c>
      <c r="M30" s="26">
        <v>0</v>
      </c>
      <c r="N30" s="26">
        <f t="shared" si="4"/>
        <v>-173589</v>
      </c>
      <c r="O30" s="24"/>
      <c r="Q30" s="26">
        <v>-35407</v>
      </c>
      <c r="R30" s="26">
        <v>0</v>
      </c>
      <c r="S30" s="26">
        <f t="shared" si="5"/>
        <v>-1380873</v>
      </c>
      <c r="T30" s="24"/>
    </row>
    <row r="31" spans="1:20" x14ac:dyDescent="0.25">
      <c r="A31">
        <v>201212</v>
      </c>
      <c r="B31" s="26">
        <f t="shared" si="0"/>
        <v>7398</v>
      </c>
      <c r="C31" s="26">
        <v>0</v>
      </c>
      <c r="D31" s="26">
        <f t="shared" si="1"/>
        <v>273726</v>
      </c>
      <c r="E31" s="26"/>
      <c r="F31" s="26"/>
      <c r="G31" s="26">
        <f t="shared" si="2"/>
        <v>8764.1666666666661</v>
      </c>
      <c r="H31" s="26">
        <v>0</v>
      </c>
      <c r="I31" s="26">
        <f t="shared" si="3"/>
        <v>113934.16666666669</v>
      </c>
      <c r="L31" s="26">
        <v>-4451</v>
      </c>
      <c r="M31" s="26">
        <v>0</v>
      </c>
      <c r="N31" s="26">
        <f t="shared" si="4"/>
        <v>-169138</v>
      </c>
      <c r="O31" s="24"/>
      <c r="Q31" s="26">
        <v>-35407</v>
      </c>
      <c r="R31" s="26">
        <v>0</v>
      </c>
      <c r="S31" s="26">
        <f t="shared" si="5"/>
        <v>-1345466</v>
      </c>
      <c r="T31" s="24"/>
    </row>
    <row r="32" spans="1:20" x14ac:dyDescent="0.25">
      <c r="A32">
        <v>201301</v>
      </c>
      <c r="B32" s="26">
        <f t="shared" si="0"/>
        <v>7398</v>
      </c>
      <c r="C32" s="26">
        <v>0</v>
      </c>
      <c r="D32" s="26">
        <f t="shared" si="1"/>
        <v>266328</v>
      </c>
      <c r="E32" s="26"/>
      <c r="F32" s="26"/>
      <c r="G32" s="26">
        <f t="shared" si="2"/>
        <v>8764.1666666666661</v>
      </c>
      <c r="H32" s="26">
        <v>0</v>
      </c>
      <c r="I32" s="26">
        <f t="shared" si="3"/>
        <v>105170.00000000001</v>
      </c>
      <c r="L32" s="26">
        <v>-4451</v>
      </c>
      <c r="M32" s="26">
        <v>0</v>
      </c>
      <c r="N32" s="26">
        <f t="shared" si="4"/>
        <v>-164687</v>
      </c>
      <c r="O32" s="24"/>
      <c r="Q32" s="26">
        <v>-35407</v>
      </c>
      <c r="R32" s="26">
        <v>0</v>
      </c>
      <c r="S32" s="26">
        <f t="shared" si="5"/>
        <v>-1310059</v>
      </c>
      <c r="T32" s="24"/>
    </row>
    <row r="33" spans="1:20" s="23" customFormat="1" x14ac:dyDescent="0.25">
      <c r="A33" s="23">
        <v>201302</v>
      </c>
      <c r="B33" s="26">
        <f t="shared" si="0"/>
        <v>7398</v>
      </c>
      <c r="C33" s="26">
        <v>0</v>
      </c>
      <c r="D33" s="26">
        <f t="shared" si="1"/>
        <v>258930</v>
      </c>
      <c r="E33" s="26"/>
      <c r="F33" s="26"/>
      <c r="G33" s="26">
        <f t="shared" si="2"/>
        <v>8764.1666666666661</v>
      </c>
      <c r="H33" s="26">
        <v>0</v>
      </c>
      <c r="I33" s="26">
        <f t="shared" si="3"/>
        <v>96405.833333333343</v>
      </c>
      <c r="L33" s="26">
        <v>-4451</v>
      </c>
      <c r="M33" s="26">
        <v>0</v>
      </c>
      <c r="N33" s="26">
        <f t="shared" si="4"/>
        <v>-160236</v>
      </c>
      <c r="O33" s="24"/>
      <c r="Q33" s="26">
        <v>-35407</v>
      </c>
      <c r="R33" s="26">
        <v>0</v>
      </c>
      <c r="S33" s="26">
        <f t="shared" si="5"/>
        <v>-1274652</v>
      </c>
      <c r="T33" s="24"/>
    </row>
    <row r="34" spans="1:20" s="23" customFormat="1" x14ac:dyDescent="0.25">
      <c r="A34" s="23">
        <v>201303</v>
      </c>
      <c r="B34" s="26">
        <f t="shared" si="0"/>
        <v>7398</v>
      </c>
      <c r="C34" s="26">
        <v>0</v>
      </c>
      <c r="D34" s="26">
        <f t="shared" si="1"/>
        <v>251532</v>
      </c>
      <c r="E34" s="26"/>
      <c r="F34" s="26"/>
      <c r="G34" s="26">
        <f t="shared" si="2"/>
        <v>8764.1666666666661</v>
      </c>
      <c r="H34" s="26">
        <v>0</v>
      </c>
      <c r="I34" s="26">
        <f t="shared" si="3"/>
        <v>87641.666666666672</v>
      </c>
      <c r="L34" s="26">
        <v>-4451</v>
      </c>
      <c r="M34" s="26">
        <v>0</v>
      </c>
      <c r="N34" s="26">
        <f t="shared" si="4"/>
        <v>-155785</v>
      </c>
      <c r="O34" s="24"/>
      <c r="Q34" s="26">
        <v>-35407</v>
      </c>
      <c r="R34" s="26">
        <v>0</v>
      </c>
      <c r="S34" s="26">
        <f t="shared" si="5"/>
        <v>-1239245</v>
      </c>
      <c r="T34" s="24"/>
    </row>
    <row r="35" spans="1:20" s="23" customFormat="1" x14ac:dyDescent="0.25">
      <c r="A35" s="23">
        <v>201304</v>
      </c>
      <c r="B35" s="26">
        <f t="shared" si="0"/>
        <v>7398</v>
      </c>
      <c r="C35" s="26">
        <v>0</v>
      </c>
      <c r="D35" s="26">
        <f t="shared" si="1"/>
        <v>244134</v>
      </c>
      <c r="E35" s="26"/>
      <c r="F35" s="26"/>
      <c r="G35" s="26">
        <f t="shared" si="2"/>
        <v>8764.1666666666661</v>
      </c>
      <c r="H35" s="26">
        <v>0</v>
      </c>
      <c r="I35" s="26">
        <f t="shared" si="3"/>
        <v>78877.5</v>
      </c>
      <c r="L35" s="26">
        <v>-4451</v>
      </c>
      <c r="M35" s="26">
        <v>0</v>
      </c>
      <c r="N35" s="26">
        <f t="shared" si="4"/>
        <v>-151334</v>
      </c>
      <c r="O35" s="24"/>
      <c r="Q35" s="26">
        <v>-35407</v>
      </c>
      <c r="R35" s="26">
        <v>0</v>
      </c>
      <c r="S35" s="26">
        <f t="shared" si="5"/>
        <v>-1203838</v>
      </c>
      <c r="T35" s="24"/>
    </row>
    <row r="36" spans="1:20" x14ac:dyDescent="0.25">
      <c r="A36">
        <v>201305</v>
      </c>
      <c r="B36" s="26">
        <f t="shared" si="0"/>
        <v>7398</v>
      </c>
      <c r="C36" s="26">
        <v>0</v>
      </c>
      <c r="D36" s="26">
        <f t="shared" si="1"/>
        <v>236736</v>
      </c>
      <c r="E36" s="26"/>
      <c r="F36" s="26"/>
      <c r="G36" s="26">
        <f t="shared" si="2"/>
        <v>8764.1666666666661</v>
      </c>
      <c r="H36" s="26">
        <v>0</v>
      </c>
      <c r="I36" s="26">
        <f t="shared" si="3"/>
        <v>70113.333333333328</v>
      </c>
      <c r="L36" s="26">
        <v>-4451</v>
      </c>
      <c r="M36" s="26">
        <v>0</v>
      </c>
      <c r="N36" s="26">
        <f t="shared" si="4"/>
        <v>-146883</v>
      </c>
      <c r="O36" s="24"/>
      <c r="Q36" s="26">
        <v>-35407</v>
      </c>
      <c r="R36" s="26">
        <v>0</v>
      </c>
      <c r="S36" s="26">
        <f t="shared" si="5"/>
        <v>-1168431</v>
      </c>
      <c r="T36" s="24"/>
    </row>
    <row r="37" spans="1:20" x14ac:dyDescent="0.25">
      <c r="A37">
        <v>201306</v>
      </c>
      <c r="B37" s="26">
        <f t="shared" si="0"/>
        <v>7398</v>
      </c>
      <c r="C37" s="26">
        <v>0</v>
      </c>
      <c r="D37" s="26">
        <f t="shared" si="1"/>
        <v>229338</v>
      </c>
      <c r="E37" s="26"/>
      <c r="F37" s="26"/>
      <c r="G37" s="26">
        <f t="shared" si="2"/>
        <v>8764.1666666666661</v>
      </c>
      <c r="H37" s="26">
        <v>0</v>
      </c>
      <c r="I37" s="26">
        <f t="shared" si="3"/>
        <v>61349.166666666664</v>
      </c>
      <c r="L37" s="26">
        <v>-4451</v>
      </c>
      <c r="M37" s="26">
        <v>0</v>
      </c>
      <c r="N37" s="26">
        <f t="shared" si="4"/>
        <v>-142432</v>
      </c>
      <c r="O37" s="24"/>
      <c r="Q37" s="26">
        <v>-35407</v>
      </c>
      <c r="R37" s="26">
        <v>0</v>
      </c>
      <c r="S37" s="26">
        <f t="shared" si="5"/>
        <v>-1133024</v>
      </c>
      <c r="T37" s="24"/>
    </row>
    <row r="38" spans="1:20" x14ac:dyDescent="0.25">
      <c r="A38">
        <v>201307</v>
      </c>
      <c r="B38" s="26">
        <f t="shared" si="0"/>
        <v>7398</v>
      </c>
      <c r="C38" s="26">
        <v>0</v>
      </c>
      <c r="D38" s="26">
        <f t="shared" si="1"/>
        <v>221940</v>
      </c>
      <c r="E38" s="26"/>
      <c r="F38" s="26"/>
      <c r="G38" s="26">
        <f t="shared" si="2"/>
        <v>8764.1666666666661</v>
      </c>
      <c r="H38" s="26">
        <v>0</v>
      </c>
      <c r="I38" s="26">
        <f t="shared" si="3"/>
        <v>52585</v>
      </c>
      <c r="L38" s="26">
        <v>-4451</v>
      </c>
      <c r="M38" s="26">
        <v>0</v>
      </c>
      <c r="N38" s="26">
        <f t="shared" si="4"/>
        <v>-137981</v>
      </c>
      <c r="O38" s="24"/>
      <c r="Q38" s="26">
        <v>-35407</v>
      </c>
      <c r="R38" s="26">
        <v>0</v>
      </c>
      <c r="S38" s="26">
        <f t="shared" si="5"/>
        <v>-1097617</v>
      </c>
      <c r="T38" s="24"/>
    </row>
    <row r="39" spans="1:20" x14ac:dyDescent="0.25">
      <c r="A39">
        <v>201308</v>
      </c>
      <c r="B39" s="26">
        <f t="shared" si="0"/>
        <v>7398</v>
      </c>
      <c r="C39" s="26">
        <v>0</v>
      </c>
      <c r="D39" s="26">
        <f t="shared" si="1"/>
        <v>214542</v>
      </c>
      <c r="E39" s="26"/>
      <c r="F39" s="26"/>
      <c r="G39" s="26">
        <f t="shared" si="2"/>
        <v>8764.1666666666661</v>
      </c>
      <c r="H39" s="26">
        <v>0</v>
      </c>
      <c r="I39" s="26">
        <f t="shared" si="3"/>
        <v>43820.833333333336</v>
      </c>
      <c r="L39" s="26">
        <v>-4451</v>
      </c>
      <c r="M39" s="26">
        <v>0</v>
      </c>
      <c r="N39" s="26">
        <f t="shared" si="4"/>
        <v>-133530</v>
      </c>
      <c r="O39" s="24"/>
      <c r="Q39" s="26">
        <v>-35407</v>
      </c>
      <c r="R39" s="26">
        <v>0</v>
      </c>
      <c r="S39" s="26">
        <f t="shared" si="5"/>
        <v>-1062210</v>
      </c>
      <c r="T39" s="24"/>
    </row>
    <row r="40" spans="1:20" x14ac:dyDescent="0.25">
      <c r="A40">
        <v>201309</v>
      </c>
      <c r="B40" s="26">
        <f t="shared" si="0"/>
        <v>7398</v>
      </c>
      <c r="C40" s="26">
        <v>0</v>
      </c>
      <c r="D40" s="26">
        <f t="shared" si="1"/>
        <v>207144</v>
      </c>
      <c r="E40" s="26"/>
      <c r="F40" s="26"/>
      <c r="G40" s="26">
        <f t="shared" si="2"/>
        <v>8764.1666666666661</v>
      </c>
      <c r="H40" s="26">
        <v>0</v>
      </c>
      <c r="I40" s="26">
        <f t="shared" si="3"/>
        <v>35056.666666666672</v>
      </c>
      <c r="L40" s="26">
        <v>-4451</v>
      </c>
      <c r="M40" s="26">
        <v>0</v>
      </c>
      <c r="N40" s="26">
        <f t="shared" si="4"/>
        <v>-129079</v>
      </c>
      <c r="O40" s="24"/>
      <c r="Q40" s="26">
        <v>-35407</v>
      </c>
      <c r="R40" s="26">
        <v>0</v>
      </c>
      <c r="S40" s="26">
        <f t="shared" si="5"/>
        <v>-1026803</v>
      </c>
      <c r="T40" s="24"/>
    </row>
    <row r="41" spans="1:20" x14ac:dyDescent="0.25">
      <c r="A41">
        <v>201310</v>
      </c>
      <c r="B41" s="26">
        <f t="shared" ref="B41:C72" si="6">$D$8/60</f>
        <v>7398</v>
      </c>
      <c r="C41" s="26">
        <v>0</v>
      </c>
      <c r="D41" s="26">
        <f t="shared" ref="D41:E72" si="7">D40-B41</f>
        <v>199746</v>
      </c>
      <c r="E41" s="26"/>
      <c r="F41" s="26"/>
      <c r="G41" s="26">
        <f t="shared" ref="G41:H72" si="8">105170/12</f>
        <v>8764.1666666666661</v>
      </c>
      <c r="H41" s="26">
        <v>0</v>
      </c>
      <c r="I41" s="26">
        <f t="shared" si="3"/>
        <v>26292.500000000007</v>
      </c>
      <c r="L41" s="26">
        <v>-4451</v>
      </c>
      <c r="M41" s="26">
        <v>0</v>
      </c>
      <c r="N41" s="26">
        <f t="shared" si="4"/>
        <v>-124628</v>
      </c>
      <c r="O41" s="24"/>
      <c r="Q41" s="26">
        <v>-35407</v>
      </c>
      <c r="R41" s="26">
        <v>0</v>
      </c>
      <c r="S41" s="26">
        <f t="shared" si="5"/>
        <v>-991396</v>
      </c>
      <c r="T41" s="24"/>
    </row>
    <row r="42" spans="1:20" x14ac:dyDescent="0.25">
      <c r="A42">
        <v>201311</v>
      </c>
      <c r="B42" s="26">
        <f t="shared" si="6"/>
        <v>7398</v>
      </c>
      <c r="C42" s="26">
        <v>0</v>
      </c>
      <c r="D42" s="26">
        <f t="shared" si="7"/>
        <v>192348</v>
      </c>
      <c r="E42" s="26"/>
      <c r="F42" s="26"/>
      <c r="G42" s="26">
        <f t="shared" si="8"/>
        <v>8764.1666666666661</v>
      </c>
      <c r="H42" s="26">
        <v>0</v>
      </c>
      <c r="I42" s="26">
        <f t="shared" si="3"/>
        <v>17528.333333333343</v>
      </c>
      <c r="L42" s="26">
        <v>-4451</v>
      </c>
      <c r="M42" s="26">
        <v>0</v>
      </c>
      <c r="N42" s="26">
        <f t="shared" si="4"/>
        <v>-120177</v>
      </c>
      <c r="O42" s="24"/>
      <c r="Q42" s="26">
        <v>-35407</v>
      </c>
      <c r="R42" s="26">
        <v>0</v>
      </c>
      <c r="S42" s="26">
        <f t="shared" si="5"/>
        <v>-955989</v>
      </c>
      <c r="T42" s="24"/>
    </row>
    <row r="43" spans="1:20" x14ac:dyDescent="0.25">
      <c r="A43">
        <v>201312</v>
      </c>
      <c r="B43" s="26">
        <f t="shared" si="6"/>
        <v>7398</v>
      </c>
      <c r="C43" s="26">
        <v>0</v>
      </c>
      <c r="D43" s="26">
        <f t="shared" si="7"/>
        <v>184950</v>
      </c>
      <c r="E43" s="26"/>
      <c r="F43" s="26"/>
      <c r="G43" s="26">
        <f t="shared" si="8"/>
        <v>8764.1666666666661</v>
      </c>
      <c r="H43" s="26">
        <v>0</v>
      </c>
      <c r="I43" s="26">
        <f t="shared" si="3"/>
        <v>8764.166666666677</v>
      </c>
      <c r="L43" s="26">
        <v>-4451</v>
      </c>
      <c r="M43" s="26">
        <v>0</v>
      </c>
      <c r="N43" s="26">
        <f t="shared" si="4"/>
        <v>-115726</v>
      </c>
      <c r="O43" s="24"/>
      <c r="Q43" s="26">
        <v>-35407</v>
      </c>
      <c r="R43" s="26">
        <v>0</v>
      </c>
      <c r="S43" s="26">
        <f t="shared" si="5"/>
        <v>-920582</v>
      </c>
      <c r="T43" s="24"/>
    </row>
    <row r="44" spans="1:20" x14ac:dyDescent="0.25">
      <c r="A44">
        <v>201401</v>
      </c>
      <c r="B44" s="26">
        <f t="shared" si="6"/>
        <v>7398</v>
      </c>
      <c r="C44" s="26">
        <v>0</v>
      </c>
      <c r="D44" s="26">
        <f t="shared" si="7"/>
        <v>177552</v>
      </c>
      <c r="E44" s="26"/>
      <c r="F44" s="26"/>
      <c r="G44" s="26">
        <f t="shared" si="8"/>
        <v>8764.1666666666661</v>
      </c>
      <c r="H44" s="26">
        <v>0</v>
      </c>
      <c r="I44" s="26">
        <f t="shared" si="3"/>
        <v>0</v>
      </c>
      <c r="J44" s="26">
        <v>0</v>
      </c>
      <c r="L44" s="26">
        <v>-4451</v>
      </c>
      <c r="M44" s="26">
        <v>0</v>
      </c>
      <c r="N44" s="26">
        <f t="shared" si="4"/>
        <v>-111275</v>
      </c>
      <c r="O44" s="26">
        <v>0</v>
      </c>
      <c r="Q44" s="26">
        <v>-35407</v>
      </c>
      <c r="R44" s="26">
        <v>0</v>
      </c>
      <c r="S44" s="26">
        <f t="shared" si="5"/>
        <v>-885175</v>
      </c>
      <c r="T44" s="26">
        <v>0</v>
      </c>
    </row>
    <row r="45" spans="1:20" x14ac:dyDescent="0.25">
      <c r="A45">
        <v>201402</v>
      </c>
      <c r="B45" s="26">
        <f t="shared" si="6"/>
        <v>7398</v>
      </c>
      <c r="C45" s="26">
        <v>0</v>
      </c>
      <c r="D45" s="26">
        <f t="shared" si="7"/>
        <v>170154</v>
      </c>
      <c r="E45" s="26"/>
      <c r="F45" s="26"/>
      <c r="G45" s="26">
        <v>0</v>
      </c>
      <c r="H45" s="26">
        <f t="shared" si="8"/>
        <v>8764.1666666666661</v>
      </c>
      <c r="I45" s="26">
        <f t="shared" si="3"/>
        <v>0</v>
      </c>
      <c r="J45" s="26">
        <f t="shared" si="3"/>
        <v>-8764.1666666666661</v>
      </c>
      <c r="L45" s="26">
        <v>-4451</v>
      </c>
      <c r="M45" s="26">
        <v>0</v>
      </c>
      <c r="N45" s="26">
        <f t="shared" si="4"/>
        <v>-106824</v>
      </c>
      <c r="O45" s="26">
        <f t="shared" ref="O45:O108" si="9">O44-M45</f>
        <v>0</v>
      </c>
      <c r="Q45" s="26">
        <v>-35407</v>
      </c>
      <c r="R45" s="26">
        <v>0</v>
      </c>
      <c r="S45" s="26">
        <f t="shared" si="5"/>
        <v>-849768</v>
      </c>
      <c r="T45" s="26">
        <f t="shared" ref="T45:T108" si="10">T44-R45</f>
        <v>0</v>
      </c>
    </row>
    <row r="46" spans="1:20" x14ac:dyDescent="0.25">
      <c r="A46">
        <v>201403</v>
      </c>
      <c r="B46" s="26">
        <f t="shared" si="6"/>
        <v>7398</v>
      </c>
      <c r="C46" s="26">
        <v>0</v>
      </c>
      <c r="D46" s="26">
        <f t="shared" si="7"/>
        <v>162756</v>
      </c>
      <c r="E46" s="26"/>
      <c r="F46" s="26"/>
      <c r="G46" s="26">
        <v>0</v>
      </c>
      <c r="H46" s="26">
        <f t="shared" si="8"/>
        <v>8764.1666666666661</v>
      </c>
      <c r="I46" s="26">
        <f t="shared" si="3"/>
        <v>0</v>
      </c>
      <c r="J46" s="26">
        <f t="shared" si="3"/>
        <v>-17528.333333333332</v>
      </c>
      <c r="L46" s="26">
        <v>-4451</v>
      </c>
      <c r="M46" s="26">
        <v>0</v>
      </c>
      <c r="N46" s="26">
        <f t="shared" si="4"/>
        <v>-102373</v>
      </c>
      <c r="O46" s="26">
        <f t="shared" si="9"/>
        <v>0</v>
      </c>
      <c r="Q46" s="26">
        <v>-35407</v>
      </c>
      <c r="R46" s="26">
        <v>0</v>
      </c>
      <c r="S46" s="26">
        <f t="shared" si="5"/>
        <v>-814361</v>
      </c>
      <c r="T46" s="26">
        <f t="shared" si="10"/>
        <v>0</v>
      </c>
    </row>
    <row r="47" spans="1:20" x14ac:dyDescent="0.25">
      <c r="A47">
        <v>201404</v>
      </c>
      <c r="B47" s="26">
        <f t="shared" si="6"/>
        <v>7398</v>
      </c>
      <c r="C47" s="26">
        <v>0</v>
      </c>
      <c r="D47" s="26">
        <f t="shared" si="7"/>
        <v>155358</v>
      </c>
      <c r="E47" s="26"/>
      <c r="F47" s="26"/>
      <c r="G47" s="26">
        <v>0</v>
      </c>
      <c r="H47" s="26">
        <f t="shared" si="8"/>
        <v>8764.1666666666661</v>
      </c>
      <c r="I47" s="26">
        <f t="shared" si="3"/>
        <v>0</v>
      </c>
      <c r="J47" s="26">
        <f t="shared" si="3"/>
        <v>-26292.5</v>
      </c>
      <c r="L47" s="26">
        <v>-4451</v>
      </c>
      <c r="M47" s="26">
        <v>0</v>
      </c>
      <c r="N47" s="26">
        <f t="shared" si="4"/>
        <v>-97922</v>
      </c>
      <c r="O47" s="26">
        <f t="shared" si="9"/>
        <v>0</v>
      </c>
      <c r="Q47" s="26">
        <v>-35407</v>
      </c>
      <c r="R47" s="26">
        <v>0</v>
      </c>
      <c r="S47" s="26">
        <f t="shared" si="5"/>
        <v>-778954</v>
      </c>
      <c r="T47" s="26">
        <f t="shared" si="10"/>
        <v>0</v>
      </c>
    </row>
    <row r="48" spans="1:20" x14ac:dyDescent="0.25">
      <c r="A48">
        <v>201405</v>
      </c>
      <c r="B48" s="26">
        <f t="shared" si="6"/>
        <v>7398</v>
      </c>
      <c r="C48" s="26">
        <v>0</v>
      </c>
      <c r="D48" s="26">
        <f t="shared" si="7"/>
        <v>147960</v>
      </c>
      <c r="E48" s="26"/>
      <c r="F48" s="26"/>
      <c r="G48" s="26">
        <v>0</v>
      </c>
      <c r="H48" s="26">
        <f t="shared" si="8"/>
        <v>8764.1666666666661</v>
      </c>
      <c r="I48" s="26">
        <f t="shared" si="3"/>
        <v>0</v>
      </c>
      <c r="J48" s="26">
        <f t="shared" si="3"/>
        <v>-35056.666666666664</v>
      </c>
      <c r="L48" s="26">
        <v>-4451</v>
      </c>
      <c r="M48" s="26">
        <v>0</v>
      </c>
      <c r="N48" s="26">
        <f t="shared" si="4"/>
        <v>-93471</v>
      </c>
      <c r="O48" s="26">
        <f t="shared" si="9"/>
        <v>0</v>
      </c>
      <c r="Q48" s="26">
        <v>-35407</v>
      </c>
      <c r="R48" s="26">
        <v>0</v>
      </c>
      <c r="S48" s="26">
        <f t="shared" si="5"/>
        <v>-743547</v>
      </c>
      <c r="T48" s="26">
        <f t="shared" si="10"/>
        <v>0</v>
      </c>
    </row>
    <row r="49" spans="1:20" x14ac:dyDescent="0.25">
      <c r="A49">
        <v>201406</v>
      </c>
      <c r="B49" s="26">
        <f t="shared" si="6"/>
        <v>7398</v>
      </c>
      <c r="C49" s="26">
        <v>0</v>
      </c>
      <c r="D49" s="26">
        <f t="shared" si="7"/>
        <v>140562</v>
      </c>
      <c r="E49" s="26"/>
      <c r="F49" s="26"/>
      <c r="G49" s="26">
        <v>0</v>
      </c>
      <c r="H49" s="26">
        <f t="shared" si="8"/>
        <v>8764.1666666666661</v>
      </c>
      <c r="I49" s="26">
        <f t="shared" si="3"/>
        <v>0</v>
      </c>
      <c r="J49" s="26">
        <f t="shared" si="3"/>
        <v>-43820.833333333328</v>
      </c>
      <c r="L49" s="26">
        <v>-4451</v>
      </c>
      <c r="M49" s="26">
        <v>0</v>
      </c>
      <c r="N49" s="26">
        <f t="shared" si="4"/>
        <v>-89020</v>
      </c>
      <c r="O49" s="26">
        <f t="shared" si="9"/>
        <v>0</v>
      </c>
      <c r="Q49" s="26">
        <v>-35407</v>
      </c>
      <c r="R49" s="26">
        <v>0</v>
      </c>
      <c r="S49" s="26">
        <f t="shared" si="5"/>
        <v>-708140</v>
      </c>
      <c r="T49" s="26">
        <f t="shared" si="10"/>
        <v>0</v>
      </c>
    </row>
    <row r="50" spans="1:20" x14ac:dyDescent="0.25">
      <c r="A50">
        <v>201407</v>
      </c>
      <c r="B50" s="26">
        <f t="shared" si="6"/>
        <v>7398</v>
      </c>
      <c r="C50" s="26">
        <v>0</v>
      </c>
      <c r="D50" s="26">
        <f t="shared" si="7"/>
        <v>133164</v>
      </c>
      <c r="E50" s="26"/>
      <c r="F50" s="26"/>
      <c r="G50" s="26">
        <v>0</v>
      </c>
      <c r="H50" s="26">
        <f t="shared" si="8"/>
        <v>8764.1666666666661</v>
      </c>
      <c r="I50" s="26">
        <f t="shared" si="3"/>
        <v>0</v>
      </c>
      <c r="J50" s="26">
        <f t="shared" si="3"/>
        <v>-52584.999999999993</v>
      </c>
      <c r="L50" s="26">
        <v>-4451</v>
      </c>
      <c r="M50" s="26">
        <v>0</v>
      </c>
      <c r="N50" s="26">
        <f t="shared" si="4"/>
        <v>-84569</v>
      </c>
      <c r="O50" s="26">
        <f t="shared" si="9"/>
        <v>0</v>
      </c>
      <c r="Q50" s="26">
        <v>-35407</v>
      </c>
      <c r="R50" s="26">
        <v>0</v>
      </c>
      <c r="S50" s="26">
        <f t="shared" si="5"/>
        <v>-672733</v>
      </c>
      <c r="T50" s="26">
        <f t="shared" si="10"/>
        <v>0</v>
      </c>
    </row>
    <row r="51" spans="1:20" x14ac:dyDescent="0.25">
      <c r="A51">
        <v>201408</v>
      </c>
      <c r="B51" s="26">
        <f t="shared" si="6"/>
        <v>7398</v>
      </c>
      <c r="C51" s="26">
        <v>0</v>
      </c>
      <c r="D51" s="26">
        <f t="shared" si="7"/>
        <v>125766</v>
      </c>
      <c r="E51" s="26"/>
      <c r="F51" s="26"/>
      <c r="G51" s="26">
        <v>0</v>
      </c>
      <c r="H51" s="26">
        <f t="shared" si="8"/>
        <v>8764.1666666666661</v>
      </c>
      <c r="I51" s="26">
        <f t="shared" si="3"/>
        <v>0</v>
      </c>
      <c r="J51" s="26">
        <f t="shared" si="3"/>
        <v>-61349.166666666657</v>
      </c>
      <c r="L51" s="26">
        <v>-4451</v>
      </c>
      <c r="M51" s="26">
        <v>0</v>
      </c>
      <c r="N51" s="26">
        <f t="shared" si="4"/>
        <v>-80118</v>
      </c>
      <c r="O51" s="26">
        <f t="shared" si="9"/>
        <v>0</v>
      </c>
      <c r="Q51" s="26">
        <v>-35407</v>
      </c>
      <c r="R51" s="26">
        <v>0</v>
      </c>
      <c r="S51" s="26">
        <f t="shared" si="5"/>
        <v>-637326</v>
      </c>
      <c r="T51" s="26">
        <f t="shared" si="10"/>
        <v>0</v>
      </c>
    </row>
    <row r="52" spans="1:20" x14ac:dyDescent="0.25">
      <c r="A52">
        <v>201409</v>
      </c>
      <c r="B52" s="26">
        <f t="shared" si="6"/>
        <v>7398</v>
      </c>
      <c r="C52" s="26">
        <v>0</v>
      </c>
      <c r="D52" s="26">
        <f t="shared" si="7"/>
        <v>118368</v>
      </c>
      <c r="E52" s="26"/>
      <c r="F52" s="26"/>
      <c r="G52" s="26">
        <v>0</v>
      </c>
      <c r="H52" s="26">
        <f t="shared" si="8"/>
        <v>8764.1666666666661</v>
      </c>
      <c r="I52" s="26">
        <f t="shared" si="3"/>
        <v>0</v>
      </c>
      <c r="J52" s="26">
        <f t="shared" si="3"/>
        <v>-70113.333333333328</v>
      </c>
      <c r="L52" s="26">
        <v>-4451</v>
      </c>
      <c r="M52" s="26">
        <v>0</v>
      </c>
      <c r="N52" s="26">
        <f t="shared" si="4"/>
        <v>-75667</v>
      </c>
      <c r="O52" s="26">
        <f t="shared" si="9"/>
        <v>0</v>
      </c>
      <c r="Q52" s="26">
        <v>-35407</v>
      </c>
      <c r="R52" s="26">
        <v>0</v>
      </c>
      <c r="S52" s="26">
        <f t="shared" si="5"/>
        <v>-601919</v>
      </c>
      <c r="T52" s="26">
        <f t="shared" si="10"/>
        <v>0</v>
      </c>
    </row>
    <row r="53" spans="1:20" x14ac:dyDescent="0.25">
      <c r="A53">
        <v>201410</v>
      </c>
      <c r="B53" s="26">
        <f t="shared" si="6"/>
        <v>7398</v>
      </c>
      <c r="C53" s="26">
        <v>0</v>
      </c>
      <c r="D53" s="26">
        <f t="shared" si="7"/>
        <v>110970</v>
      </c>
      <c r="E53" s="26"/>
      <c r="F53" s="26"/>
      <c r="G53" s="26">
        <v>0</v>
      </c>
      <c r="H53" s="26">
        <f t="shared" si="8"/>
        <v>8764.1666666666661</v>
      </c>
      <c r="I53" s="26">
        <f t="shared" si="3"/>
        <v>0</v>
      </c>
      <c r="J53" s="26">
        <f t="shared" si="3"/>
        <v>-78877.5</v>
      </c>
      <c r="L53" s="26">
        <v>-4451</v>
      </c>
      <c r="M53" s="26">
        <v>0</v>
      </c>
      <c r="N53" s="26">
        <f t="shared" si="4"/>
        <v>-71216</v>
      </c>
      <c r="O53" s="26">
        <f t="shared" si="9"/>
        <v>0</v>
      </c>
      <c r="Q53" s="26">
        <v>-35407</v>
      </c>
      <c r="R53" s="26">
        <v>0</v>
      </c>
      <c r="S53" s="26">
        <f t="shared" si="5"/>
        <v>-566512</v>
      </c>
      <c r="T53" s="26">
        <f t="shared" si="10"/>
        <v>0</v>
      </c>
    </row>
    <row r="54" spans="1:20" x14ac:dyDescent="0.25">
      <c r="A54">
        <v>201411</v>
      </c>
      <c r="B54" s="26">
        <f t="shared" si="6"/>
        <v>7398</v>
      </c>
      <c r="C54" s="26">
        <v>0</v>
      </c>
      <c r="D54" s="26">
        <f t="shared" si="7"/>
        <v>103572</v>
      </c>
      <c r="E54" s="26"/>
      <c r="F54" s="26"/>
      <c r="G54" s="26">
        <v>0</v>
      </c>
      <c r="H54" s="26">
        <f t="shared" si="8"/>
        <v>8764.1666666666661</v>
      </c>
      <c r="I54" s="26">
        <f t="shared" si="3"/>
        <v>0</v>
      </c>
      <c r="J54" s="26">
        <f t="shared" si="3"/>
        <v>-87641.666666666672</v>
      </c>
      <c r="L54" s="26">
        <v>-4451</v>
      </c>
      <c r="M54" s="26">
        <v>0</v>
      </c>
      <c r="N54" s="26">
        <f t="shared" si="4"/>
        <v>-66765</v>
      </c>
      <c r="O54" s="26">
        <f t="shared" si="9"/>
        <v>0</v>
      </c>
      <c r="Q54" s="26">
        <v>-35407</v>
      </c>
      <c r="R54" s="26">
        <v>0</v>
      </c>
      <c r="S54" s="26">
        <f t="shared" si="5"/>
        <v>-531105</v>
      </c>
      <c r="T54" s="26">
        <f t="shared" si="10"/>
        <v>0</v>
      </c>
    </row>
    <row r="55" spans="1:20" x14ac:dyDescent="0.25">
      <c r="A55">
        <v>201412</v>
      </c>
      <c r="B55" s="26">
        <f t="shared" si="6"/>
        <v>7398</v>
      </c>
      <c r="C55" s="26">
        <v>0</v>
      </c>
      <c r="D55" s="26">
        <f t="shared" si="7"/>
        <v>96174</v>
      </c>
      <c r="E55" s="26"/>
      <c r="F55" s="26"/>
      <c r="G55" s="26">
        <v>0</v>
      </c>
      <c r="H55" s="26">
        <f t="shared" si="8"/>
        <v>8764.1666666666661</v>
      </c>
      <c r="I55" s="26">
        <f t="shared" si="3"/>
        <v>0</v>
      </c>
      <c r="J55" s="26">
        <f t="shared" si="3"/>
        <v>-96405.833333333343</v>
      </c>
      <c r="L55" s="26">
        <v>-4451</v>
      </c>
      <c r="M55" s="26">
        <v>0</v>
      </c>
      <c r="N55" s="26">
        <f t="shared" si="4"/>
        <v>-62314</v>
      </c>
      <c r="O55" s="26">
        <f t="shared" si="9"/>
        <v>0</v>
      </c>
      <c r="Q55" s="26">
        <v>-35407</v>
      </c>
      <c r="R55" s="26">
        <v>0</v>
      </c>
      <c r="S55" s="26">
        <f t="shared" si="5"/>
        <v>-495698</v>
      </c>
      <c r="T55" s="26">
        <f t="shared" si="10"/>
        <v>0</v>
      </c>
    </row>
    <row r="56" spans="1:20" x14ac:dyDescent="0.25">
      <c r="A56">
        <v>201501</v>
      </c>
      <c r="B56" s="26">
        <f t="shared" si="6"/>
        <v>7398</v>
      </c>
      <c r="C56" s="26">
        <v>0</v>
      </c>
      <c r="D56" s="26">
        <f t="shared" si="7"/>
        <v>88776</v>
      </c>
      <c r="E56" s="26"/>
      <c r="F56" s="26"/>
      <c r="G56" s="26">
        <v>0</v>
      </c>
      <c r="H56" s="26">
        <f t="shared" si="8"/>
        <v>8764.1666666666661</v>
      </c>
      <c r="I56" s="26">
        <f t="shared" si="3"/>
        <v>0</v>
      </c>
      <c r="J56" s="26">
        <f t="shared" si="3"/>
        <v>-105170.00000000001</v>
      </c>
      <c r="L56" s="26">
        <v>-4451</v>
      </c>
      <c r="M56" s="26">
        <v>0</v>
      </c>
      <c r="N56" s="26">
        <f t="shared" si="4"/>
        <v>-57863</v>
      </c>
      <c r="O56" s="26">
        <f t="shared" si="9"/>
        <v>0</v>
      </c>
      <c r="Q56" s="26">
        <v>-35407</v>
      </c>
      <c r="R56" s="26">
        <v>0</v>
      </c>
      <c r="S56" s="26">
        <f t="shared" si="5"/>
        <v>-460291</v>
      </c>
      <c r="T56" s="26">
        <f t="shared" si="10"/>
        <v>0</v>
      </c>
    </row>
    <row r="57" spans="1:20" x14ac:dyDescent="0.25">
      <c r="A57">
        <v>201502</v>
      </c>
      <c r="B57" s="26">
        <f t="shared" si="6"/>
        <v>7398</v>
      </c>
      <c r="C57" s="26">
        <v>0</v>
      </c>
      <c r="D57" s="26">
        <f t="shared" si="7"/>
        <v>81378</v>
      </c>
      <c r="E57" s="26"/>
      <c r="F57" s="26"/>
      <c r="G57" s="26">
        <v>0</v>
      </c>
      <c r="H57" s="26">
        <f t="shared" si="8"/>
        <v>8764.1666666666661</v>
      </c>
      <c r="I57" s="26">
        <f t="shared" si="3"/>
        <v>0</v>
      </c>
      <c r="J57" s="26">
        <f t="shared" si="3"/>
        <v>-113934.16666666669</v>
      </c>
      <c r="L57" s="26">
        <v>-4451</v>
      </c>
      <c r="M57" s="26">
        <v>0</v>
      </c>
      <c r="N57" s="26">
        <f t="shared" si="4"/>
        <v>-53412</v>
      </c>
      <c r="O57" s="26">
        <f t="shared" si="9"/>
        <v>0</v>
      </c>
      <c r="Q57" s="26">
        <v>-35407</v>
      </c>
      <c r="R57" s="26">
        <v>0</v>
      </c>
      <c r="S57" s="26">
        <f t="shared" si="5"/>
        <v>-424884</v>
      </c>
      <c r="T57" s="26">
        <f t="shared" si="10"/>
        <v>0</v>
      </c>
    </row>
    <row r="58" spans="1:20" x14ac:dyDescent="0.25">
      <c r="A58">
        <v>201503</v>
      </c>
      <c r="B58" s="26">
        <f t="shared" si="6"/>
        <v>7398</v>
      </c>
      <c r="C58" s="26">
        <v>0</v>
      </c>
      <c r="D58" s="26">
        <f t="shared" si="7"/>
        <v>73980</v>
      </c>
      <c r="E58" s="26"/>
      <c r="F58" s="26"/>
      <c r="G58" s="26">
        <v>0</v>
      </c>
      <c r="H58" s="26">
        <f t="shared" si="8"/>
        <v>8764.1666666666661</v>
      </c>
      <c r="I58" s="26">
        <f t="shared" si="3"/>
        <v>0</v>
      </c>
      <c r="J58" s="26">
        <f t="shared" si="3"/>
        <v>-122698.33333333336</v>
      </c>
      <c r="L58" s="26">
        <v>-4451</v>
      </c>
      <c r="M58" s="26">
        <v>0</v>
      </c>
      <c r="N58" s="26">
        <f t="shared" si="4"/>
        <v>-48961</v>
      </c>
      <c r="O58" s="26">
        <f t="shared" si="9"/>
        <v>0</v>
      </c>
      <c r="Q58" s="26">
        <v>-35407</v>
      </c>
      <c r="R58" s="26">
        <v>0</v>
      </c>
      <c r="S58" s="26">
        <f t="shared" si="5"/>
        <v>-389477</v>
      </c>
      <c r="T58" s="26">
        <f t="shared" si="10"/>
        <v>0</v>
      </c>
    </row>
    <row r="59" spans="1:20" x14ac:dyDescent="0.25">
      <c r="A59">
        <v>201504</v>
      </c>
      <c r="B59" s="26">
        <f t="shared" si="6"/>
        <v>7398</v>
      </c>
      <c r="C59" s="26">
        <v>0</v>
      </c>
      <c r="D59" s="26">
        <f t="shared" si="7"/>
        <v>66582</v>
      </c>
      <c r="E59" s="26"/>
      <c r="F59" s="26"/>
      <c r="G59" s="26">
        <v>0</v>
      </c>
      <c r="H59" s="26">
        <f t="shared" si="8"/>
        <v>8764.1666666666661</v>
      </c>
      <c r="I59" s="26">
        <f t="shared" si="3"/>
        <v>0</v>
      </c>
      <c r="J59" s="26">
        <f t="shared" si="3"/>
        <v>-131462.50000000003</v>
      </c>
      <c r="L59" s="26">
        <v>-4451</v>
      </c>
      <c r="M59" s="26">
        <v>0</v>
      </c>
      <c r="N59" s="26">
        <f t="shared" si="4"/>
        <v>-44510</v>
      </c>
      <c r="O59" s="26">
        <f t="shared" si="9"/>
        <v>0</v>
      </c>
      <c r="Q59" s="26">
        <v>-35407</v>
      </c>
      <c r="R59" s="26">
        <v>0</v>
      </c>
      <c r="S59" s="26">
        <f t="shared" si="5"/>
        <v>-354070</v>
      </c>
      <c r="T59" s="26">
        <f t="shared" si="10"/>
        <v>0</v>
      </c>
    </row>
    <row r="60" spans="1:20" x14ac:dyDescent="0.25">
      <c r="A60">
        <v>201505</v>
      </c>
      <c r="B60" s="26">
        <f t="shared" si="6"/>
        <v>7398</v>
      </c>
      <c r="C60" s="26">
        <v>0</v>
      </c>
      <c r="D60" s="26">
        <f t="shared" si="7"/>
        <v>59184</v>
      </c>
      <c r="E60" s="26"/>
      <c r="F60" s="26"/>
      <c r="G60" s="26">
        <v>0</v>
      </c>
      <c r="H60" s="26">
        <f t="shared" si="8"/>
        <v>8764.1666666666661</v>
      </c>
      <c r="I60" s="26">
        <f t="shared" si="3"/>
        <v>0</v>
      </c>
      <c r="J60" s="26">
        <f t="shared" si="3"/>
        <v>-140226.66666666669</v>
      </c>
      <c r="L60" s="26">
        <v>-4451</v>
      </c>
      <c r="M60" s="26">
        <v>0</v>
      </c>
      <c r="N60" s="26">
        <f t="shared" si="4"/>
        <v>-40059</v>
      </c>
      <c r="O60" s="26">
        <f t="shared" si="9"/>
        <v>0</v>
      </c>
      <c r="Q60" s="26">
        <v>-35407</v>
      </c>
      <c r="R60" s="26">
        <v>0</v>
      </c>
      <c r="S60" s="26">
        <f t="shared" si="5"/>
        <v>-318663</v>
      </c>
      <c r="T60" s="26">
        <f t="shared" si="10"/>
        <v>0</v>
      </c>
    </row>
    <row r="61" spans="1:20" x14ac:dyDescent="0.25">
      <c r="A61">
        <v>201506</v>
      </c>
      <c r="B61" s="26">
        <f t="shared" si="6"/>
        <v>7398</v>
      </c>
      <c r="C61" s="26">
        <v>0</v>
      </c>
      <c r="D61" s="26">
        <f t="shared" si="7"/>
        <v>51786</v>
      </c>
      <c r="E61" s="26"/>
      <c r="F61" s="26"/>
      <c r="G61" s="26">
        <v>0</v>
      </c>
      <c r="H61" s="26">
        <f t="shared" si="8"/>
        <v>8764.1666666666661</v>
      </c>
      <c r="I61" s="26">
        <f t="shared" si="3"/>
        <v>0</v>
      </c>
      <c r="J61" s="26">
        <f t="shared" si="3"/>
        <v>-148990.83333333334</v>
      </c>
      <c r="L61" s="26">
        <v>-4451</v>
      </c>
      <c r="M61" s="26">
        <v>0</v>
      </c>
      <c r="N61" s="26">
        <f t="shared" si="4"/>
        <v>-35608</v>
      </c>
      <c r="O61" s="26">
        <f t="shared" si="9"/>
        <v>0</v>
      </c>
      <c r="Q61" s="26">
        <v>-35407</v>
      </c>
      <c r="R61" s="26">
        <v>0</v>
      </c>
      <c r="S61" s="26">
        <f t="shared" si="5"/>
        <v>-283256</v>
      </c>
      <c r="T61" s="26">
        <f t="shared" si="10"/>
        <v>0</v>
      </c>
    </row>
    <row r="62" spans="1:20" x14ac:dyDescent="0.25">
      <c r="A62">
        <v>201507</v>
      </c>
      <c r="B62" s="26">
        <f t="shared" si="6"/>
        <v>7398</v>
      </c>
      <c r="C62" s="26">
        <v>0</v>
      </c>
      <c r="D62" s="26">
        <f t="shared" si="7"/>
        <v>44388</v>
      </c>
      <c r="E62" s="26"/>
      <c r="F62" s="26"/>
      <c r="G62" s="26">
        <v>0</v>
      </c>
      <c r="H62" s="26">
        <f t="shared" si="8"/>
        <v>8764.1666666666661</v>
      </c>
      <c r="I62" s="26">
        <f t="shared" si="3"/>
        <v>0</v>
      </c>
      <c r="J62" s="26">
        <f t="shared" si="3"/>
        <v>-157755</v>
      </c>
      <c r="L62" s="26">
        <v>-4451</v>
      </c>
      <c r="M62" s="26">
        <v>0</v>
      </c>
      <c r="N62" s="26">
        <f t="shared" si="4"/>
        <v>-31157</v>
      </c>
      <c r="O62" s="26">
        <f t="shared" si="9"/>
        <v>0</v>
      </c>
      <c r="Q62" s="26">
        <v>-35407</v>
      </c>
      <c r="R62" s="26">
        <v>0</v>
      </c>
      <c r="S62" s="26">
        <f t="shared" si="5"/>
        <v>-247849</v>
      </c>
      <c r="T62" s="26">
        <f t="shared" si="10"/>
        <v>0</v>
      </c>
    </row>
    <row r="63" spans="1:20" x14ac:dyDescent="0.25">
      <c r="A63">
        <v>201508</v>
      </c>
      <c r="B63" s="26">
        <f t="shared" si="6"/>
        <v>7398</v>
      </c>
      <c r="C63" s="26">
        <v>0</v>
      </c>
      <c r="D63" s="26">
        <f t="shared" si="7"/>
        <v>36990</v>
      </c>
      <c r="E63" s="26"/>
      <c r="F63" s="26"/>
      <c r="G63" s="26">
        <v>0</v>
      </c>
      <c r="H63" s="26">
        <f t="shared" si="8"/>
        <v>8764.1666666666661</v>
      </c>
      <c r="I63" s="26">
        <f t="shared" si="3"/>
        <v>0</v>
      </c>
      <c r="J63" s="26">
        <f t="shared" si="3"/>
        <v>-166519.16666666666</v>
      </c>
      <c r="L63" s="26">
        <v>-4451</v>
      </c>
      <c r="M63" s="26">
        <v>0</v>
      </c>
      <c r="N63" s="26">
        <f t="shared" si="4"/>
        <v>-26706</v>
      </c>
      <c r="O63" s="26">
        <f t="shared" si="9"/>
        <v>0</v>
      </c>
      <c r="Q63" s="26">
        <v>-35407</v>
      </c>
      <c r="R63" s="26">
        <v>0</v>
      </c>
      <c r="S63" s="26">
        <f t="shared" si="5"/>
        <v>-212442</v>
      </c>
      <c r="T63" s="26">
        <f t="shared" si="10"/>
        <v>0</v>
      </c>
    </row>
    <row r="64" spans="1:20" x14ac:dyDescent="0.25">
      <c r="A64">
        <v>201509</v>
      </c>
      <c r="B64" s="26">
        <f t="shared" si="6"/>
        <v>7398</v>
      </c>
      <c r="C64" s="26">
        <v>0</v>
      </c>
      <c r="D64" s="26">
        <f t="shared" si="7"/>
        <v>29592</v>
      </c>
      <c r="E64" s="26"/>
      <c r="F64" s="26"/>
      <c r="G64" s="26">
        <v>0</v>
      </c>
      <c r="H64" s="26">
        <f t="shared" si="8"/>
        <v>8764.1666666666661</v>
      </c>
      <c r="I64" s="26">
        <f t="shared" si="3"/>
        <v>0</v>
      </c>
      <c r="J64" s="26">
        <f t="shared" si="3"/>
        <v>-175283.33333333331</v>
      </c>
      <c r="L64" s="26">
        <v>-4451</v>
      </c>
      <c r="M64" s="26">
        <v>0</v>
      </c>
      <c r="N64" s="26">
        <f t="shared" si="4"/>
        <v>-22255</v>
      </c>
      <c r="O64" s="26">
        <f t="shared" si="9"/>
        <v>0</v>
      </c>
      <c r="Q64" s="26">
        <v>-35407</v>
      </c>
      <c r="R64" s="26">
        <v>0</v>
      </c>
      <c r="S64" s="26">
        <f t="shared" si="5"/>
        <v>-177035</v>
      </c>
      <c r="T64" s="26">
        <f t="shared" si="10"/>
        <v>0</v>
      </c>
    </row>
    <row r="65" spans="1:20" x14ac:dyDescent="0.25">
      <c r="A65">
        <v>201510</v>
      </c>
      <c r="B65" s="26">
        <f t="shared" si="6"/>
        <v>7398</v>
      </c>
      <c r="C65" s="26">
        <v>0</v>
      </c>
      <c r="D65" s="26">
        <f t="shared" si="7"/>
        <v>22194</v>
      </c>
      <c r="E65" s="26"/>
      <c r="F65" s="26"/>
      <c r="G65" s="26">
        <v>0</v>
      </c>
      <c r="H65" s="26">
        <f t="shared" si="8"/>
        <v>8764.1666666666661</v>
      </c>
      <c r="I65" s="26">
        <f t="shared" si="3"/>
        <v>0</v>
      </c>
      <c r="J65" s="26">
        <f t="shared" si="3"/>
        <v>-184047.49999999997</v>
      </c>
      <c r="L65" s="26">
        <v>-4451</v>
      </c>
      <c r="M65" s="26">
        <v>0</v>
      </c>
      <c r="N65" s="26">
        <f t="shared" si="4"/>
        <v>-17804</v>
      </c>
      <c r="O65" s="26">
        <f t="shared" si="9"/>
        <v>0</v>
      </c>
      <c r="Q65" s="26">
        <v>-35407</v>
      </c>
      <c r="R65" s="26">
        <v>0</v>
      </c>
      <c r="S65" s="26">
        <f t="shared" si="5"/>
        <v>-141628</v>
      </c>
      <c r="T65" s="26">
        <f t="shared" si="10"/>
        <v>0</v>
      </c>
    </row>
    <row r="66" spans="1:20" x14ac:dyDescent="0.25">
      <c r="A66">
        <v>201511</v>
      </c>
      <c r="B66" s="26">
        <f t="shared" si="6"/>
        <v>7398</v>
      </c>
      <c r="C66" s="26">
        <v>0</v>
      </c>
      <c r="D66" s="26">
        <f t="shared" si="7"/>
        <v>14796</v>
      </c>
      <c r="E66" s="26"/>
      <c r="F66" s="26"/>
      <c r="G66" s="26">
        <v>0</v>
      </c>
      <c r="H66" s="26">
        <f t="shared" si="8"/>
        <v>8764.1666666666661</v>
      </c>
      <c r="I66" s="26">
        <f t="shared" si="3"/>
        <v>0</v>
      </c>
      <c r="J66" s="26">
        <f t="shared" si="3"/>
        <v>-192811.66666666663</v>
      </c>
      <c r="L66" s="26">
        <v>-4451</v>
      </c>
      <c r="M66" s="26">
        <v>0</v>
      </c>
      <c r="N66" s="26">
        <f t="shared" si="4"/>
        <v>-13353</v>
      </c>
      <c r="O66" s="26">
        <f t="shared" si="9"/>
        <v>0</v>
      </c>
      <c r="Q66" s="26">
        <v>-35407</v>
      </c>
      <c r="R66" s="26">
        <v>0</v>
      </c>
      <c r="S66" s="26">
        <f t="shared" si="5"/>
        <v>-106221</v>
      </c>
      <c r="T66" s="26">
        <f t="shared" si="10"/>
        <v>0</v>
      </c>
    </row>
    <row r="67" spans="1:20" x14ac:dyDescent="0.25">
      <c r="A67">
        <v>201512</v>
      </c>
      <c r="B67" s="26">
        <f t="shared" si="6"/>
        <v>7398</v>
      </c>
      <c r="C67" s="26">
        <v>0</v>
      </c>
      <c r="D67" s="26">
        <f t="shared" si="7"/>
        <v>7398</v>
      </c>
      <c r="E67" s="26"/>
      <c r="F67" s="26"/>
      <c r="G67" s="26">
        <v>0</v>
      </c>
      <c r="H67" s="26">
        <f t="shared" si="8"/>
        <v>8764.1666666666661</v>
      </c>
      <c r="I67" s="26">
        <f t="shared" si="3"/>
        <v>0</v>
      </c>
      <c r="J67" s="26">
        <f t="shared" si="3"/>
        <v>-201575.83333333328</v>
      </c>
      <c r="L67" s="26">
        <v>-4451</v>
      </c>
      <c r="M67" s="26">
        <v>0</v>
      </c>
      <c r="N67" s="26">
        <f t="shared" si="4"/>
        <v>-8902</v>
      </c>
      <c r="O67" s="26">
        <f t="shared" si="9"/>
        <v>0</v>
      </c>
      <c r="Q67" s="26">
        <v>-35407</v>
      </c>
      <c r="R67" s="26">
        <v>0</v>
      </c>
      <c r="S67" s="26">
        <f t="shared" si="5"/>
        <v>-70814</v>
      </c>
      <c r="T67" s="26">
        <f t="shared" si="10"/>
        <v>0</v>
      </c>
    </row>
    <row r="68" spans="1:20" x14ac:dyDescent="0.25">
      <c r="A68">
        <v>201601</v>
      </c>
      <c r="B68" s="26">
        <f t="shared" si="6"/>
        <v>7398</v>
      </c>
      <c r="C68" s="26">
        <v>0</v>
      </c>
      <c r="D68" s="26">
        <f t="shared" si="7"/>
        <v>0</v>
      </c>
      <c r="E68" s="26">
        <v>0</v>
      </c>
      <c r="F68" s="26"/>
      <c r="G68" s="26">
        <v>0</v>
      </c>
      <c r="H68" s="26">
        <f t="shared" si="8"/>
        <v>8764.1666666666661</v>
      </c>
      <c r="I68" s="26">
        <f t="shared" si="3"/>
        <v>0</v>
      </c>
      <c r="J68" s="26">
        <f t="shared" si="3"/>
        <v>-210339.99999999994</v>
      </c>
      <c r="L68" s="26">
        <v>-4451</v>
      </c>
      <c r="M68" s="26">
        <v>0</v>
      </c>
      <c r="N68" s="26">
        <f t="shared" si="4"/>
        <v>-4451</v>
      </c>
      <c r="O68" s="26">
        <f t="shared" si="9"/>
        <v>0</v>
      </c>
      <c r="Q68" s="26">
        <v>-35407</v>
      </c>
      <c r="R68" s="26">
        <v>0</v>
      </c>
      <c r="S68" s="26">
        <f t="shared" si="5"/>
        <v>-35407</v>
      </c>
      <c r="T68" s="26">
        <f t="shared" si="10"/>
        <v>0</v>
      </c>
    </row>
    <row r="69" spans="1:20" x14ac:dyDescent="0.25">
      <c r="A69">
        <v>201602</v>
      </c>
      <c r="B69" s="26">
        <v>0</v>
      </c>
      <c r="C69" s="26">
        <f t="shared" si="6"/>
        <v>7398</v>
      </c>
      <c r="D69" s="26">
        <f t="shared" si="7"/>
        <v>0</v>
      </c>
      <c r="E69" s="26">
        <f t="shared" si="7"/>
        <v>-7398</v>
      </c>
      <c r="F69" s="26"/>
      <c r="G69" s="26">
        <v>0</v>
      </c>
      <c r="H69" s="26">
        <f t="shared" si="8"/>
        <v>8764.1666666666661</v>
      </c>
      <c r="I69" s="26">
        <f t="shared" si="3"/>
        <v>0</v>
      </c>
      <c r="J69" s="26">
        <f t="shared" si="3"/>
        <v>-219104.1666666666</v>
      </c>
      <c r="L69" s="26">
        <v>-4451</v>
      </c>
      <c r="M69" s="26">
        <v>0</v>
      </c>
      <c r="N69" s="26">
        <f t="shared" si="4"/>
        <v>0</v>
      </c>
      <c r="O69" s="26">
        <f t="shared" si="9"/>
        <v>0</v>
      </c>
      <c r="Q69" s="26">
        <v>-35407</v>
      </c>
      <c r="R69" s="26">
        <v>0</v>
      </c>
      <c r="S69" s="26">
        <f t="shared" si="5"/>
        <v>0</v>
      </c>
      <c r="T69" s="26">
        <f t="shared" si="10"/>
        <v>0</v>
      </c>
    </row>
    <row r="70" spans="1:20" x14ac:dyDescent="0.25">
      <c r="A70">
        <v>201603</v>
      </c>
      <c r="B70" s="26">
        <v>0</v>
      </c>
      <c r="C70" s="26">
        <f t="shared" si="6"/>
        <v>7398</v>
      </c>
      <c r="D70" s="26">
        <f t="shared" si="7"/>
        <v>0</v>
      </c>
      <c r="E70" s="26">
        <f t="shared" si="7"/>
        <v>-14796</v>
      </c>
      <c r="F70" s="26"/>
      <c r="G70" s="26">
        <v>0</v>
      </c>
      <c r="H70" s="26">
        <f t="shared" si="8"/>
        <v>8764.1666666666661</v>
      </c>
      <c r="I70" s="26">
        <f t="shared" si="3"/>
        <v>0</v>
      </c>
      <c r="J70" s="26">
        <f t="shared" si="3"/>
        <v>-227868.33333333326</v>
      </c>
      <c r="L70" s="26">
        <v>0</v>
      </c>
      <c r="M70" s="26">
        <v>-4451</v>
      </c>
      <c r="N70" s="26">
        <f t="shared" si="4"/>
        <v>0</v>
      </c>
      <c r="O70" s="26">
        <f t="shared" si="9"/>
        <v>4451</v>
      </c>
      <c r="Q70" s="26">
        <v>0</v>
      </c>
      <c r="R70" s="26">
        <v>-35407</v>
      </c>
      <c r="S70" s="26">
        <f t="shared" si="5"/>
        <v>0</v>
      </c>
      <c r="T70" s="26">
        <f t="shared" si="10"/>
        <v>35407</v>
      </c>
    </row>
    <row r="71" spans="1:20" x14ac:dyDescent="0.25">
      <c r="A71">
        <v>201604</v>
      </c>
      <c r="B71" s="26">
        <v>0</v>
      </c>
      <c r="C71" s="26">
        <f t="shared" si="6"/>
        <v>7398</v>
      </c>
      <c r="D71" s="26">
        <f t="shared" si="7"/>
        <v>0</v>
      </c>
      <c r="E71" s="26">
        <f t="shared" si="7"/>
        <v>-22194</v>
      </c>
      <c r="F71" s="26"/>
      <c r="G71" s="26">
        <v>0</v>
      </c>
      <c r="H71" s="26">
        <f t="shared" si="8"/>
        <v>8764.1666666666661</v>
      </c>
      <c r="I71" s="26">
        <f t="shared" si="3"/>
        <v>0</v>
      </c>
      <c r="J71" s="26">
        <f t="shared" si="3"/>
        <v>-236632.49999999991</v>
      </c>
      <c r="L71" s="26">
        <v>0</v>
      </c>
      <c r="M71" s="26">
        <v>-4451</v>
      </c>
      <c r="N71" s="26">
        <f t="shared" si="4"/>
        <v>0</v>
      </c>
      <c r="O71" s="26">
        <f t="shared" si="9"/>
        <v>8902</v>
      </c>
      <c r="Q71" s="26">
        <v>0</v>
      </c>
      <c r="R71" s="26">
        <v>-35407</v>
      </c>
      <c r="S71" s="26">
        <f t="shared" si="5"/>
        <v>0</v>
      </c>
      <c r="T71" s="26">
        <f t="shared" si="10"/>
        <v>70814</v>
      </c>
    </row>
    <row r="72" spans="1:20" x14ac:dyDescent="0.25">
      <c r="A72">
        <v>201605</v>
      </c>
      <c r="B72" s="26">
        <v>0</v>
      </c>
      <c r="C72" s="26">
        <f t="shared" si="6"/>
        <v>7398</v>
      </c>
      <c r="D72" s="26">
        <f t="shared" si="7"/>
        <v>0</v>
      </c>
      <c r="E72" s="26">
        <f t="shared" si="7"/>
        <v>-29592</v>
      </c>
      <c r="F72" s="26"/>
      <c r="G72" s="26">
        <v>0</v>
      </c>
      <c r="H72" s="26">
        <f t="shared" si="8"/>
        <v>8764.1666666666661</v>
      </c>
      <c r="I72" s="26">
        <f t="shared" si="3"/>
        <v>0</v>
      </c>
      <c r="J72" s="26">
        <f t="shared" si="3"/>
        <v>-245396.66666666657</v>
      </c>
      <c r="L72" s="26">
        <v>0</v>
      </c>
      <c r="M72" s="26">
        <v>-4451</v>
      </c>
      <c r="N72" s="26">
        <f t="shared" si="4"/>
        <v>0</v>
      </c>
      <c r="O72" s="26">
        <f t="shared" si="9"/>
        <v>13353</v>
      </c>
      <c r="Q72" s="26">
        <v>0</v>
      </c>
      <c r="R72" s="26">
        <v>-35407</v>
      </c>
      <c r="S72" s="26">
        <f t="shared" si="5"/>
        <v>0</v>
      </c>
      <c r="T72" s="26">
        <f t="shared" si="10"/>
        <v>106221</v>
      </c>
    </row>
    <row r="73" spans="1:20" x14ac:dyDescent="0.25">
      <c r="A73">
        <v>201606</v>
      </c>
      <c r="B73" s="26">
        <v>0</v>
      </c>
      <c r="C73" s="26">
        <f t="shared" ref="C73:C104" si="11">$D$8/60</f>
        <v>7398</v>
      </c>
      <c r="D73" s="26">
        <f t="shared" ref="D73:E104" si="12">D72-B73</f>
        <v>0</v>
      </c>
      <c r="E73" s="26">
        <f t="shared" si="12"/>
        <v>-36990</v>
      </c>
      <c r="F73" s="26"/>
      <c r="G73" s="26">
        <v>0</v>
      </c>
      <c r="H73" s="26">
        <f t="shared" ref="H73:H104" si="13">105170/12</f>
        <v>8764.1666666666661</v>
      </c>
      <c r="I73" s="26">
        <f t="shared" si="3"/>
        <v>0</v>
      </c>
      <c r="J73" s="26">
        <f t="shared" si="3"/>
        <v>-254160.83333333323</v>
      </c>
      <c r="L73" s="26">
        <v>0</v>
      </c>
      <c r="M73" s="26">
        <v>-4451</v>
      </c>
      <c r="N73" s="26">
        <f t="shared" si="4"/>
        <v>0</v>
      </c>
      <c r="O73" s="26">
        <f t="shared" si="9"/>
        <v>17804</v>
      </c>
      <c r="Q73" s="26">
        <v>0</v>
      </c>
      <c r="R73" s="26">
        <v>-35407</v>
      </c>
      <c r="S73" s="26">
        <f t="shared" si="5"/>
        <v>0</v>
      </c>
      <c r="T73" s="26">
        <f t="shared" si="10"/>
        <v>141628</v>
      </c>
    </row>
    <row r="74" spans="1:20" x14ac:dyDescent="0.25">
      <c r="A74">
        <v>201607</v>
      </c>
      <c r="B74" s="26">
        <v>0</v>
      </c>
      <c r="C74" s="26">
        <f t="shared" si="11"/>
        <v>7398</v>
      </c>
      <c r="D74" s="26">
        <f t="shared" si="12"/>
        <v>0</v>
      </c>
      <c r="E74" s="26">
        <f t="shared" si="12"/>
        <v>-44388</v>
      </c>
      <c r="F74" s="26"/>
      <c r="G74" s="26">
        <v>0</v>
      </c>
      <c r="H74" s="26">
        <f t="shared" si="13"/>
        <v>8764.1666666666661</v>
      </c>
      <c r="I74" s="26">
        <f t="shared" ref="I74:J113" si="14">I73-G74</f>
        <v>0</v>
      </c>
      <c r="J74" s="26">
        <f t="shared" si="14"/>
        <v>-262924.99999999988</v>
      </c>
      <c r="L74" s="26">
        <v>0</v>
      </c>
      <c r="M74" s="26">
        <v>-4451</v>
      </c>
      <c r="N74" s="26">
        <f t="shared" ref="N74:N113" si="15">N73-L74</f>
        <v>0</v>
      </c>
      <c r="O74" s="26">
        <f t="shared" si="9"/>
        <v>22255</v>
      </c>
      <c r="Q74" s="26">
        <v>0</v>
      </c>
      <c r="R74" s="26">
        <v>-35407</v>
      </c>
      <c r="S74" s="26">
        <f t="shared" ref="S74:S113" si="16">S73-Q74</f>
        <v>0</v>
      </c>
      <c r="T74" s="26">
        <f t="shared" si="10"/>
        <v>177035</v>
      </c>
    </row>
    <row r="75" spans="1:20" x14ac:dyDescent="0.25">
      <c r="A75">
        <v>201608</v>
      </c>
      <c r="B75" s="26">
        <v>0</v>
      </c>
      <c r="C75" s="26">
        <f t="shared" si="11"/>
        <v>7398</v>
      </c>
      <c r="D75" s="26">
        <f t="shared" si="12"/>
        <v>0</v>
      </c>
      <c r="E75" s="26">
        <f t="shared" si="12"/>
        <v>-51786</v>
      </c>
      <c r="F75" s="26"/>
      <c r="G75" s="26">
        <v>0</v>
      </c>
      <c r="H75" s="26">
        <f t="shared" si="13"/>
        <v>8764.1666666666661</v>
      </c>
      <c r="I75" s="26">
        <f t="shared" si="14"/>
        <v>0</v>
      </c>
      <c r="J75" s="26">
        <f t="shared" si="14"/>
        <v>-271689.16666666657</v>
      </c>
      <c r="L75" s="26">
        <v>0</v>
      </c>
      <c r="M75" s="26">
        <v>-4451</v>
      </c>
      <c r="N75" s="26">
        <f t="shared" si="15"/>
        <v>0</v>
      </c>
      <c r="O75" s="26">
        <f t="shared" si="9"/>
        <v>26706</v>
      </c>
      <c r="Q75" s="26">
        <v>0</v>
      </c>
      <c r="R75" s="26">
        <v>-35407</v>
      </c>
      <c r="S75" s="26">
        <f t="shared" si="16"/>
        <v>0</v>
      </c>
      <c r="T75" s="26">
        <f t="shared" si="10"/>
        <v>212442</v>
      </c>
    </row>
    <row r="76" spans="1:20" x14ac:dyDescent="0.25">
      <c r="A76">
        <v>201609</v>
      </c>
      <c r="B76" s="26">
        <v>0</v>
      </c>
      <c r="C76" s="26">
        <f t="shared" si="11"/>
        <v>7398</v>
      </c>
      <c r="D76" s="26">
        <f t="shared" si="12"/>
        <v>0</v>
      </c>
      <c r="E76" s="26">
        <f t="shared" si="12"/>
        <v>-59184</v>
      </c>
      <c r="F76" s="26"/>
      <c r="G76" s="26">
        <v>0</v>
      </c>
      <c r="H76" s="26">
        <f t="shared" si="13"/>
        <v>8764.1666666666661</v>
      </c>
      <c r="I76" s="26">
        <f t="shared" si="14"/>
        <v>0</v>
      </c>
      <c r="J76" s="26">
        <f t="shared" si="14"/>
        <v>-280453.33333333326</v>
      </c>
      <c r="L76" s="26">
        <v>0</v>
      </c>
      <c r="M76" s="26">
        <v>-4451</v>
      </c>
      <c r="N76" s="26">
        <f t="shared" si="15"/>
        <v>0</v>
      </c>
      <c r="O76" s="26">
        <f t="shared" si="9"/>
        <v>31157</v>
      </c>
      <c r="Q76" s="26">
        <v>0</v>
      </c>
      <c r="R76" s="26">
        <v>-35407</v>
      </c>
      <c r="S76" s="26">
        <f t="shared" si="16"/>
        <v>0</v>
      </c>
      <c r="T76" s="26">
        <f t="shared" si="10"/>
        <v>247849</v>
      </c>
    </row>
    <row r="77" spans="1:20" x14ac:dyDescent="0.25">
      <c r="A77">
        <v>201610</v>
      </c>
      <c r="B77" s="26">
        <v>0</v>
      </c>
      <c r="C77" s="26">
        <f t="shared" si="11"/>
        <v>7398</v>
      </c>
      <c r="D77" s="26">
        <f t="shared" si="12"/>
        <v>0</v>
      </c>
      <c r="E77" s="26">
        <f t="shared" si="12"/>
        <v>-66582</v>
      </c>
      <c r="F77" s="26"/>
      <c r="G77" s="26">
        <v>0</v>
      </c>
      <c r="H77" s="26">
        <f t="shared" si="13"/>
        <v>8764.1666666666661</v>
      </c>
      <c r="I77" s="26">
        <f t="shared" si="14"/>
        <v>0</v>
      </c>
      <c r="J77" s="26">
        <f t="shared" si="14"/>
        <v>-289217.49999999994</v>
      </c>
      <c r="L77" s="26">
        <v>0</v>
      </c>
      <c r="M77" s="26">
        <v>-4451</v>
      </c>
      <c r="N77" s="26">
        <f t="shared" si="15"/>
        <v>0</v>
      </c>
      <c r="O77" s="26">
        <f t="shared" si="9"/>
        <v>35608</v>
      </c>
      <c r="Q77" s="26">
        <v>0</v>
      </c>
      <c r="R77" s="26">
        <v>-35407</v>
      </c>
      <c r="S77" s="26">
        <f t="shared" si="16"/>
        <v>0</v>
      </c>
      <c r="T77" s="26">
        <f t="shared" si="10"/>
        <v>283256</v>
      </c>
    </row>
    <row r="78" spans="1:20" x14ac:dyDescent="0.25">
      <c r="A78">
        <v>201611</v>
      </c>
      <c r="B78" s="26">
        <v>0</v>
      </c>
      <c r="C78" s="26">
        <f t="shared" si="11"/>
        <v>7398</v>
      </c>
      <c r="D78" s="26">
        <f t="shared" si="12"/>
        <v>0</v>
      </c>
      <c r="E78" s="26">
        <f t="shared" si="12"/>
        <v>-73980</v>
      </c>
      <c r="F78" s="26"/>
      <c r="G78" s="26">
        <v>0</v>
      </c>
      <c r="H78" s="26">
        <f t="shared" si="13"/>
        <v>8764.1666666666661</v>
      </c>
      <c r="I78" s="26">
        <f t="shared" si="14"/>
        <v>0</v>
      </c>
      <c r="J78" s="26">
        <f t="shared" si="14"/>
        <v>-297981.66666666663</v>
      </c>
      <c r="L78" s="26">
        <v>0</v>
      </c>
      <c r="M78" s="26">
        <v>-4451</v>
      </c>
      <c r="N78" s="26">
        <f t="shared" si="15"/>
        <v>0</v>
      </c>
      <c r="O78" s="26">
        <f t="shared" si="9"/>
        <v>40059</v>
      </c>
      <c r="Q78" s="26">
        <v>0</v>
      </c>
      <c r="R78" s="26">
        <v>-35407</v>
      </c>
      <c r="S78" s="26">
        <f t="shared" si="16"/>
        <v>0</v>
      </c>
      <c r="T78" s="26">
        <f t="shared" si="10"/>
        <v>318663</v>
      </c>
    </row>
    <row r="79" spans="1:20" x14ac:dyDescent="0.25">
      <c r="A79">
        <v>201612</v>
      </c>
      <c r="B79" s="26">
        <v>0</v>
      </c>
      <c r="C79" s="26">
        <f t="shared" si="11"/>
        <v>7398</v>
      </c>
      <c r="D79" s="26">
        <f t="shared" si="12"/>
        <v>0</v>
      </c>
      <c r="E79" s="26">
        <f t="shared" si="12"/>
        <v>-81378</v>
      </c>
      <c r="F79" s="26"/>
      <c r="G79" s="26">
        <v>0</v>
      </c>
      <c r="H79" s="26">
        <f t="shared" si="13"/>
        <v>8764.1666666666661</v>
      </c>
      <c r="I79" s="26">
        <f t="shared" si="14"/>
        <v>0</v>
      </c>
      <c r="J79" s="26">
        <f t="shared" si="14"/>
        <v>-306745.83333333331</v>
      </c>
      <c r="L79" s="26">
        <v>0</v>
      </c>
      <c r="M79" s="26">
        <v>-4451</v>
      </c>
      <c r="N79" s="26">
        <f t="shared" si="15"/>
        <v>0</v>
      </c>
      <c r="O79" s="26">
        <f t="shared" si="9"/>
        <v>44510</v>
      </c>
      <c r="Q79" s="26">
        <v>0</v>
      </c>
      <c r="R79" s="26">
        <v>-35407</v>
      </c>
      <c r="S79" s="26">
        <f t="shared" si="16"/>
        <v>0</v>
      </c>
      <c r="T79" s="26">
        <f t="shared" si="10"/>
        <v>354070</v>
      </c>
    </row>
    <row r="80" spans="1:20" x14ac:dyDescent="0.25">
      <c r="A80">
        <v>201701</v>
      </c>
      <c r="B80" s="26">
        <v>0</v>
      </c>
      <c r="C80" s="26">
        <f t="shared" si="11"/>
        <v>7398</v>
      </c>
      <c r="D80" s="26">
        <f t="shared" si="12"/>
        <v>0</v>
      </c>
      <c r="E80" s="26">
        <f t="shared" si="12"/>
        <v>-88776</v>
      </c>
      <c r="F80" s="26"/>
      <c r="G80" s="26">
        <v>0</v>
      </c>
      <c r="H80" s="26">
        <f t="shared" si="13"/>
        <v>8764.1666666666661</v>
      </c>
      <c r="I80" s="26">
        <f t="shared" si="14"/>
        <v>0</v>
      </c>
      <c r="J80" s="26">
        <f t="shared" si="14"/>
        <v>-315510</v>
      </c>
      <c r="L80" s="26">
        <v>0</v>
      </c>
      <c r="M80" s="26">
        <v>-4451</v>
      </c>
      <c r="N80" s="26">
        <f t="shared" si="15"/>
        <v>0</v>
      </c>
      <c r="O80" s="26">
        <f t="shared" si="9"/>
        <v>48961</v>
      </c>
      <c r="Q80" s="26">
        <v>0</v>
      </c>
      <c r="R80" s="26">
        <v>-35407</v>
      </c>
      <c r="S80" s="26">
        <f t="shared" si="16"/>
        <v>0</v>
      </c>
      <c r="T80" s="26">
        <f t="shared" si="10"/>
        <v>389477</v>
      </c>
    </row>
    <row r="81" spans="1:20" x14ac:dyDescent="0.25">
      <c r="A81">
        <v>201702</v>
      </c>
      <c r="B81" s="26">
        <v>0</v>
      </c>
      <c r="C81" s="26">
        <f t="shared" si="11"/>
        <v>7398</v>
      </c>
      <c r="D81" s="26">
        <f t="shared" si="12"/>
        <v>0</v>
      </c>
      <c r="E81" s="26">
        <f t="shared" si="12"/>
        <v>-96174</v>
      </c>
      <c r="F81" s="26"/>
      <c r="G81" s="26">
        <v>0</v>
      </c>
      <c r="H81" s="26">
        <f t="shared" si="13"/>
        <v>8764.1666666666661</v>
      </c>
      <c r="I81" s="26">
        <f t="shared" si="14"/>
        <v>0</v>
      </c>
      <c r="J81" s="26">
        <f t="shared" si="14"/>
        <v>-324274.16666666669</v>
      </c>
      <c r="L81" s="26">
        <v>0</v>
      </c>
      <c r="M81" s="26">
        <v>-4451</v>
      </c>
      <c r="N81" s="26">
        <f t="shared" si="15"/>
        <v>0</v>
      </c>
      <c r="O81" s="26">
        <f t="shared" si="9"/>
        <v>53412</v>
      </c>
      <c r="Q81" s="26">
        <v>0</v>
      </c>
      <c r="R81" s="26">
        <v>-35407</v>
      </c>
      <c r="S81" s="26">
        <f t="shared" si="16"/>
        <v>0</v>
      </c>
      <c r="T81" s="26">
        <f t="shared" si="10"/>
        <v>424884</v>
      </c>
    </row>
    <row r="82" spans="1:20" x14ac:dyDescent="0.25">
      <c r="A82">
        <v>201703</v>
      </c>
      <c r="B82" s="26">
        <v>0</v>
      </c>
      <c r="C82" s="26">
        <f t="shared" si="11"/>
        <v>7398</v>
      </c>
      <c r="D82" s="26">
        <f t="shared" si="12"/>
        <v>0</v>
      </c>
      <c r="E82" s="26">
        <f t="shared" si="12"/>
        <v>-103572</v>
      </c>
      <c r="F82" s="26"/>
      <c r="G82" s="26">
        <v>0</v>
      </c>
      <c r="H82" s="26">
        <f t="shared" si="13"/>
        <v>8764.1666666666661</v>
      </c>
      <c r="I82" s="26">
        <f t="shared" si="14"/>
        <v>0</v>
      </c>
      <c r="J82" s="26">
        <f t="shared" si="14"/>
        <v>-333038.33333333337</v>
      </c>
      <c r="L82" s="26">
        <v>0</v>
      </c>
      <c r="M82" s="26">
        <v>-4451</v>
      </c>
      <c r="N82" s="26">
        <f t="shared" si="15"/>
        <v>0</v>
      </c>
      <c r="O82" s="26">
        <f t="shared" si="9"/>
        <v>57863</v>
      </c>
      <c r="Q82" s="26">
        <v>0</v>
      </c>
      <c r="R82" s="26">
        <v>-35407</v>
      </c>
      <c r="S82" s="26">
        <f t="shared" si="16"/>
        <v>0</v>
      </c>
      <c r="T82" s="26">
        <f t="shared" si="10"/>
        <v>460291</v>
      </c>
    </row>
    <row r="83" spans="1:20" x14ac:dyDescent="0.25">
      <c r="A83">
        <v>201704</v>
      </c>
      <c r="B83" s="26">
        <v>0</v>
      </c>
      <c r="C83" s="26">
        <f t="shared" si="11"/>
        <v>7398</v>
      </c>
      <c r="D83" s="26">
        <f t="shared" si="12"/>
        <v>0</v>
      </c>
      <c r="E83" s="26">
        <f t="shared" si="12"/>
        <v>-110970</v>
      </c>
      <c r="F83" s="26"/>
      <c r="G83" s="26">
        <v>0</v>
      </c>
      <c r="H83" s="26">
        <f t="shared" si="13"/>
        <v>8764.1666666666661</v>
      </c>
      <c r="I83" s="26">
        <f t="shared" si="14"/>
        <v>0</v>
      </c>
      <c r="J83" s="26">
        <f t="shared" si="14"/>
        <v>-341802.50000000006</v>
      </c>
      <c r="L83" s="26">
        <v>0</v>
      </c>
      <c r="M83" s="26">
        <v>-4451</v>
      </c>
      <c r="N83" s="26">
        <f t="shared" si="15"/>
        <v>0</v>
      </c>
      <c r="O83" s="26">
        <f t="shared" si="9"/>
        <v>62314</v>
      </c>
      <c r="Q83" s="26">
        <v>0</v>
      </c>
      <c r="R83" s="26">
        <v>-35407</v>
      </c>
      <c r="S83" s="26">
        <f t="shared" si="16"/>
        <v>0</v>
      </c>
      <c r="T83" s="26">
        <f t="shared" si="10"/>
        <v>495698</v>
      </c>
    </row>
    <row r="84" spans="1:20" x14ac:dyDescent="0.25">
      <c r="A84">
        <v>201705</v>
      </c>
      <c r="B84" s="26">
        <v>0</v>
      </c>
      <c r="C84" s="26">
        <f t="shared" si="11"/>
        <v>7398</v>
      </c>
      <c r="D84" s="26">
        <f t="shared" si="12"/>
        <v>0</v>
      </c>
      <c r="E84" s="26">
        <f t="shared" si="12"/>
        <v>-118368</v>
      </c>
      <c r="F84" s="26"/>
      <c r="G84" s="26">
        <v>0</v>
      </c>
      <c r="H84" s="26">
        <f t="shared" si="13"/>
        <v>8764.1666666666661</v>
      </c>
      <c r="I84" s="26">
        <f t="shared" si="14"/>
        <v>0</v>
      </c>
      <c r="J84" s="26">
        <f t="shared" si="14"/>
        <v>-350566.66666666674</v>
      </c>
      <c r="L84" s="26">
        <v>0</v>
      </c>
      <c r="M84" s="26">
        <v>-4451</v>
      </c>
      <c r="N84" s="26">
        <f t="shared" si="15"/>
        <v>0</v>
      </c>
      <c r="O84" s="26">
        <f t="shared" si="9"/>
        <v>66765</v>
      </c>
      <c r="Q84" s="26">
        <v>0</v>
      </c>
      <c r="R84" s="26">
        <v>-35407</v>
      </c>
      <c r="S84" s="26">
        <f t="shared" si="16"/>
        <v>0</v>
      </c>
      <c r="T84" s="26">
        <f t="shared" si="10"/>
        <v>531105</v>
      </c>
    </row>
    <row r="85" spans="1:20" x14ac:dyDescent="0.25">
      <c r="A85">
        <v>201706</v>
      </c>
      <c r="B85" s="26">
        <v>0</v>
      </c>
      <c r="C85" s="26">
        <f t="shared" si="11"/>
        <v>7398</v>
      </c>
      <c r="D85" s="26">
        <f t="shared" si="12"/>
        <v>0</v>
      </c>
      <c r="E85" s="26">
        <f t="shared" si="12"/>
        <v>-125766</v>
      </c>
      <c r="F85" s="26"/>
      <c r="G85" s="26">
        <v>0</v>
      </c>
      <c r="H85" s="26">
        <f t="shared" si="13"/>
        <v>8764.1666666666661</v>
      </c>
      <c r="I85" s="26">
        <f t="shared" si="14"/>
        <v>0</v>
      </c>
      <c r="J85" s="26">
        <f t="shared" si="14"/>
        <v>-359330.83333333343</v>
      </c>
      <c r="L85" s="26">
        <v>0</v>
      </c>
      <c r="M85" s="26">
        <v>-4451</v>
      </c>
      <c r="N85" s="26">
        <f t="shared" si="15"/>
        <v>0</v>
      </c>
      <c r="O85" s="26">
        <f t="shared" si="9"/>
        <v>71216</v>
      </c>
      <c r="Q85" s="26">
        <v>0</v>
      </c>
      <c r="R85" s="26">
        <v>-35407</v>
      </c>
      <c r="S85" s="26">
        <f t="shared" si="16"/>
        <v>0</v>
      </c>
      <c r="T85" s="26">
        <f t="shared" si="10"/>
        <v>566512</v>
      </c>
    </row>
    <row r="86" spans="1:20" x14ac:dyDescent="0.25">
      <c r="A86">
        <v>201707</v>
      </c>
      <c r="B86" s="26">
        <v>0</v>
      </c>
      <c r="C86" s="26">
        <f t="shared" si="11"/>
        <v>7398</v>
      </c>
      <c r="D86" s="26">
        <f t="shared" si="12"/>
        <v>0</v>
      </c>
      <c r="E86" s="26">
        <f t="shared" si="12"/>
        <v>-133164</v>
      </c>
      <c r="F86" s="26"/>
      <c r="G86" s="26">
        <v>0</v>
      </c>
      <c r="H86" s="26">
        <f t="shared" si="13"/>
        <v>8764.1666666666661</v>
      </c>
      <c r="I86" s="26">
        <f t="shared" si="14"/>
        <v>0</v>
      </c>
      <c r="J86" s="26">
        <f t="shared" si="14"/>
        <v>-368095.00000000012</v>
      </c>
      <c r="L86" s="26">
        <v>0</v>
      </c>
      <c r="M86" s="26">
        <v>-4451</v>
      </c>
      <c r="N86" s="26">
        <f t="shared" si="15"/>
        <v>0</v>
      </c>
      <c r="O86" s="26">
        <f t="shared" si="9"/>
        <v>75667</v>
      </c>
      <c r="Q86" s="26">
        <v>0</v>
      </c>
      <c r="R86" s="26">
        <v>-35407</v>
      </c>
      <c r="S86" s="26">
        <f t="shared" si="16"/>
        <v>0</v>
      </c>
      <c r="T86" s="26">
        <f t="shared" si="10"/>
        <v>601919</v>
      </c>
    </row>
    <row r="87" spans="1:20" x14ac:dyDescent="0.25">
      <c r="A87">
        <v>201708</v>
      </c>
      <c r="B87" s="26">
        <v>0</v>
      </c>
      <c r="C87" s="26">
        <f t="shared" si="11"/>
        <v>7398</v>
      </c>
      <c r="D87" s="26">
        <f t="shared" si="12"/>
        <v>0</v>
      </c>
      <c r="E87" s="26">
        <f t="shared" si="12"/>
        <v>-140562</v>
      </c>
      <c r="F87" s="26"/>
      <c r="G87" s="26">
        <v>0</v>
      </c>
      <c r="H87" s="26">
        <f t="shared" si="13"/>
        <v>8764.1666666666661</v>
      </c>
      <c r="I87" s="26">
        <f t="shared" si="14"/>
        <v>0</v>
      </c>
      <c r="J87" s="26">
        <f t="shared" si="14"/>
        <v>-376859.1666666668</v>
      </c>
      <c r="L87" s="26">
        <v>0</v>
      </c>
      <c r="M87" s="26">
        <v>-4451</v>
      </c>
      <c r="N87" s="26">
        <f t="shared" si="15"/>
        <v>0</v>
      </c>
      <c r="O87" s="26">
        <f t="shared" si="9"/>
        <v>80118</v>
      </c>
      <c r="Q87" s="26">
        <v>0</v>
      </c>
      <c r="R87" s="26">
        <v>-35407</v>
      </c>
      <c r="S87" s="26">
        <f t="shared" si="16"/>
        <v>0</v>
      </c>
      <c r="T87" s="26">
        <f t="shared" si="10"/>
        <v>637326</v>
      </c>
    </row>
    <row r="88" spans="1:20" x14ac:dyDescent="0.25">
      <c r="A88">
        <v>201709</v>
      </c>
      <c r="B88" s="26">
        <v>0</v>
      </c>
      <c r="C88" s="26">
        <f t="shared" si="11"/>
        <v>7398</v>
      </c>
      <c r="D88" s="26">
        <f t="shared" si="12"/>
        <v>0</v>
      </c>
      <c r="E88" s="26">
        <f t="shared" si="12"/>
        <v>-147960</v>
      </c>
      <c r="F88" s="26"/>
      <c r="G88" s="26">
        <v>0</v>
      </c>
      <c r="H88" s="26">
        <f t="shared" si="13"/>
        <v>8764.1666666666661</v>
      </c>
      <c r="I88" s="26">
        <f t="shared" si="14"/>
        <v>0</v>
      </c>
      <c r="J88" s="26">
        <f t="shared" si="14"/>
        <v>-385623.33333333349</v>
      </c>
      <c r="L88" s="26">
        <v>0</v>
      </c>
      <c r="M88" s="26">
        <v>-4451</v>
      </c>
      <c r="N88" s="26">
        <f t="shared" si="15"/>
        <v>0</v>
      </c>
      <c r="O88" s="26">
        <f t="shared" si="9"/>
        <v>84569</v>
      </c>
      <c r="Q88" s="26">
        <v>0</v>
      </c>
      <c r="R88" s="26">
        <v>-35407</v>
      </c>
      <c r="S88" s="26">
        <f t="shared" si="16"/>
        <v>0</v>
      </c>
      <c r="T88" s="26">
        <f t="shared" si="10"/>
        <v>672733</v>
      </c>
    </row>
    <row r="89" spans="1:20" x14ac:dyDescent="0.25">
      <c r="A89">
        <v>201710</v>
      </c>
      <c r="B89" s="26">
        <v>0</v>
      </c>
      <c r="C89" s="26">
        <f t="shared" si="11"/>
        <v>7398</v>
      </c>
      <c r="D89" s="26">
        <f t="shared" si="12"/>
        <v>0</v>
      </c>
      <c r="E89" s="26">
        <f t="shared" si="12"/>
        <v>-155358</v>
      </c>
      <c r="F89" s="26"/>
      <c r="G89" s="26">
        <v>0</v>
      </c>
      <c r="H89" s="26">
        <f t="shared" si="13"/>
        <v>8764.1666666666661</v>
      </c>
      <c r="I89" s="26">
        <f t="shared" si="14"/>
        <v>0</v>
      </c>
      <c r="J89" s="26">
        <f t="shared" si="14"/>
        <v>-394387.50000000017</v>
      </c>
      <c r="L89" s="26">
        <v>0</v>
      </c>
      <c r="M89" s="26">
        <v>-4451</v>
      </c>
      <c r="N89" s="26">
        <f t="shared" si="15"/>
        <v>0</v>
      </c>
      <c r="O89" s="26">
        <f t="shared" si="9"/>
        <v>89020</v>
      </c>
      <c r="Q89" s="26">
        <v>0</v>
      </c>
      <c r="R89" s="26">
        <v>-35407</v>
      </c>
      <c r="S89" s="26">
        <f t="shared" si="16"/>
        <v>0</v>
      </c>
      <c r="T89" s="26">
        <f t="shared" si="10"/>
        <v>708140</v>
      </c>
    </row>
    <row r="90" spans="1:20" x14ac:dyDescent="0.25">
      <c r="A90">
        <v>201711</v>
      </c>
      <c r="B90" s="26">
        <v>0</v>
      </c>
      <c r="C90" s="26">
        <f t="shared" si="11"/>
        <v>7398</v>
      </c>
      <c r="D90" s="26">
        <f t="shared" si="12"/>
        <v>0</v>
      </c>
      <c r="E90" s="26">
        <f t="shared" si="12"/>
        <v>-162756</v>
      </c>
      <c r="F90" s="26"/>
      <c r="G90" s="26">
        <v>0</v>
      </c>
      <c r="H90" s="26">
        <f t="shared" si="13"/>
        <v>8764.1666666666661</v>
      </c>
      <c r="I90" s="26">
        <f t="shared" si="14"/>
        <v>0</v>
      </c>
      <c r="J90" s="26">
        <f t="shared" si="14"/>
        <v>-403151.66666666686</v>
      </c>
      <c r="L90" s="26">
        <v>0</v>
      </c>
      <c r="M90" s="26">
        <v>-4451</v>
      </c>
      <c r="N90" s="26">
        <f t="shared" si="15"/>
        <v>0</v>
      </c>
      <c r="O90" s="26">
        <f t="shared" si="9"/>
        <v>93471</v>
      </c>
      <c r="Q90" s="26">
        <v>0</v>
      </c>
      <c r="R90" s="26">
        <v>-35407</v>
      </c>
      <c r="S90" s="26">
        <f t="shared" si="16"/>
        <v>0</v>
      </c>
      <c r="T90" s="26">
        <f t="shared" si="10"/>
        <v>743547</v>
      </c>
    </row>
    <row r="91" spans="1:20" x14ac:dyDescent="0.25">
      <c r="A91">
        <v>201712</v>
      </c>
      <c r="B91" s="26">
        <v>0</v>
      </c>
      <c r="C91" s="26">
        <f t="shared" si="11"/>
        <v>7398</v>
      </c>
      <c r="D91" s="26">
        <f t="shared" si="12"/>
        <v>0</v>
      </c>
      <c r="E91" s="26">
        <f t="shared" si="12"/>
        <v>-170154</v>
      </c>
      <c r="F91" s="26"/>
      <c r="G91" s="26">
        <v>0</v>
      </c>
      <c r="H91" s="26">
        <f t="shared" si="13"/>
        <v>8764.1666666666661</v>
      </c>
      <c r="I91" s="26">
        <f t="shared" si="14"/>
        <v>0</v>
      </c>
      <c r="J91" s="26">
        <f t="shared" si="14"/>
        <v>-411915.83333333355</v>
      </c>
      <c r="L91" s="26">
        <v>0</v>
      </c>
      <c r="M91" s="26">
        <v>-4451</v>
      </c>
      <c r="N91" s="26">
        <f t="shared" si="15"/>
        <v>0</v>
      </c>
      <c r="O91" s="26">
        <f t="shared" si="9"/>
        <v>97922</v>
      </c>
      <c r="Q91" s="26">
        <v>0</v>
      </c>
      <c r="R91" s="26">
        <v>-35407</v>
      </c>
      <c r="S91" s="26">
        <f t="shared" si="16"/>
        <v>0</v>
      </c>
      <c r="T91" s="26">
        <f t="shared" si="10"/>
        <v>778954</v>
      </c>
    </row>
    <row r="92" spans="1:20" x14ac:dyDescent="0.25">
      <c r="A92">
        <v>201801</v>
      </c>
      <c r="B92" s="26">
        <v>0</v>
      </c>
      <c r="C92" s="26">
        <f t="shared" si="11"/>
        <v>7398</v>
      </c>
      <c r="D92" s="26">
        <f t="shared" si="12"/>
        <v>0</v>
      </c>
      <c r="E92" s="26">
        <f t="shared" si="12"/>
        <v>-177552</v>
      </c>
      <c r="F92" s="26"/>
      <c r="G92" s="26">
        <v>0</v>
      </c>
      <c r="H92" s="26">
        <f t="shared" si="13"/>
        <v>8764.1666666666661</v>
      </c>
      <c r="I92" s="26">
        <f t="shared" si="14"/>
        <v>0</v>
      </c>
      <c r="J92" s="26">
        <f t="shared" si="14"/>
        <v>-420680.00000000023</v>
      </c>
      <c r="L92" s="26">
        <v>0</v>
      </c>
      <c r="M92" s="26">
        <v>-4451</v>
      </c>
      <c r="N92" s="26">
        <f t="shared" si="15"/>
        <v>0</v>
      </c>
      <c r="O92" s="26">
        <f t="shared" si="9"/>
        <v>102373</v>
      </c>
      <c r="Q92" s="26">
        <v>0</v>
      </c>
      <c r="R92" s="26">
        <v>-35407</v>
      </c>
      <c r="S92" s="26">
        <f t="shared" si="16"/>
        <v>0</v>
      </c>
      <c r="T92" s="26">
        <f t="shared" si="10"/>
        <v>814361</v>
      </c>
    </row>
    <row r="93" spans="1:20" x14ac:dyDescent="0.25">
      <c r="A93">
        <v>201802</v>
      </c>
      <c r="B93" s="26">
        <v>0</v>
      </c>
      <c r="C93" s="26">
        <f t="shared" si="11"/>
        <v>7398</v>
      </c>
      <c r="D93" s="26">
        <f t="shared" si="12"/>
        <v>0</v>
      </c>
      <c r="E93" s="26">
        <f t="shared" si="12"/>
        <v>-184950</v>
      </c>
      <c r="F93" s="26"/>
      <c r="G93" s="26">
        <v>0</v>
      </c>
      <c r="H93" s="26">
        <f t="shared" si="13"/>
        <v>8764.1666666666661</v>
      </c>
      <c r="I93" s="26">
        <f t="shared" si="14"/>
        <v>0</v>
      </c>
      <c r="J93" s="26">
        <f t="shared" si="14"/>
        <v>-429444.16666666692</v>
      </c>
      <c r="L93" s="26">
        <v>0</v>
      </c>
      <c r="M93" s="26">
        <v>-4451</v>
      </c>
      <c r="N93" s="26">
        <f t="shared" si="15"/>
        <v>0</v>
      </c>
      <c r="O93" s="26">
        <f t="shared" si="9"/>
        <v>106824</v>
      </c>
      <c r="Q93" s="26">
        <v>0</v>
      </c>
      <c r="R93" s="26">
        <v>-35407</v>
      </c>
      <c r="S93" s="26">
        <f t="shared" si="16"/>
        <v>0</v>
      </c>
      <c r="T93" s="26">
        <f t="shared" si="10"/>
        <v>849768</v>
      </c>
    </row>
    <row r="94" spans="1:20" x14ac:dyDescent="0.25">
      <c r="A94">
        <v>201803</v>
      </c>
      <c r="B94" s="26">
        <v>0</v>
      </c>
      <c r="C94" s="26">
        <f t="shared" si="11"/>
        <v>7398</v>
      </c>
      <c r="D94" s="26">
        <f t="shared" si="12"/>
        <v>0</v>
      </c>
      <c r="E94" s="26">
        <f t="shared" si="12"/>
        <v>-192348</v>
      </c>
      <c r="F94" s="26"/>
      <c r="G94" s="26">
        <v>0</v>
      </c>
      <c r="H94" s="26">
        <f t="shared" si="13"/>
        <v>8764.1666666666661</v>
      </c>
      <c r="I94" s="26">
        <f t="shared" si="14"/>
        <v>0</v>
      </c>
      <c r="J94" s="26">
        <f t="shared" si="14"/>
        <v>-438208.3333333336</v>
      </c>
      <c r="L94" s="26">
        <v>0</v>
      </c>
      <c r="M94" s="26">
        <v>-4451</v>
      </c>
      <c r="N94" s="26">
        <f t="shared" si="15"/>
        <v>0</v>
      </c>
      <c r="O94" s="26">
        <f t="shared" si="9"/>
        <v>111275</v>
      </c>
      <c r="Q94" s="26">
        <v>0</v>
      </c>
      <c r="R94" s="26">
        <v>-35407</v>
      </c>
      <c r="S94" s="26">
        <f t="shared" si="16"/>
        <v>0</v>
      </c>
      <c r="T94" s="26">
        <f t="shared" si="10"/>
        <v>885175</v>
      </c>
    </row>
    <row r="95" spans="1:20" x14ac:dyDescent="0.25">
      <c r="A95">
        <v>201804</v>
      </c>
      <c r="B95" s="26">
        <v>0</v>
      </c>
      <c r="C95" s="26">
        <f t="shared" si="11"/>
        <v>7398</v>
      </c>
      <c r="D95" s="26">
        <f t="shared" si="12"/>
        <v>0</v>
      </c>
      <c r="E95" s="26">
        <f t="shared" si="12"/>
        <v>-199746</v>
      </c>
      <c r="F95" s="26"/>
      <c r="G95" s="26">
        <v>0</v>
      </c>
      <c r="H95" s="26">
        <f t="shared" si="13"/>
        <v>8764.1666666666661</v>
      </c>
      <c r="I95" s="26">
        <f t="shared" si="14"/>
        <v>0</v>
      </c>
      <c r="J95" s="26">
        <f t="shared" si="14"/>
        <v>-446972.50000000029</v>
      </c>
      <c r="L95" s="26">
        <v>0</v>
      </c>
      <c r="M95" s="26">
        <v>-4451</v>
      </c>
      <c r="N95" s="26">
        <f t="shared" si="15"/>
        <v>0</v>
      </c>
      <c r="O95" s="26">
        <f t="shared" si="9"/>
        <v>115726</v>
      </c>
      <c r="Q95" s="26">
        <v>0</v>
      </c>
      <c r="R95" s="26">
        <v>-35407</v>
      </c>
      <c r="S95" s="26">
        <f t="shared" si="16"/>
        <v>0</v>
      </c>
      <c r="T95" s="26">
        <f t="shared" si="10"/>
        <v>920582</v>
      </c>
    </row>
    <row r="96" spans="1:20" x14ac:dyDescent="0.25">
      <c r="A96">
        <v>201805</v>
      </c>
      <c r="B96" s="26">
        <v>0</v>
      </c>
      <c r="C96" s="26">
        <f t="shared" si="11"/>
        <v>7398</v>
      </c>
      <c r="D96" s="26">
        <f t="shared" si="12"/>
        <v>0</v>
      </c>
      <c r="E96" s="26">
        <f t="shared" si="12"/>
        <v>-207144</v>
      </c>
      <c r="F96" s="26"/>
      <c r="G96" s="26">
        <v>0</v>
      </c>
      <c r="H96" s="26">
        <f t="shared" si="13"/>
        <v>8764.1666666666661</v>
      </c>
      <c r="I96" s="26">
        <f t="shared" si="14"/>
        <v>0</v>
      </c>
      <c r="J96" s="26">
        <f t="shared" si="14"/>
        <v>-455736.66666666698</v>
      </c>
      <c r="L96" s="26">
        <v>0</v>
      </c>
      <c r="M96" s="26">
        <v>-4451</v>
      </c>
      <c r="N96" s="26">
        <f t="shared" si="15"/>
        <v>0</v>
      </c>
      <c r="O96" s="26">
        <f t="shared" si="9"/>
        <v>120177</v>
      </c>
      <c r="Q96" s="26">
        <v>0</v>
      </c>
      <c r="R96" s="26">
        <v>-35407</v>
      </c>
      <c r="S96" s="26">
        <f t="shared" si="16"/>
        <v>0</v>
      </c>
      <c r="T96" s="26">
        <f t="shared" si="10"/>
        <v>955989</v>
      </c>
    </row>
    <row r="97" spans="1:20" x14ac:dyDescent="0.25">
      <c r="A97">
        <v>201806</v>
      </c>
      <c r="B97" s="26">
        <v>0</v>
      </c>
      <c r="C97" s="26">
        <f t="shared" si="11"/>
        <v>7398</v>
      </c>
      <c r="D97" s="26">
        <f t="shared" si="12"/>
        <v>0</v>
      </c>
      <c r="E97" s="26">
        <f t="shared" si="12"/>
        <v>-214542</v>
      </c>
      <c r="F97" s="26"/>
      <c r="G97" s="26">
        <v>0</v>
      </c>
      <c r="H97" s="26">
        <f t="shared" si="13"/>
        <v>8764.1666666666661</v>
      </c>
      <c r="I97" s="26">
        <f t="shared" si="14"/>
        <v>0</v>
      </c>
      <c r="J97" s="26">
        <f t="shared" si="14"/>
        <v>-464500.83333333366</v>
      </c>
      <c r="L97" s="26">
        <v>0</v>
      </c>
      <c r="M97" s="26">
        <v>-4451</v>
      </c>
      <c r="N97" s="26">
        <f t="shared" si="15"/>
        <v>0</v>
      </c>
      <c r="O97" s="26">
        <f t="shared" si="9"/>
        <v>124628</v>
      </c>
      <c r="Q97" s="26">
        <v>0</v>
      </c>
      <c r="R97" s="26">
        <v>-35407</v>
      </c>
      <c r="S97" s="26">
        <f t="shared" si="16"/>
        <v>0</v>
      </c>
      <c r="T97" s="26">
        <f t="shared" si="10"/>
        <v>991396</v>
      </c>
    </row>
    <row r="98" spans="1:20" x14ac:dyDescent="0.25">
      <c r="A98">
        <v>201807</v>
      </c>
      <c r="B98" s="26">
        <v>0</v>
      </c>
      <c r="C98" s="26">
        <f t="shared" si="11"/>
        <v>7398</v>
      </c>
      <c r="D98" s="26">
        <f t="shared" si="12"/>
        <v>0</v>
      </c>
      <c r="E98" s="26">
        <f t="shared" si="12"/>
        <v>-221940</v>
      </c>
      <c r="F98" s="26"/>
      <c r="G98" s="26">
        <v>0</v>
      </c>
      <c r="H98" s="26">
        <f t="shared" si="13"/>
        <v>8764.1666666666661</v>
      </c>
      <c r="I98" s="26">
        <f t="shared" si="14"/>
        <v>0</v>
      </c>
      <c r="J98" s="26">
        <f t="shared" si="14"/>
        <v>-473265.00000000035</v>
      </c>
      <c r="L98" s="26">
        <v>0</v>
      </c>
      <c r="M98" s="26">
        <v>-4451</v>
      </c>
      <c r="N98" s="26">
        <f t="shared" si="15"/>
        <v>0</v>
      </c>
      <c r="O98" s="26">
        <f t="shared" si="9"/>
        <v>129079</v>
      </c>
      <c r="Q98" s="26">
        <v>0</v>
      </c>
      <c r="R98" s="26">
        <v>-35407</v>
      </c>
      <c r="S98" s="26">
        <f t="shared" si="16"/>
        <v>0</v>
      </c>
      <c r="T98" s="26">
        <f t="shared" si="10"/>
        <v>1026803</v>
      </c>
    </row>
    <row r="99" spans="1:20" x14ac:dyDescent="0.25">
      <c r="A99">
        <v>201808</v>
      </c>
      <c r="B99" s="26">
        <v>0</v>
      </c>
      <c r="C99" s="26">
        <f t="shared" si="11"/>
        <v>7398</v>
      </c>
      <c r="D99" s="26">
        <f t="shared" si="12"/>
        <v>0</v>
      </c>
      <c r="E99" s="26">
        <f t="shared" si="12"/>
        <v>-229338</v>
      </c>
      <c r="F99" s="26"/>
      <c r="G99" s="26">
        <v>0</v>
      </c>
      <c r="H99" s="26">
        <f t="shared" si="13"/>
        <v>8764.1666666666661</v>
      </c>
      <c r="I99" s="26">
        <f t="shared" si="14"/>
        <v>0</v>
      </c>
      <c r="J99" s="26">
        <f t="shared" si="14"/>
        <v>-482029.16666666704</v>
      </c>
      <c r="L99" s="26">
        <v>0</v>
      </c>
      <c r="M99" s="26">
        <v>-4451</v>
      </c>
      <c r="N99" s="26">
        <f t="shared" si="15"/>
        <v>0</v>
      </c>
      <c r="O99" s="26">
        <f t="shared" si="9"/>
        <v>133530</v>
      </c>
      <c r="Q99" s="26">
        <v>0</v>
      </c>
      <c r="R99" s="26">
        <v>-35407</v>
      </c>
      <c r="S99" s="26">
        <f t="shared" si="16"/>
        <v>0</v>
      </c>
      <c r="T99" s="26">
        <f t="shared" si="10"/>
        <v>1062210</v>
      </c>
    </row>
    <row r="100" spans="1:20" x14ac:dyDescent="0.25">
      <c r="A100">
        <v>201809</v>
      </c>
      <c r="B100" s="26">
        <v>0</v>
      </c>
      <c r="C100" s="26">
        <f t="shared" si="11"/>
        <v>7398</v>
      </c>
      <c r="D100" s="26">
        <f t="shared" si="12"/>
        <v>0</v>
      </c>
      <c r="E100" s="26">
        <f t="shared" si="12"/>
        <v>-236736</v>
      </c>
      <c r="F100" s="26"/>
      <c r="G100" s="26">
        <v>0</v>
      </c>
      <c r="H100" s="26">
        <f t="shared" si="13"/>
        <v>8764.1666666666661</v>
      </c>
      <c r="I100" s="26">
        <f t="shared" si="14"/>
        <v>0</v>
      </c>
      <c r="J100" s="26">
        <f t="shared" si="14"/>
        <v>-490793.33333333372</v>
      </c>
      <c r="L100" s="26">
        <v>0</v>
      </c>
      <c r="M100" s="26">
        <v>-4451</v>
      </c>
      <c r="N100" s="26">
        <f t="shared" si="15"/>
        <v>0</v>
      </c>
      <c r="O100" s="26">
        <f t="shared" si="9"/>
        <v>137981</v>
      </c>
      <c r="Q100" s="26">
        <v>0</v>
      </c>
      <c r="R100" s="26">
        <v>-35407</v>
      </c>
      <c r="S100" s="26">
        <f t="shared" si="16"/>
        <v>0</v>
      </c>
      <c r="T100" s="26">
        <f t="shared" si="10"/>
        <v>1097617</v>
      </c>
    </row>
    <row r="101" spans="1:20" x14ac:dyDescent="0.25">
      <c r="A101">
        <v>201810</v>
      </c>
      <c r="B101" s="26">
        <v>0</v>
      </c>
      <c r="C101" s="26">
        <f t="shared" si="11"/>
        <v>7398</v>
      </c>
      <c r="D101" s="26">
        <f t="shared" si="12"/>
        <v>0</v>
      </c>
      <c r="E101" s="26">
        <f t="shared" si="12"/>
        <v>-244134</v>
      </c>
      <c r="F101" s="26"/>
      <c r="G101" s="26">
        <v>0</v>
      </c>
      <c r="H101" s="26">
        <f t="shared" si="13"/>
        <v>8764.1666666666661</v>
      </c>
      <c r="I101" s="26">
        <f t="shared" si="14"/>
        <v>0</v>
      </c>
      <c r="J101" s="26">
        <f t="shared" si="14"/>
        <v>-499557.50000000041</v>
      </c>
      <c r="L101" s="26">
        <v>0</v>
      </c>
      <c r="M101" s="26">
        <v>-4451</v>
      </c>
      <c r="N101" s="26">
        <f t="shared" si="15"/>
        <v>0</v>
      </c>
      <c r="O101" s="26">
        <f t="shared" si="9"/>
        <v>142432</v>
      </c>
      <c r="Q101" s="26">
        <v>0</v>
      </c>
      <c r="R101" s="26">
        <v>-35407</v>
      </c>
      <c r="S101" s="26">
        <f t="shared" si="16"/>
        <v>0</v>
      </c>
      <c r="T101" s="26">
        <f t="shared" si="10"/>
        <v>1133024</v>
      </c>
    </row>
    <row r="102" spans="1:20" x14ac:dyDescent="0.25">
      <c r="A102" s="24">
        <v>201811</v>
      </c>
      <c r="B102" s="26">
        <v>0</v>
      </c>
      <c r="C102" s="26">
        <f t="shared" si="11"/>
        <v>7398</v>
      </c>
      <c r="D102" s="26">
        <f t="shared" si="12"/>
        <v>0</v>
      </c>
      <c r="E102" s="26">
        <f t="shared" si="12"/>
        <v>-251532</v>
      </c>
      <c r="F102" s="26"/>
      <c r="G102" s="26">
        <v>0</v>
      </c>
      <c r="H102" s="26">
        <f t="shared" si="13"/>
        <v>8764.1666666666661</v>
      </c>
      <c r="I102" s="26">
        <f t="shared" si="14"/>
        <v>0</v>
      </c>
      <c r="J102" s="26">
        <f t="shared" si="14"/>
        <v>-508321.66666666709</v>
      </c>
      <c r="L102" s="26">
        <v>0</v>
      </c>
      <c r="M102" s="26">
        <v>-4451</v>
      </c>
      <c r="N102" s="26">
        <f t="shared" si="15"/>
        <v>0</v>
      </c>
      <c r="O102" s="26">
        <f t="shared" si="9"/>
        <v>146883</v>
      </c>
      <c r="Q102" s="26">
        <v>0</v>
      </c>
      <c r="R102" s="26">
        <v>-35407</v>
      </c>
      <c r="S102" s="26">
        <f t="shared" si="16"/>
        <v>0</v>
      </c>
      <c r="T102" s="26">
        <f t="shared" si="10"/>
        <v>1168431</v>
      </c>
    </row>
    <row r="103" spans="1:20" x14ac:dyDescent="0.25">
      <c r="A103" s="24">
        <v>201812</v>
      </c>
      <c r="B103" s="26">
        <v>0</v>
      </c>
      <c r="C103" s="26">
        <f t="shared" si="11"/>
        <v>7398</v>
      </c>
      <c r="D103" s="26">
        <f t="shared" si="12"/>
        <v>0</v>
      </c>
      <c r="E103" s="26">
        <f t="shared" si="12"/>
        <v>-258930</v>
      </c>
      <c r="F103" s="26"/>
      <c r="G103" s="26">
        <v>0</v>
      </c>
      <c r="H103" s="26">
        <f t="shared" si="13"/>
        <v>8764.1666666666661</v>
      </c>
      <c r="I103" s="26">
        <f t="shared" si="14"/>
        <v>0</v>
      </c>
      <c r="J103" s="26">
        <f t="shared" si="14"/>
        <v>-517085.83333333378</v>
      </c>
      <c r="L103" s="26">
        <v>0</v>
      </c>
      <c r="M103" s="26">
        <v>-4451</v>
      </c>
      <c r="N103" s="26">
        <f t="shared" si="15"/>
        <v>0</v>
      </c>
      <c r="O103" s="26">
        <f t="shared" si="9"/>
        <v>151334</v>
      </c>
      <c r="Q103" s="26">
        <v>0</v>
      </c>
      <c r="R103" s="26">
        <v>-35407</v>
      </c>
      <c r="S103" s="26">
        <f t="shared" si="16"/>
        <v>0</v>
      </c>
      <c r="T103" s="26">
        <f t="shared" si="10"/>
        <v>1203838</v>
      </c>
    </row>
    <row r="104" spans="1:20" x14ac:dyDescent="0.25">
      <c r="A104" s="24">
        <v>201901</v>
      </c>
      <c r="B104" s="26">
        <v>0</v>
      </c>
      <c r="C104" s="26">
        <f t="shared" si="11"/>
        <v>7398</v>
      </c>
      <c r="D104" s="26">
        <f t="shared" si="12"/>
        <v>0</v>
      </c>
      <c r="E104" s="26">
        <f t="shared" si="12"/>
        <v>-266328</v>
      </c>
      <c r="F104" s="26"/>
      <c r="G104" s="26">
        <v>0</v>
      </c>
      <c r="H104" s="26">
        <f t="shared" si="13"/>
        <v>8764.1666666666661</v>
      </c>
      <c r="I104" s="26">
        <f t="shared" si="14"/>
        <v>0</v>
      </c>
      <c r="J104" s="26">
        <f t="shared" si="14"/>
        <v>-525850.00000000047</v>
      </c>
      <c r="L104" s="26">
        <v>0</v>
      </c>
      <c r="M104" s="26">
        <v>-4451</v>
      </c>
      <c r="N104" s="26">
        <f t="shared" si="15"/>
        <v>0</v>
      </c>
      <c r="O104" s="26">
        <f t="shared" si="9"/>
        <v>155785</v>
      </c>
      <c r="Q104" s="26">
        <v>0</v>
      </c>
      <c r="R104" s="26">
        <v>-35407</v>
      </c>
      <c r="S104" s="26">
        <f t="shared" si="16"/>
        <v>0</v>
      </c>
      <c r="T104" s="26">
        <f t="shared" si="10"/>
        <v>1239245</v>
      </c>
    </row>
    <row r="105" spans="1:20" x14ac:dyDescent="0.25">
      <c r="A105" s="24">
        <v>201902</v>
      </c>
      <c r="B105" s="26">
        <v>0</v>
      </c>
      <c r="C105" s="26">
        <f t="shared" ref="C105:C113" si="17">$D$8/60</f>
        <v>7398</v>
      </c>
      <c r="D105" s="26">
        <f t="shared" ref="D105:E113" si="18">D104-B105</f>
        <v>0</v>
      </c>
      <c r="E105" s="26">
        <f t="shared" si="18"/>
        <v>-273726</v>
      </c>
      <c r="F105" s="26"/>
      <c r="G105" s="26">
        <v>0</v>
      </c>
      <c r="H105" s="26">
        <f t="shared" ref="H105:H113" si="19">105170/12</f>
        <v>8764.1666666666661</v>
      </c>
      <c r="I105" s="26">
        <f t="shared" si="14"/>
        <v>0</v>
      </c>
      <c r="J105" s="26">
        <f t="shared" si="14"/>
        <v>-534614.16666666709</v>
      </c>
      <c r="L105" s="26">
        <v>0</v>
      </c>
      <c r="M105" s="26">
        <v>-4451</v>
      </c>
      <c r="N105" s="26">
        <f t="shared" si="15"/>
        <v>0</v>
      </c>
      <c r="O105" s="26">
        <f t="shared" si="9"/>
        <v>160236</v>
      </c>
      <c r="Q105" s="26">
        <v>0</v>
      </c>
      <c r="R105" s="26">
        <v>-35407</v>
      </c>
      <c r="S105" s="26">
        <f t="shared" si="16"/>
        <v>0</v>
      </c>
      <c r="T105" s="26">
        <f t="shared" si="10"/>
        <v>1274652</v>
      </c>
    </row>
    <row r="106" spans="1:20" x14ac:dyDescent="0.25">
      <c r="A106" s="24">
        <v>201903</v>
      </c>
      <c r="B106" s="26">
        <v>0</v>
      </c>
      <c r="C106" s="26">
        <f t="shared" si="17"/>
        <v>7398</v>
      </c>
      <c r="D106" s="26">
        <f t="shared" si="18"/>
        <v>0</v>
      </c>
      <c r="E106" s="26">
        <f t="shared" si="18"/>
        <v>-281124</v>
      </c>
      <c r="F106" s="26"/>
      <c r="G106" s="26">
        <v>0</v>
      </c>
      <c r="H106" s="26">
        <f t="shared" si="19"/>
        <v>8764.1666666666661</v>
      </c>
      <c r="I106" s="26">
        <f t="shared" si="14"/>
        <v>0</v>
      </c>
      <c r="J106" s="26">
        <f t="shared" si="14"/>
        <v>-543378.33333333372</v>
      </c>
      <c r="L106" s="26">
        <v>0</v>
      </c>
      <c r="M106" s="26">
        <v>-4451</v>
      </c>
      <c r="N106" s="26">
        <f t="shared" si="15"/>
        <v>0</v>
      </c>
      <c r="O106" s="26">
        <f t="shared" si="9"/>
        <v>164687</v>
      </c>
      <c r="Q106" s="26">
        <v>0</v>
      </c>
      <c r="R106" s="26">
        <v>-35407</v>
      </c>
      <c r="S106" s="26">
        <f t="shared" si="16"/>
        <v>0</v>
      </c>
      <c r="T106" s="26">
        <f t="shared" si="10"/>
        <v>1310059</v>
      </c>
    </row>
    <row r="107" spans="1:20" x14ac:dyDescent="0.25">
      <c r="A107" s="24">
        <v>201904</v>
      </c>
      <c r="B107" s="26">
        <v>0</v>
      </c>
      <c r="C107" s="26">
        <f t="shared" si="17"/>
        <v>7398</v>
      </c>
      <c r="D107" s="26">
        <f t="shared" si="18"/>
        <v>0</v>
      </c>
      <c r="E107" s="26">
        <f t="shared" si="18"/>
        <v>-288522</v>
      </c>
      <c r="F107" s="26"/>
      <c r="G107" s="26">
        <v>0</v>
      </c>
      <c r="H107" s="26">
        <f t="shared" si="19"/>
        <v>8764.1666666666661</v>
      </c>
      <c r="I107" s="26">
        <f t="shared" si="14"/>
        <v>0</v>
      </c>
      <c r="J107" s="26">
        <f t="shared" si="14"/>
        <v>-552142.50000000035</v>
      </c>
      <c r="L107" s="26">
        <v>0</v>
      </c>
      <c r="M107" s="26">
        <v>-4451</v>
      </c>
      <c r="N107" s="26">
        <f t="shared" si="15"/>
        <v>0</v>
      </c>
      <c r="O107" s="26">
        <f t="shared" si="9"/>
        <v>169138</v>
      </c>
      <c r="Q107" s="26">
        <v>0</v>
      </c>
      <c r="R107" s="26">
        <v>-35407</v>
      </c>
      <c r="S107" s="26">
        <f t="shared" si="16"/>
        <v>0</v>
      </c>
      <c r="T107" s="26">
        <f t="shared" si="10"/>
        <v>1345466</v>
      </c>
    </row>
    <row r="108" spans="1:20" x14ac:dyDescent="0.25">
      <c r="A108" s="24">
        <v>201905</v>
      </c>
      <c r="B108" s="26">
        <v>0</v>
      </c>
      <c r="C108" s="26">
        <f t="shared" si="17"/>
        <v>7398</v>
      </c>
      <c r="D108" s="26">
        <f t="shared" si="18"/>
        <v>0</v>
      </c>
      <c r="E108" s="26">
        <f t="shared" si="18"/>
        <v>-295920</v>
      </c>
      <c r="F108" s="26"/>
      <c r="G108" s="26">
        <v>0</v>
      </c>
      <c r="H108" s="26">
        <f t="shared" si="19"/>
        <v>8764.1666666666661</v>
      </c>
      <c r="I108" s="26">
        <f t="shared" si="14"/>
        <v>0</v>
      </c>
      <c r="J108" s="26">
        <f t="shared" si="14"/>
        <v>-560906.66666666698</v>
      </c>
      <c r="L108" s="26">
        <v>0</v>
      </c>
      <c r="M108" s="26">
        <v>-4451</v>
      </c>
      <c r="N108" s="26">
        <f t="shared" si="15"/>
        <v>0</v>
      </c>
      <c r="O108" s="26">
        <f t="shared" si="9"/>
        <v>173589</v>
      </c>
      <c r="Q108" s="26">
        <v>0</v>
      </c>
      <c r="R108" s="26">
        <v>-35407</v>
      </c>
      <c r="S108" s="26">
        <f t="shared" si="16"/>
        <v>0</v>
      </c>
      <c r="T108" s="26">
        <f t="shared" si="10"/>
        <v>1380873</v>
      </c>
    </row>
    <row r="109" spans="1:20" x14ac:dyDescent="0.25">
      <c r="A109" s="24">
        <v>201906</v>
      </c>
      <c r="B109" s="26">
        <v>0</v>
      </c>
      <c r="C109" s="26">
        <f t="shared" si="17"/>
        <v>7398</v>
      </c>
      <c r="D109" s="26">
        <f t="shared" si="18"/>
        <v>0</v>
      </c>
      <c r="E109" s="26">
        <f t="shared" si="18"/>
        <v>-303318</v>
      </c>
      <c r="F109" s="26"/>
      <c r="G109" s="26">
        <v>0</v>
      </c>
      <c r="H109" s="26">
        <f t="shared" si="19"/>
        <v>8764.1666666666661</v>
      </c>
      <c r="I109" s="26">
        <f t="shared" si="14"/>
        <v>0</v>
      </c>
      <c r="J109" s="26">
        <f t="shared" si="14"/>
        <v>-569670.8333333336</v>
      </c>
      <c r="L109" s="26">
        <v>0</v>
      </c>
      <c r="M109" s="26">
        <v>-4451</v>
      </c>
      <c r="N109" s="26">
        <f t="shared" si="15"/>
        <v>0</v>
      </c>
      <c r="O109" s="26">
        <f t="shared" ref="O109:O113" si="20">O108-M109</f>
        <v>178040</v>
      </c>
      <c r="Q109" s="26">
        <v>0</v>
      </c>
      <c r="R109" s="26">
        <v>-35407</v>
      </c>
      <c r="S109" s="26">
        <f t="shared" si="16"/>
        <v>0</v>
      </c>
      <c r="T109" s="26">
        <f t="shared" ref="T109:T113" si="21">T108-R109</f>
        <v>1416280</v>
      </c>
    </row>
    <row r="110" spans="1:20" x14ac:dyDescent="0.25">
      <c r="A110" s="24">
        <v>201907</v>
      </c>
      <c r="B110" s="26">
        <v>0</v>
      </c>
      <c r="C110" s="26">
        <f t="shared" si="17"/>
        <v>7398</v>
      </c>
      <c r="D110" s="26">
        <f t="shared" si="18"/>
        <v>0</v>
      </c>
      <c r="E110" s="26">
        <f t="shared" si="18"/>
        <v>-310716</v>
      </c>
      <c r="F110" s="26"/>
      <c r="G110" s="26">
        <v>0</v>
      </c>
      <c r="H110" s="26">
        <f t="shared" si="19"/>
        <v>8764.1666666666661</v>
      </c>
      <c r="I110" s="26">
        <f t="shared" si="14"/>
        <v>0</v>
      </c>
      <c r="J110" s="26">
        <f t="shared" si="14"/>
        <v>-578435.00000000023</v>
      </c>
      <c r="L110" s="26">
        <v>0</v>
      </c>
      <c r="M110" s="26">
        <v>-4451</v>
      </c>
      <c r="N110" s="26">
        <f t="shared" si="15"/>
        <v>0</v>
      </c>
      <c r="O110" s="26">
        <f t="shared" si="20"/>
        <v>182491</v>
      </c>
      <c r="Q110" s="26">
        <v>0</v>
      </c>
      <c r="R110" s="26">
        <v>-35407</v>
      </c>
      <c r="S110" s="26">
        <f t="shared" si="16"/>
        <v>0</v>
      </c>
      <c r="T110" s="26">
        <f t="shared" si="21"/>
        <v>1451687</v>
      </c>
    </row>
    <row r="111" spans="1:20" x14ac:dyDescent="0.25">
      <c r="A111" s="24">
        <v>201908</v>
      </c>
      <c r="B111" s="26">
        <v>0</v>
      </c>
      <c r="C111" s="26">
        <f t="shared" si="17"/>
        <v>7398</v>
      </c>
      <c r="D111" s="26">
        <f t="shared" si="18"/>
        <v>0</v>
      </c>
      <c r="E111" s="26">
        <f t="shared" si="18"/>
        <v>-318114</v>
      </c>
      <c r="F111" s="26"/>
      <c r="G111" s="26">
        <v>0</v>
      </c>
      <c r="H111" s="26">
        <f t="shared" si="19"/>
        <v>8764.1666666666661</v>
      </c>
      <c r="I111" s="26">
        <f t="shared" si="14"/>
        <v>0</v>
      </c>
      <c r="J111" s="26">
        <f t="shared" si="14"/>
        <v>-587199.16666666686</v>
      </c>
      <c r="L111" s="26">
        <v>0</v>
      </c>
      <c r="M111" s="26">
        <v>-4451</v>
      </c>
      <c r="N111" s="26">
        <f t="shared" si="15"/>
        <v>0</v>
      </c>
      <c r="O111" s="26">
        <f t="shared" si="20"/>
        <v>186942</v>
      </c>
      <c r="Q111" s="26">
        <v>0</v>
      </c>
      <c r="R111" s="26">
        <v>-35407</v>
      </c>
      <c r="S111" s="26">
        <f t="shared" si="16"/>
        <v>0</v>
      </c>
      <c r="T111" s="26">
        <f t="shared" si="21"/>
        <v>1487094</v>
      </c>
    </row>
    <row r="112" spans="1:20" x14ac:dyDescent="0.25">
      <c r="A112" s="24">
        <v>201909</v>
      </c>
      <c r="B112" s="26">
        <v>0</v>
      </c>
      <c r="C112" s="26">
        <f t="shared" si="17"/>
        <v>7398</v>
      </c>
      <c r="D112" s="26">
        <f t="shared" si="18"/>
        <v>0</v>
      </c>
      <c r="E112" s="26">
        <f t="shared" si="18"/>
        <v>-325512</v>
      </c>
      <c r="F112" s="26"/>
      <c r="G112" s="26">
        <v>0</v>
      </c>
      <c r="H112" s="26">
        <f t="shared" si="19"/>
        <v>8764.1666666666661</v>
      </c>
      <c r="I112" s="26">
        <f t="shared" si="14"/>
        <v>0</v>
      </c>
      <c r="J112" s="26">
        <f t="shared" si="14"/>
        <v>-595963.33333333349</v>
      </c>
      <c r="L112" s="26">
        <v>0</v>
      </c>
      <c r="M112" s="26">
        <v>-4451</v>
      </c>
      <c r="N112" s="26">
        <f t="shared" si="15"/>
        <v>0</v>
      </c>
      <c r="O112" s="26">
        <f t="shared" si="20"/>
        <v>191393</v>
      </c>
      <c r="Q112" s="26">
        <v>0</v>
      </c>
      <c r="R112" s="26">
        <v>-35407</v>
      </c>
      <c r="S112" s="26">
        <f t="shared" si="16"/>
        <v>0</v>
      </c>
      <c r="T112" s="26">
        <f t="shared" si="21"/>
        <v>1522501</v>
      </c>
    </row>
    <row r="113" spans="1:20" x14ac:dyDescent="0.25">
      <c r="A113" s="24">
        <v>201910</v>
      </c>
      <c r="B113" s="26">
        <v>0</v>
      </c>
      <c r="C113" s="26">
        <f t="shared" si="17"/>
        <v>7398</v>
      </c>
      <c r="D113" s="26">
        <f t="shared" si="18"/>
        <v>0</v>
      </c>
      <c r="E113" s="26">
        <f t="shared" si="18"/>
        <v>-332910</v>
      </c>
      <c r="F113" s="26"/>
      <c r="G113" s="26">
        <v>0</v>
      </c>
      <c r="H113" s="26">
        <f t="shared" si="19"/>
        <v>8764.1666666666661</v>
      </c>
      <c r="I113" s="26">
        <f t="shared" si="14"/>
        <v>0</v>
      </c>
      <c r="J113" s="26">
        <f t="shared" si="14"/>
        <v>-604727.50000000012</v>
      </c>
      <c r="L113" s="26">
        <v>0</v>
      </c>
      <c r="M113" s="26">
        <v>-4451</v>
      </c>
      <c r="N113" s="26">
        <f t="shared" si="15"/>
        <v>0</v>
      </c>
      <c r="O113" s="26">
        <f t="shared" si="20"/>
        <v>195844</v>
      </c>
      <c r="Q113" s="26">
        <v>0</v>
      </c>
      <c r="R113" s="26">
        <v>-35407</v>
      </c>
      <c r="S113" s="26">
        <f t="shared" si="16"/>
        <v>0</v>
      </c>
      <c r="T113" s="26">
        <f t="shared" si="21"/>
        <v>1557908</v>
      </c>
    </row>
    <row r="115" spans="1:20" x14ac:dyDescent="0.25">
      <c r="A115" t="s">
        <v>52</v>
      </c>
    </row>
  </sheetData>
  <mergeCells count="4">
    <mergeCell ref="B6:E6"/>
    <mergeCell ref="G6:J6"/>
    <mergeCell ref="L6:O6"/>
    <mergeCell ref="Q6:T6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A49B3DF2D4DA548925E7FABF4D5F791" ma:contentTypeVersion="" ma:contentTypeDescription="Create a new document." ma:contentTypeScope="" ma:versionID="d4bf3d3aeb4a51b99c7a53453256873c">
  <xsd:schema xmlns:xsd="http://www.w3.org/2001/XMLSchema" xmlns:xs="http://www.w3.org/2001/XMLSchema" xmlns:p="http://schemas.microsoft.com/office/2006/metadata/properties" xmlns:ns2="$ListId:Library;" targetNamespace="http://schemas.microsoft.com/office/2006/metadata/properties" ma:root="true" ma:fieldsID="f0a7ed3631af1f39076cc3123727656e" ns2:_="">
    <xsd:import namespace="$ListId:Library;"/>
    <xsd:element name="properties">
      <xsd:complexType>
        <xsd:sequence>
          <xsd:element name="documentManagement">
            <xsd:complexType>
              <xsd:all>
                <xsd:element ref="ns2:Comme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$ListId:Library;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mments xmlns="$ListId:Library;" xsi:nil="true"/>
  </documentManagement>
</p:properties>
</file>

<file path=customXml/itemProps1.xml><?xml version="1.0" encoding="utf-8"?>
<ds:datastoreItem xmlns:ds="http://schemas.openxmlformats.org/officeDocument/2006/customXml" ds:itemID="{1D66D81A-A7EB-47F0-88D8-92ED16DFA3C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6EA3B3D-4D33-454A-9909-81CA4D25CE6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$ListId:Library;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8ECA240-C309-4CA7-A289-94470A0A8819}">
  <ds:schemaRefs>
    <ds:schemaRef ds:uri="http://schemas.microsoft.com/office/2006/metadata/properties"/>
    <ds:schemaRef ds:uri="http://schemas.microsoft.com/office/infopath/2007/PartnerControls"/>
    <ds:schemaRef ds:uri="$ListId:Library;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Summary</vt:lpstr>
      <vt:lpstr>Gas Amortizations</vt:lpstr>
      <vt:lpstr>Monthly Amounts</vt:lpstr>
      <vt:lpstr>'Gas Amortizations'!Print_Titles</vt:lpstr>
    </vt:vector>
  </TitlesOfParts>
  <Company>Ameren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Roesch, Michael D</dc:creator>
  <cp:lastModifiedBy>Best, Geri A</cp:lastModifiedBy>
  <cp:lastPrinted>2019-01-17T15:09:32Z</cp:lastPrinted>
  <dcterms:created xsi:type="dcterms:W3CDTF">2019-01-16T21:22:32Z</dcterms:created>
  <dcterms:modified xsi:type="dcterms:W3CDTF">2019-08-14T19:56:26Z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0x0101003A49B3DF2D4DA548925E7FABF4D5F791</vt:lpwstr>
  </property>
</Properties>
</file>