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 firstSheet="4" activeTab="7"/>
  </bookViews>
  <sheets>
    <sheet name="SCHED (DJL-2)" sheetId="10" r:id="rId1"/>
    <sheet name="SCH. (DJL-3)" sheetId="2" r:id="rId2"/>
    <sheet name="SCHED (DJL-4)" sheetId="5" r:id="rId3"/>
    <sheet name="sched (DJL-5)" sheetId="3" r:id="rId4"/>
    <sheet name="SCHED (DJL-6)" sheetId="7" r:id="rId5"/>
    <sheet name="SCHED (DJL-7)" sheetId="8" r:id="rId6"/>
    <sheet name="SCHED (DJL-8)" sheetId="9" r:id="rId7"/>
    <sheet name="SCHEDULE (DJL-9)" sheetId="11" r:id="rId8"/>
    <sheet name="INPUT 1A" sheetId="1" r:id="rId9"/>
    <sheet name="GROWTH P2" sheetId="4" r:id="rId10"/>
    <sheet name="PRICE P2" sheetId="6" r:id="rId11"/>
  </sheets>
  <definedNames>
    <definedName name="_xlnm.Print_Area" localSheetId="9">'GROWTH P2'!$A$1:$I$31</definedName>
    <definedName name="_xlnm.Print_Area" localSheetId="8">'INPUT 1A'!$A$1:$L$43</definedName>
    <definedName name="_xlnm.Print_Area" localSheetId="10">'PRICE P2'!$C$2:$W$31</definedName>
    <definedName name="_xlnm.Print_Area" localSheetId="1">'SCH. (DJL-3)'!$A$1:$L$29</definedName>
    <definedName name="_xlnm.Print_Area" localSheetId="0">'SCHED (DJL-2)'!$A$1:$F$59</definedName>
    <definedName name="_xlnm.Print_Area" localSheetId="2">'SCHED (DJL-4)'!$A$2:$Y$48</definedName>
    <definedName name="_xlnm.Print_Area" localSheetId="3">'sched (DJL-5)'!$A$1:$I$46</definedName>
    <definedName name="_xlnm.Print_Area" localSheetId="4">'SCHED (DJL-6)'!$A$1:$I$50</definedName>
    <definedName name="_xlnm.Print_Area" localSheetId="5">'SCHED (DJL-7)'!$A$1:$N$50</definedName>
    <definedName name="_xlnm.Print_Area" localSheetId="7">'SCHEDULE (DJL-9)'!$A$1:$G$49</definedName>
  </definedNames>
  <calcPr calcId="125725"/>
</workbook>
</file>

<file path=xl/calcChain.xml><?xml version="1.0" encoding="utf-8"?>
<calcChain xmlns="http://schemas.openxmlformats.org/spreadsheetml/2006/main">
  <c r="G26" i="11"/>
  <c r="F26"/>
  <c r="G16"/>
  <c r="F16"/>
  <c r="D48"/>
  <c r="C48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D46"/>
  <c r="C46"/>
  <c r="D45"/>
  <c r="C45"/>
  <c r="D38"/>
  <c r="C38"/>
  <c r="D35"/>
  <c r="E37"/>
  <c r="E36"/>
  <c r="D34"/>
  <c r="E31"/>
  <c r="E32"/>
  <c r="D32"/>
  <c r="D30"/>
  <c r="C25"/>
  <c r="D24"/>
  <c r="F24" s="1"/>
  <c r="G24" s="1"/>
  <c r="F23"/>
  <c r="G23" s="1"/>
  <c r="D23"/>
  <c r="D22"/>
  <c r="F22" s="1"/>
  <c r="C34"/>
  <c r="C32"/>
  <c r="G15"/>
  <c r="G14"/>
  <c r="G13"/>
  <c r="G12"/>
  <c r="D40"/>
  <c r="D31"/>
  <c r="D36" s="1"/>
  <c r="D47" s="1"/>
  <c r="C41"/>
  <c r="C40"/>
  <c r="C15"/>
  <c r="D14" s="1"/>
  <c r="F1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13"/>
  <c r="C36"/>
  <c r="C47" s="1"/>
  <c r="C37"/>
  <c r="C31"/>
  <c r="G43" i="2"/>
  <c r="F43"/>
  <c r="E43"/>
  <c r="G42"/>
  <c r="F42"/>
  <c r="E42"/>
  <c r="D43"/>
  <c r="D42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12"/>
  <c r="F57" i="10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D58"/>
  <c r="C58"/>
  <c r="C59"/>
  <c r="D59"/>
  <c r="B59"/>
  <c r="B58"/>
  <c r="F25" i="11" l="1"/>
  <c r="G22"/>
  <c r="G25" s="1"/>
  <c r="D25"/>
  <c r="D37"/>
  <c r="D13"/>
  <c r="F13" s="1"/>
  <c r="D12"/>
  <c r="V10" i="8"/>
  <c r="W10" s="1"/>
  <c r="X10" s="1"/>
  <c r="Y10" s="1"/>
  <c r="Z10" s="1"/>
  <c r="AA10" s="1"/>
  <c r="AB10" s="1"/>
  <c r="AC10" s="1"/>
  <c r="AD10" s="1"/>
  <c r="AE10" s="1"/>
  <c r="AF10" s="1"/>
  <c r="AG10" s="1"/>
  <c r="AH10" s="1"/>
  <c r="AI10" s="1"/>
  <c r="AJ10" s="1"/>
  <c r="AK10" s="1"/>
  <c r="AL10" s="1"/>
  <c r="AM10" s="1"/>
  <c r="AN10" s="1"/>
  <c r="AO10" s="1"/>
  <c r="AP10" s="1"/>
  <c r="AQ10" s="1"/>
  <c r="AR10" s="1"/>
  <c r="AS10" s="1"/>
  <c r="AT10" s="1"/>
  <c r="AU10" s="1"/>
  <c r="AV10" s="1"/>
  <c r="AW10" s="1"/>
  <c r="AX10" s="1"/>
  <c r="AY10" s="1"/>
  <c r="AZ10" s="1"/>
  <c r="BA10" s="1"/>
  <c r="BB10" s="1"/>
  <c r="BC10" s="1"/>
  <c r="BD10" s="1"/>
  <c r="BE10" s="1"/>
  <c r="BF10" s="1"/>
  <c r="BG10" s="1"/>
  <c r="BH10" s="1"/>
  <c r="BI10" s="1"/>
  <c r="BJ10" s="1"/>
  <c r="BK10" s="1"/>
  <c r="BL10" s="1"/>
  <c r="BM10" s="1"/>
  <c r="BN10" s="1"/>
  <c r="BO10" s="1"/>
  <c r="BP10" s="1"/>
  <c r="BQ10" s="1"/>
  <c r="BR10" s="1"/>
  <c r="BS10" s="1"/>
  <c r="BT10" s="1"/>
  <c r="BU10" s="1"/>
  <c r="BV10" s="1"/>
  <c r="BW10" s="1"/>
  <c r="BX10" s="1"/>
  <c r="BY10" s="1"/>
  <c r="BZ10" s="1"/>
  <c r="CA10" s="1"/>
  <c r="CB10" s="1"/>
  <c r="CC10" s="1"/>
  <c r="CD10" s="1"/>
  <c r="CE10" s="1"/>
  <c r="CF10" s="1"/>
  <c r="CG10" s="1"/>
  <c r="CH10" s="1"/>
  <c r="CI10" s="1"/>
  <c r="CJ10" s="1"/>
  <c r="CK10" s="1"/>
  <c r="CL10" s="1"/>
  <c r="CM10" s="1"/>
  <c r="CN10" s="1"/>
  <c r="CO10" s="1"/>
  <c r="CP10" s="1"/>
  <c r="CQ10" s="1"/>
  <c r="CR10" s="1"/>
  <c r="CS10" s="1"/>
  <c r="CT10" s="1"/>
  <c r="CU10" s="1"/>
  <c r="CV10" s="1"/>
  <c r="CW10" s="1"/>
  <c r="CX10" s="1"/>
  <c r="CY10" s="1"/>
  <c r="CZ10" s="1"/>
  <c r="DA10" s="1"/>
  <c r="DB10" s="1"/>
  <c r="DC10" s="1"/>
  <c r="DD10" s="1"/>
  <c r="DE10" s="1"/>
  <c r="DF10" s="1"/>
  <c r="DG10" s="1"/>
  <c r="DH10" s="1"/>
  <c r="DI10" s="1"/>
  <c r="DJ10" s="1"/>
  <c r="DK10" s="1"/>
  <c r="DL10" s="1"/>
  <c r="DM10" s="1"/>
  <c r="DN10" s="1"/>
  <c r="DO10" s="1"/>
  <c r="DP10" s="1"/>
  <c r="DQ10" s="1"/>
  <c r="DR10" s="1"/>
  <c r="DS10" s="1"/>
  <c r="DT10" s="1"/>
  <c r="DU10" s="1"/>
  <c r="DV10" s="1"/>
  <c r="DW10" s="1"/>
  <c r="DX10" s="1"/>
  <c r="DY10" s="1"/>
  <c r="DZ10" s="1"/>
  <c r="EA10" s="1"/>
  <c r="EB10" s="1"/>
  <c r="EC10" s="1"/>
  <c r="ED10" s="1"/>
  <c r="EE10" s="1"/>
  <c r="EF10" s="1"/>
  <c r="EG10" s="1"/>
  <c r="EH10" s="1"/>
  <c r="EI10" s="1"/>
  <c r="EJ10" s="1"/>
  <c r="EK10" s="1"/>
  <c r="EL10" s="1"/>
  <c r="EM10" s="1"/>
  <c r="EN10" s="1"/>
  <c r="EO10" s="1"/>
  <c r="EP10" s="1"/>
  <c r="EQ10" s="1"/>
  <c r="ER10" s="1"/>
  <c r="ES10" s="1"/>
  <c r="ET10" s="1"/>
  <c r="EU10" s="1"/>
  <c r="EV10" s="1"/>
  <c r="EW10" s="1"/>
  <c r="EX10" s="1"/>
  <c r="EY10" s="1"/>
  <c r="EZ10" s="1"/>
  <c r="FA10" s="1"/>
  <c r="FB10" s="1"/>
  <c r="FC10" s="1"/>
  <c r="FD10" s="1"/>
  <c r="FE10" s="1"/>
  <c r="FF10" s="1"/>
  <c r="FG10" s="1"/>
  <c r="FH10" s="1"/>
  <c r="FI10" s="1"/>
  <c r="FJ10" s="1"/>
  <c r="FK10" s="1"/>
  <c r="FL10" s="1"/>
  <c r="FM10" s="1"/>
  <c r="U10"/>
  <c r="V43" i="5"/>
  <c r="T43"/>
  <c r="S43"/>
  <c r="R43"/>
  <c r="Q43"/>
  <c r="P43"/>
  <c r="G41" i="8"/>
  <c r="S41" s="1"/>
  <c r="G40"/>
  <c r="S40" s="1"/>
  <c r="G39"/>
  <c r="S39" s="1"/>
  <c r="G38"/>
  <c r="S38" s="1"/>
  <c r="G37"/>
  <c r="S37" s="1"/>
  <c r="G36"/>
  <c r="S36" s="1"/>
  <c r="G35"/>
  <c r="S35" s="1"/>
  <c r="G34"/>
  <c r="S34" s="1"/>
  <c r="G33"/>
  <c r="S33" s="1"/>
  <c r="G32"/>
  <c r="S32" s="1"/>
  <c r="G31"/>
  <c r="S31" s="1"/>
  <c r="G30"/>
  <c r="S30" s="1"/>
  <c r="G29"/>
  <c r="S29" s="1"/>
  <c r="G28"/>
  <c r="S28" s="1"/>
  <c r="G27"/>
  <c r="S27" s="1"/>
  <c r="G26"/>
  <c r="S26" s="1"/>
  <c r="G25"/>
  <c r="S25" s="1"/>
  <c r="G24"/>
  <c r="S24" s="1"/>
  <c r="G23"/>
  <c r="S23" s="1"/>
  <c r="G22"/>
  <c r="S22" s="1"/>
  <c r="G21"/>
  <c r="S21" s="1"/>
  <c r="G20"/>
  <c r="S20" s="1"/>
  <c r="G19"/>
  <c r="S19" s="1"/>
  <c r="G18"/>
  <c r="S18" s="1"/>
  <c r="G17"/>
  <c r="S17" s="1"/>
  <c r="G16"/>
  <c r="S16" s="1"/>
  <c r="G15"/>
  <c r="S15" s="1"/>
  <c r="G14"/>
  <c r="S14" s="1"/>
  <c r="G13"/>
  <c r="S13" s="1"/>
  <c r="G12"/>
  <c r="S12" s="1"/>
  <c r="G11"/>
  <c r="S11" s="1"/>
  <c r="E41"/>
  <c r="F41" s="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41"/>
  <c r="H41" s="1"/>
  <c r="D40"/>
  <c r="H40" s="1"/>
  <c r="D39"/>
  <c r="F39" s="1"/>
  <c r="D38"/>
  <c r="H38" s="1"/>
  <c r="D37"/>
  <c r="F37" s="1"/>
  <c r="D36"/>
  <c r="H36" s="1"/>
  <c r="D35"/>
  <c r="F35" s="1"/>
  <c r="D34"/>
  <c r="H34" s="1"/>
  <c r="D33"/>
  <c r="F33" s="1"/>
  <c r="D32"/>
  <c r="H32" s="1"/>
  <c r="D31"/>
  <c r="F31" s="1"/>
  <c r="D30"/>
  <c r="H30" s="1"/>
  <c r="D29"/>
  <c r="F29" s="1"/>
  <c r="D28"/>
  <c r="H28" s="1"/>
  <c r="D27"/>
  <c r="F27" s="1"/>
  <c r="D26"/>
  <c r="H26" s="1"/>
  <c r="D25"/>
  <c r="F25" s="1"/>
  <c r="D24"/>
  <c r="H24" s="1"/>
  <c r="D23"/>
  <c r="F23" s="1"/>
  <c r="D22"/>
  <c r="H22" s="1"/>
  <c r="D21"/>
  <c r="F21" s="1"/>
  <c r="D20"/>
  <c r="H20" s="1"/>
  <c r="D19"/>
  <c r="F19" s="1"/>
  <c r="D18"/>
  <c r="H18" s="1"/>
  <c r="D17"/>
  <c r="F17" s="1"/>
  <c r="D16"/>
  <c r="H16" s="1"/>
  <c r="D15"/>
  <c r="F15" s="1"/>
  <c r="D14"/>
  <c r="H14" s="1"/>
  <c r="D13"/>
  <c r="F13" s="1"/>
  <c r="D12"/>
  <c r="H12" s="1"/>
  <c r="D11"/>
  <c r="F11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G42"/>
  <c r="G33" i="7"/>
  <c r="G32"/>
  <c r="G18"/>
  <c r="G11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V18" i="5"/>
  <c r="W18" s="1"/>
  <c r="P33"/>
  <c r="Q33"/>
  <c r="R33"/>
  <c r="W33" s="1"/>
  <c r="P18"/>
  <c r="Q18"/>
  <c r="R18"/>
  <c r="S33"/>
  <c r="S18"/>
  <c r="V15"/>
  <c r="W15" s="1"/>
  <c r="S15"/>
  <c r="R15"/>
  <c r="Q15"/>
  <c r="P15"/>
  <c r="V14"/>
  <c r="W14" s="1"/>
  <c r="S14"/>
  <c r="R14"/>
  <c r="Q14"/>
  <c r="P14"/>
  <c r="M42" i="4"/>
  <c r="L42"/>
  <c r="M41"/>
  <c r="L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K32"/>
  <c r="K31"/>
  <c r="K17"/>
  <c r="J42"/>
  <c r="J41"/>
  <c r="H42"/>
  <c r="G42"/>
  <c r="E42"/>
  <c r="D42"/>
  <c r="H41"/>
  <c r="G41"/>
  <c r="E41"/>
  <c r="D41"/>
  <c r="F40"/>
  <c r="I40" s="1"/>
  <c r="F39"/>
  <c r="I39" s="1"/>
  <c r="F38"/>
  <c r="I38" s="1"/>
  <c r="F37"/>
  <c r="K37" s="1"/>
  <c r="F36"/>
  <c r="I36" s="1"/>
  <c r="F35"/>
  <c r="I35" s="1"/>
  <c r="F34"/>
  <c r="I34" s="1"/>
  <c r="F33"/>
  <c r="I33" s="1"/>
  <c r="I32"/>
  <c r="I31"/>
  <c r="F30"/>
  <c r="I30" s="1"/>
  <c r="F29"/>
  <c r="I29" s="1"/>
  <c r="F28"/>
  <c r="I28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F18"/>
  <c r="I18" s="1"/>
  <c r="I17"/>
  <c r="I16"/>
  <c r="F16"/>
  <c r="K16" s="1"/>
  <c r="F15"/>
  <c r="I15" s="1"/>
  <c r="F14"/>
  <c r="I14" s="1"/>
  <c r="F13"/>
  <c r="I13" s="1"/>
  <c r="F12"/>
  <c r="I12" s="1"/>
  <c r="F11"/>
  <c r="K11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I10"/>
  <c r="I32" i="3"/>
  <c r="I17"/>
  <c r="F13"/>
  <c r="I13" s="1"/>
  <c r="G14" i="7" s="1"/>
  <c r="A18" i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E60" i="9"/>
  <c r="E49"/>
  <c r="D43"/>
  <c r="C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E14"/>
  <c r="E53" s="1"/>
  <c r="I37" i="4" l="1"/>
  <c r="K40"/>
  <c r="K38"/>
  <c r="F12" i="8"/>
  <c r="F14"/>
  <c r="F16"/>
  <c r="F18"/>
  <c r="F20"/>
  <c r="F22"/>
  <c r="F24"/>
  <c r="F26"/>
  <c r="F28"/>
  <c r="F30"/>
  <c r="F32"/>
  <c r="F34"/>
  <c r="F36"/>
  <c r="F38"/>
  <c r="F40"/>
  <c r="I12"/>
  <c r="T12"/>
  <c r="I20"/>
  <c r="T20"/>
  <c r="I28"/>
  <c r="T28"/>
  <c r="I32"/>
  <c r="T32"/>
  <c r="I36"/>
  <c r="T36"/>
  <c r="I40"/>
  <c r="T40"/>
  <c r="I16"/>
  <c r="T16"/>
  <c r="I24"/>
  <c r="T24"/>
  <c r="I14"/>
  <c r="T14"/>
  <c r="I34"/>
  <c r="T34"/>
  <c r="I18"/>
  <c r="T18"/>
  <c r="I22"/>
  <c r="T22"/>
  <c r="I26"/>
  <c r="T26"/>
  <c r="I30"/>
  <c r="T30"/>
  <c r="I38"/>
  <c r="T38"/>
  <c r="I41"/>
  <c r="T41"/>
  <c r="K18" i="4"/>
  <c r="K22"/>
  <c r="K30"/>
  <c r="K34"/>
  <c r="F42"/>
  <c r="K12"/>
  <c r="K21"/>
  <c r="K25"/>
  <c r="K29"/>
  <c r="K33"/>
  <c r="F11" i="7"/>
  <c r="F15"/>
  <c r="F19"/>
  <c r="F23"/>
  <c r="F27"/>
  <c r="F31"/>
  <c r="F35"/>
  <c r="F39"/>
  <c r="F12"/>
  <c r="F16"/>
  <c r="F20"/>
  <c r="F24"/>
  <c r="F28"/>
  <c r="F32"/>
  <c r="F36"/>
  <c r="F40"/>
  <c r="H13" i="8"/>
  <c r="H17"/>
  <c r="H21"/>
  <c r="H25"/>
  <c r="H29"/>
  <c r="H33"/>
  <c r="H37"/>
  <c r="K24" i="4"/>
  <c r="K36"/>
  <c r="H11" i="8"/>
  <c r="T11" s="1"/>
  <c r="K20" i="4"/>
  <c r="K28"/>
  <c r="K14"/>
  <c r="K19"/>
  <c r="K23"/>
  <c r="K27"/>
  <c r="K35"/>
  <c r="K39"/>
  <c r="F13" i="7"/>
  <c r="F17"/>
  <c r="F21"/>
  <c r="F25"/>
  <c r="F29"/>
  <c r="F33"/>
  <c r="F37"/>
  <c r="F41"/>
  <c r="F14"/>
  <c r="F18"/>
  <c r="H18" s="1"/>
  <c r="I18" s="1"/>
  <c r="F22"/>
  <c r="F26"/>
  <c r="F30"/>
  <c r="F34"/>
  <c r="F38"/>
  <c r="H15" i="8"/>
  <c r="H19"/>
  <c r="H23"/>
  <c r="H27"/>
  <c r="H31"/>
  <c r="H35"/>
  <c r="H39"/>
  <c r="K13" i="4"/>
  <c r="K26"/>
  <c r="E43" i="9"/>
  <c r="E45" s="1"/>
  <c r="E50"/>
  <c r="E51" s="1"/>
  <c r="E54" s="1"/>
  <c r="E57" s="1"/>
  <c r="F12" i="11"/>
  <c r="F15" s="1"/>
  <c r="D15"/>
  <c r="S42" i="8"/>
  <c r="S43"/>
  <c r="H33" i="7"/>
  <c r="I33" s="1"/>
  <c r="H42" i="8"/>
  <c r="G43"/>
  <c r="I11" i="4"/>
  <c r="I41" s="1"/>
  <c r="F41"/>
  <c r="A12" i="7"/>
  <c r="A13" s="1"/>
  <c r="A14" s="1"/>
  <c r="A15" s="1"/>
  <c r="A16" s="1"/>
  <c r="A17" s="1"/>
  <c r="V28" i="6"/>
  <c r="V26"/>
  <c r="V19"/>
  <c r="V17"/>
  <c r="V16"/>
  <c r="V15"/>
  <c r="W11" i="5"/>
  <c r="V41"/>
  <c r="V40"/>
  <c r="V38"/>
  <c r="V37"/>
  <c r="V35"/>
  <c r="V34"/>
  <c r="V32"/>
  <c r="V31"/>
  <c r="V27" i="6" s="1"/>
  <c r="V30" i="5"/>
  <c r="V29"/>
  <c r="V28"/>
  <c r="V27"/>
  <c r="V26"/>
  <c r="V24" i="6" s="1"/>
  <c r="V25" i="5"/>
  <c r="V24"/>
  <c r="V22" i="6" s="1"/>
  <c r="V23" i="5"/>
  <c r="V22"/>
  <c r="V21" i="6" s="1"/>
  <c r="V21" i="5"/>
  <c r="V20" i="6" s="1"/>
  <c r="V20" i="5"/>
  <c r="V19"/>
  <c r="V17"/>
  <c r="V16"/>
  <c r="V14" i="6" s="1"/>
  <c r="V13" i="5"/>
  <c r="V12"/>
  <c r="V11" i="6" s="1"/>
  <c r="V11" i="5"/>
  <c r="T42"/>
  <c r="Y29" i="6"/>
  <c r="X29"/>
  <c r="V29"/>
  <c r="U29"/>
  <c r="Y27"/>
  <c r="X27"/>
  <c r="U27"/>
  <c r="Y25"/>
  <c r="X25"/>
  <c r="V25"/>
  <c r="U25"/>
  <c r="Y24"/>
  <c r="X24"/>
  <c r="U24"/>
  <c r="Y23"/>
  <c r="X23"/>
  <c r="S23" s="1"/>
  <c r="V23"/>
  <c r="U23"/>
  <c r="Y22"/>
  <c r="X22"/>
  <c r="U22"/>
  <c r="Y21"/>
  <c r="X21"/>
  <c r="U21"/>
  <c r="Y20"/>
  <c r="X20"/>
  <c r="U20"/>
  <c r="Y18"/>
  <c r="X18"/>
  <c r="V18"/>
  <c r="U18"/>
  <c r="Y14"/>
  <c r="X14"/>
  <c r="U14"/>
  <c r="Y13"/>
  <c r="X13"/>
  <c r="W13"/>
  <c r="V13"/>
  <c r="U13"/>
  <c r="Y12"/>
  <c r="X12"/>
  <c r="W12"/>
  <c r="V12"/>
  <c r="U12"/>
  <c r="S28"/>
  <c r="S26"/>
  <c r="S19"/>
  <c r="S17"/>
  <c r="S16"/>
  <c r="S15"/>
  <c r="T29"/>
  <c r="T27"/>
  <c r="T25"/>
  <c r="T24"/>
  <c r="T23"/>
  <c r="T22"/>
  <c r="T21"/>
  <c r="T20"/>
  <c r="T18"/>
  <c r="T14"/>
  <c r="T13"/>
  <c r="T12"/>
  <c r="Y11"/>
  <c r="X11"/>
  <c r="U11"/>
  <c r="T11"/>
  <c r="S41" i="5"/>
  <c r="S40"/>
  <c r="S39"/>
  <c r="S38"/>
  <c r="S37"/>
  <c r="S36"/>
  <c r="S35"/>
  <c r="S34"/>
  <c r="S32"/>
  <c r="S31"/>
  <c r="S30"/>
  <c r="S29"/>
  <c r="S28"/>
  <c r="S27"/>
  <c r="S26"/>
  <c r="S25"/>
  <c r="S24"/>
  <c r="S23"/>
  <c r="S22"/>
  <c r="S21"/>
  <c r="S20"/>
  <c r="S19"/>
  <c r="S17"/>
  <c r="S16"/>
  <c r="S13"/>
  <c r="S12"/>
  <c r="S11"/>
  <c r="O29" i="6"/>
  <c r="N29"/>
  <c r="M29"/>
  <c r="L29"/>
  <c r="K29"/>
  <c r="J29"/>
  <c r="I29"/>
  <c r="H29"/>
  <c r="G29"/>
  <c r="F29"/>
  <c r="E29"/>
  <c r="D29"/>
  <c r="O27"/>
  <c r="N27"/>
  <c r="M27"/>
  <c r="L27"/>
  <c r="K27"/>
  <c r="J27"/>
  <c r="I27"/>
  <c r="H27"/>
  <c r="G27"/>
  <c r="F27"/>
  <c r="E27"/>
  <c r="D27"/>
  <c r="O25"/>
  <c r="N25"/>
  <c r="M25"/>
  <c r="L25"/>
  <c r="K25"/>
  <c r="R25" s="1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R28"/>
  <c r="Q28"/>
  <c r="P28"/>
  <c r="R26"/>
  <c r="Q26"/>
  <c r="P26"/>
  <c r="R19"/>
  <c r="Q19"/>
  <c r="P19"/>
  <c r="R17"/>
  <c r="W17" s="1"/>
  <c r="Q17"/>
  <c r="P17"/>
  <c r="R16"/>
  <c r="W16" s="1"/>
  <c r="Q16"/>
  <c r="P16"/>
  <c r="R15"/>
  <c r="W15" s="1"/>
  <c r="Q15"/>
  <c r="P15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8"/>
  <c r="N18"/>
  <c r="M18"/>
  <c r="L18"/>
  <c r="K18"/>
  <c r="J18"/>
  <c r="I18"/>
  <c r="H18"/>
  <c r="G18"/>
  <c r="F18"/>
  <c r="E18"/>
  <c r="D18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R41" i="5"/>
  <c r="Q41"/>
  <c r="P41"/>
  <c r="R40"/>
  <c r="Q40"/>
  <c r="P40"/>
  <c r="R39"/>
  <c r="Q39"/>
  <c r="P39"/>
  <c r="R38"/>
  <c r="Q38"/>
  <c r="P38"/>
  <c r="R37"/>
  <c r="Q37"/>
  <c r="P37"/>
  <c r="R36"/>
  <c r="W36" s="1"/>
  <c r="Q36"/>
  <c r="P36"/>
  <c r="R35"/>
  <c r="Q35"/>
  <c r="P35"/>
  <c r="R34"/>
  <c r="Q34"/>
  <c r="P34"/>
  <c r="R32"/>
  <c r="Q32"/>
  <c r="P32"/>
  <c r="R31"/>
  <c r="Q31"/>
  <c r="P31"/>
  <c r="R30"/>
  <c r="Q30"/>
  <c r="P30"/>
  <c r="R29"/>
  <c r="Q29"/>
  <c r="P29"/>
  <c r="R28"/>
  <c r="Q28"/>
  <c r="P28"/>
  <c r="R27"/>
  <c r="Q27"/>
  <c r="P27"/>
  <c r="R26"/>
  <c r="Q26"/>
  <c r="P26"/>
  <c r="R25"/>
  <c r="Q25"/>
  <c r="P25"/>
  <c r="R24"/>
  <c r="Q24"/>
  <c r="P24"/>
  <c r="R23"/>
  <c r="Q23"/>
  <c r="P23"/>
  <c r="R22"/>
  <c r="Q22"/>
  <c r="P22"/>
  <c r="R21"/>
  <c r="Q21"/>
  <c r="P21"/>
  <c r="R20"/>
  <c r="Q20"/>
  <c r="P20"/>
  <c r="R19"/>
  <c r="Q19"/>
  <c r="P19"/>
  <c r="R17"/>
  <c r="Q17"/>
  <c r="P17"/>
  <c r="R16"/>
  <c r="Q16"/>
  <c r="P16"/>
  <c r="R13"/>
  <c r="Q13"/>
  <c r="P13"/>
  <c r="R12"/>
  <c r="Q12"/>
  <c r="P12"/>
  <c r="R11"/>
  <c r="Q11"/>
  <c r="P11"/>
  <c r="A12" i="6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12" i="5"/>
  <c r="A13" s="1"/>
  <c r="A14" s="1"/>
  <c r="A15" s="1"/>
  <c r="A16" s="1"/>
  <c r="A17" s="1"/>
  <c r="I10" i="3"/>
  <c r="H42"/>
  <c r="G42"/>
  <c r="H41"/>
  <c r="G41"/>
  <c r="E42"/>
  <c r="D42"/>
  <c r="E41"/>
  <c r="D41"/>
  <c r="F40"/>
  <c r="I40" s="1"/>
  <c r="G41" i="7" s="1"/>
  <c r="F39" i="3"/>
  <c r="I39" s="1"/>
  <c r="G40" i="7" s="1"/>
  <c r="F38" i="3"/>
  <c r="I38" s="1"/>
  <c r="G39" i="7" s="1"/>
  <c r="F37" i="3"/>
  <c r="I37" s="1"/>
  <c r="G38" i="7" s="1"/>
  <c r="F36" i="3"/>
  <c r="I36" s="1"/>
  <c r="G37" i="7" s="1"/>
  <c r="F35" i="3"/>
  <c r="I35" s="1"/>
  <c r="G36" i="7" s="1"/>
  <c r="F34" i="3"/>
  <c r="I34" s="1"/>
  <c r="G35" i="7" s="1"/>
  <c r="F33" i="3"/>
  <c r="I33" s="1"/>
  <c r="G34" i="7" s="1"/>
  <c r="I31" i="3"/>
  <c r="F30"/>
  <c r="F29"/>
  <c r="I29" s="1"/>
  <c r="G30" i="7" s="1"/>
  <c r="F28" i="3"/>
  <c r="I28" s="1"/>
  <c r="G29" i="7" s="1"/>
  <c r="F27" i="3"/>
  <c r="I27" s="1"/>
  <c r="G28" i="7" s="1"/>
  <c r="F26" i="3"/>
  <c r="I26" s="1"/>
  <c r="G27" i="7" s="1"/>
  <c r="F25" i="3"/>
  <c r="F24"/>
  <c r="I24" s="1"/>
  <c r="G25" i="7" s="1"/>
  <c r="F23" i="3"/>
  <c r="I23" s="1"/>
  <c r="G24" i="7" s="1"/>
  <c r="F22" i="3"/>
  <c r="I22" s="1"/>
  <c r="G23" i="7" s="1"/>
  <c r="F21" i="3"/>
  <c r="F20"/>
  <c r="I20" s="1"/>
  <c r="G21" i="7" s="1"/>
  <c r="F19" i="3"/>
  <c r="F18"/>
  <c r="I18" s="1"/>
  <c r="G19" i="7" s="1"/>
  <c r="F16" i="3"/>
  <c r="I16" s="1"/>
  <c r="G17" i="7" s="1"/>
  <c r="F15" i="3"/>
  <c r="I15" s="1"/>
  <c r="G16" i="7" s="1"/>
  <c r="F14" i="3"/>
  <c r="F12"/>
  <c r="I12" s="1"/>
  <c r="G13" i="7" s="1"/>
  <c r="F11" i="3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L43" i="1"/>
  <c r="K43"/>
  <c r="J43"/>
  <c r="I43"/>
  <c r="L42"/>
  <c r="K42"/>
  <c r="J42"/>
  <c r="I42"/>
  <c r="H43"/>
  <c r="G43"/>
  <c r="F43"/>
  <c r="E43"/>
  <c r="H42"/>
  <c r="G42"/>
  <c r="F42"/>
  <c r="E42"/>
  <c r="D43"/>
  <c r="D42"/>
  <c r="A12"/>
  <c r="A13" s="1"/>
  <c r="A14" s="1"/>
  <c r="A15" s="1"/>
  <c r="A16" s="1"/>
  <c r="A17" s="1"/>
  <c r="K42" i="4" l="1"/>
  <c r="J26" i="8"/>
  <c r="U26"/>
  <c r="J12"/>
  <c r="U12"/>
  <c r="I27"/>
  <c r="T27"/>
  <c r="I29"/>
  <c r="T29"/>
  <c r="I13"/>
  <c r="T13"/>
  <c r="I42" i="4"/>
  <c r="I11" i="8"/>
  <c r="I23"/>
  <c r="T23"/>
  <c r="J38"/>
  <c r="U38"/>
  <c r="J18"/>
  <c r="U18"/>
  <c r="J28"/>
  <c r="U28"/>
  <c r="I31"/>
  <c r="T31"/>
  <c r="I15"/>
  <c r="T15"/>
  <c r="I33"/>
  <c r="T33"/>
  <c r="I17"/>
  <c r="T17"/>
  <c r="J41"/>
  <c r="U41"/>
  <c r="J30"/>
  <c r="U30"/>
  <c r="J22"/>
  <c r="U22"/>
  <c r="J14"/>
  <c r="U14"/>
  <c r="J24"/>
  <c r="U24"/>
  <c r="J40"/>
  <c r="U40"/>
  <c r="J32"/>
  <c r="U32"/>
  <c r="J20"/>
  <c r="U20"/>
  <c r="Q27" i="6"/>
  <c r="W28"/>
  <c r="K41" i="4"/>
  <c r="I39" i="8"/>
  <c r="T39"/>
  <c r="I25"/>
  <c r="T25"/>
  <c r="J34"/>
  <c r="U34"/>
  <c r="J16"/>
  <c r="U16"/>
  <c r="J36"/>
  <c r="U36"/>
  <c r="I35"/>
  <c r="T35"/>
  <c r="I19"/>
  <c r="T19"/>
  <c r="I37"/>
  <c r="T37"/>
  <c r="I21"/>
  <c r="T21"/>
  <c r="H43"/>
  <c r="E47" i="9"/>
  <c r="E56"/>
  <c r="E58" s="1"/>
  <c r="E61" s="1"/>
  <c r="Q23" i="6"/>
  <c r="P24"/>
  <c r="Q24"/>
  <c r="R24"/>
  <c r="P25"/>
  <c r="Q25"/>
  <c r="P29"/>
  <c r="Q29"/>
  <c r="R29"/>
  <c r="Y30"/>
  <c r="I43" i="8"/>
  <c r="H24" i="7"/>
  <c r="I24" s="1"/>
  <c r="A36" i="5"/>
  <c r="A37" s="1"/>
  <c r="A38" s="1"/>
  <c r="A39" s="1"/>
  <c r="A40" s="1"/>
  <c r="A41" s="1"/>
  <c r="A42" s="1"/>
  <c r="A43" s="1"/>
  <c r="A18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Q42"/>
  <c r="P42"/>
  <c r="S14" i="6"/>
  <c r="S18"/>
  <c r="S20"/>
  <c r="S27"/>
  <c r="H23" i="7"/>
  <c r="I23" s="1"/>
  <c r="H27"/>
  <c r="I27" s="1"/>
  <c r="H29"/>
  <c r="I29" s="1"/>
  <c r="H34"/>
  <c r="I34" s="1"/>
  <c r="W37" i="5"/>
  <c r="W38"/>
  <c r="H36" i="7"/>
  <c r="I36" s="1"/>
  <c r="S42" i="5"/>
  <c r="S11" i="6"/>
  <c r="S12"/>
  <c r="S21"/>
  <c r="S25"/>
  <c r="S29"/>
  <c r="W13" i="5"/>
  <c r="W17"/>
  <c r="W20"/>
  <c r="W18" i="6" s="1"/>
  <c r="W22" i="5"/>
  <c r="W21" i="6" s="1"/>
  <c r="W24" i="5"/>
  <c r="W22" i="6" s="1"/>
  <c r="W26" i="5"/>
  <c r="W24" i="6" s="1"/>
  <c r="W28" i="5"/>
  <c r="W30"/>
  <c r="W32"/>
  <c r="W29" i="6" s="1"/>
  <c r="W35" i="5"/>
  <c r="H38" i="7"/>
  <c r="I38" s="1"/>
  <c r="W41" i="5"/>
  <c r="H11" i="7"/>
  <c r="I11" s="1"/>
  <c r="H17"/>
  <c r="I17" s="1"/>
  <c r="H30"/>
  <c r="I30" s="1"/>
  <c r="H41"/>
  <c r="I41" s="1"/>
  <c r="H35"/>
  <c r="I35" s="1"/>
  <c r="R42" i="5"/>
  <c r="V42"/>
  <c r="W12"/>
  <c r="W16"/>
  <c r="W14" i="6" s="1"/>
  <c r="W19" i="5"/>
  <c r="W21"/>
  <c r="W20" i="6" s="1"/>
  <c r="W23" i="5"/>
  <c r="W25"/>
  <c r="W23" i="6" s="1"/>
  <c r="W27" i="5"/>
  <c r="W25" i="6" s="1"/>
  <c r="W29" i="5"/>
  <c r="W31"/>
  <c r="W27" i="6" s="1"/>
  <c r="W34" i="5"/>
  <c r="W40"/>
  <c r="W26" i="6"/>
  <c r="D43" i="7"/>
  <c r="P11" i="6"/>
  <c r="Q11"/>
  <c r="R11"/>
  <c r="P12"/>
  <c r="Q12"/>
  <c r="R12"/>
  <c r="P14"/>
  <c r="Q14"/>
  <c r="R14"/>
  <c r="P18"/>
  <c r="Q18"/>
  <c r="R18"/>
  <c r="P20"/>
  <c r="Q20"/>
  <c r="R20"/>
  <c r="P21"/>
  <c r="Q21"/>
  <c r="R21"/>
  <c r="P22"/>
  <c r="Q22"/>
  <c r="R22"/>
  <c r="T30"/>
  <c r="S22"/>
  <c r="S24"/>
  <c r="W39" i="5"/>
  <c r="W19" i="6"/>
  <c r="H16" i="7"/>
  <c r="I16" s="1"/>
  <c r="X30" i="6"/>
  <c r="P13"/>
  <c r="Q13"/>
  <c r="R13"/>
  <c r="S13"/>
  <c r="I19" i="3"/>
  <c r="G20" i="7" s="1"/>
  <c r="I25" i="3"/>
  <c r="G26" i="7" s="1"/>
  <c r="I21" i="3"/>
  <c r="G22" i="7" s="1"/>
  <c r="H19"/>
  <c r="I19" s="1"/>
  <c r="H21"/>
  <c r="I21" s="1"/>
  <c r="H25"/>
  <c r="I25" s="1"/>
  <c r="H40"/>
  <c r="I40" s="1"/>
  <c r="H13"/>
  <c r="I13" s="1"/>
  <c r="H20"/>
  <c r="I20" s="1"/>
  <c r="H28"/>
  <c r="I28" s="1"/>
  <c r="H32"/>
  <c r="I32" s="1"/>
  <c r="H37"/>
  <c r="I37" s="1"/>
  <c r="H39"/>
  <c r="I39" s="1"/>
  <c r="I30" i="3"/>
  <c r="G31" i="7" s="1"/>
  <c r="I14" i="3"/>
  <c r="G15" i="7" s="1"/>
  <c r="F42" i="3"/>
  <c r="I11"/>
  <c r="G12" i="7" s="1"/>
  <c r="F41" i="3"/>
  <c r="P23" i="6"/>
  <c r="R23"/>
  <c r="P27"/>
  <c r="R27"/>
  <c r="J37" i="8" l="1"/>
  <c r="U37"/>
  <c r="J25"/>
  <c r="U25"/>
  <c r="J29"/>
  <c r="U29"/>
  <c r="K20"/>
  <c r="V20"/>
  <c r="K40"/>
  <c r="V40"/>
  <c r="K14"/>
  <c r="V14"/>
  <c r="K30"/>
  <c r="V30"/>
  <c r="J17"/>
  <c r="U17"/>
  <c r="J15"/>
  <c r="U15"/>
  <c r="K28"/>
  <c r="V28"/>
  <c r="K38"/>
  <c r="V38"/>
  <c r="J35"/>
  <c r="U35"/>
  <c r="V12"/>
  <c r="K12"/>
  <c r="J21"/>
  <c r="U21"/>
  <c r="J19"/>
  <c r="U19"/>
  <c r="K36"/>
  <c r="V36"/>
  <c r="K34"/>
  <c r="V34"/>
  <c r="J39"/>
  <c r="U39"/>
  <c r="U11"/>
  <c r="J11"/>
  <c r="J13"/>
  <c r="U13"/>
  <c r="J27"/>
  <c r="U27"/>
  <c r="K26"/>
  <c r="V26"/>
  <c r="K16"/>
  <c r="V16"/>
  <c r="K32"/>
  <c r="V32"/>
  <c r="K24"/>
  <c r="V24"/>
  <c r="K22"/>
  <c r="V22"/>
  <c r="K41"/>
  <c r="V41"/>
  <c r="J33"/>
  <c r="U33"/>
  <c r="J31"/>
  <c r="U31"/>
  <c r="K18"/>
  <c r="V18"/>
  <c r="J23"/>
  <c r="U23"/>
  <c r="I42"/>
  <c r="P30" i="6"/>
  <c r="H26" i="7"/>
  <c r="I26" s="1"/>
  <c r="F42"/>
  <c r="H22"/>
  <c r="I22" s="1"/>
  <c r="S30" i="6"/>
  <c r="Q30"/>
  <c r="E43" i="7"/>
  <c r="D42"/>
  <c r="F43"/>
  <c r="E42"/>
  <c r="W43" i="5"/>
  <c r="W11" i="6"/>
  <c r="W42" i="5"/>
  <c r="R30" i="6"/>
  <c r="I42" i="3"/>
  <c r="H31" i="7"/>
  <c r="I31" s="1"/>
  <c r="H15"/>
  <c r="I15" s="1"/>
  <c r="H14"/>
  <c r="I14" s="1"/>
  <c r="I41" i="3"/>
  <c r="G43" i="7"/>
  <c r="H12"/>
  <c r="I12" s="1"/>
  <c r="G42"/>
  <c r="W26" i="8" l="1"/>
  <c r="L26"/>
  <c r="X26" s="1"/>
  <c r="Y26" s="1"/>
  <c r="Z26" s="1"/>
  <c r="AA26" s="1"/>
  <c r="AB26" s="1"/>
  <c r="AC26" s="1"/>
  <c r="AD26" s="1"/>
  <c r="AE26" s="1"/>
  <c r="AF26" s="1"/>
  <c r="AG26" s="1"/>
  <c r="AH26" s="1"/>
  <c r="AI26" s="1"/>
  <c r="AJ26" s="1"/>
  <c r="AK26" s="1"/>
  <c r="AL26" s="1"/>
  <c r="AM26" s="1"/>
  <c r="AN26" s="1"/>
  <c r="AO26" s="1"/>
  <c r="AP26" s="1"/>
  <c r="AQ26" s="1"/>
  <c r="AR26" s="1"/>
  <c r="AS26" s="1"/>
  <c r="AT26" s="1"/>
  <c r="AU26" s="1"/>
  <c r="AV26" s="1"/>
  <c r="AW26" s="1"/>
  <c r="AX26" s="1"/>
  <c r="AY26" s="1"/>
  <c r="AZ26" s="1"/>
  <c r="BA26" s="1"/>
  <c r="BB26" s="1"/>
  <c r="BC26" s="1"/>
  <c r="BD26" s="1"/>
  <c r="BE26" s="1"/>
  <c r="BF26" s="1"/>
  <c r="BG26" s="1"/>
  <c r="BH26" s="1"/>
  <c r="BI26" s="1"/>
  <c r="BJ26" s="1"/>
  <c r="BK26" s="1"/>
  <c r="BL26" s="1"/>
  <c r="BM26" s="1"/>
  <c r="BN26" s="1"/>
  <c r="BO26" s="1"/>
  <c r="BP26" s="1"/>
  <c r="BQ26" s="1"/>
  <c r="BR26" s="1"/>
  <c r="BS26" s="1"/>
  <c r="BT26" s="1"/>
  <c r="BU26" s="1"/>
  <c r="BV26" s="1"/>
  <c r="BW26" s="1"/>
  <c r="BX26" s="1"/>
  <c r="BY26" s="1"/>
  <c r="BZ26" s="1"/>
  <c r="CA26" s="1"/>
  <c r="CB26" s="1"/>
  <c r="CC26" s="1"/>
  <c r="CD26" s="1"/>
  <c r="CE26" s="1"/>
  <c r="CF26" s="1"/>
  <c r="CG26" s="1"/>
  <c r="CH26" s="1"/>
  <c r="CI26" s="1"/>
  <c r="CJ26" s="1"/>
  <c r="CK26" s="1"/>
  <c r="CL26" s="1"/>
  <c r="CM26" s="1"/>
  <c r="CN26" s="1"/>
  <c r="CO26" s="1"/>
  <c r="CP26" s="1"/>
  <c r="CQ26" s="1"/>
  <c r="CR26" s="1"/>
  <c r="CS26" s="1"/>
  <c r="CT26" s="1"/>
  <c r="CU26" s="1"/>
  <c r="CV26" s="1"/>
  <c r="CW26" s="1"/>
  <c r="CX26" s="1"/>
  <c r="CY26" s="1"/>
  <c r="CZ26" s="1"/>
  <c r="DA26" s="1"/>
  <c r="DB26" s="1"/>
  <c r="DC26" s="1"/>
  <c r="DD26" s="1"/>
  <c r="DE26" s="1"/>
  <c r="DF26" s="1"/>
  <c r="DG26" s="1"/>
  <c r="DH26" s="1"/>
  <c r="DI26" s="1"/>
  <c r="DJ26" s="1"/>
  <c r="DK26" s="1"/>
  <c r="DL26" s="1"/>
  <c r="DM26" s="1"/>
  <c r="DN26" s="1"/>
  <c r="DO26" s="1"/>
  <c r="DP26" s="1"/>
  <c r="DQ26" s="1"/>
  <c r="DR26" s="1"/>
  <c r="DS26" s="1"/>
  <c r="DT26" s="1"/>
  <c r="DU26" s="1"/>
  <c r="DV26" s="1"/>
  <c r="DW26" s="1"/>
  <c r="DX26" s="1"/>
  <c r="DY26" s="1"/>
  <c r="DZ26" s="1"/>
  <c r="EA26" s="1"/>
  <c r="EB26" s="1"/>
  <c r="EC26" s="1"/>
  <c r="ED26" s="1"/>
  <c r="EE26" s="1"/>
  <c r="EF26" s="1"/>
  <c r="EG26" s="1"/>
  <c r="EH26" s="1"/>
  <c r="EI26" s="1"/>
  <c r="EJ26" s="1"/>
  <c r="EK26" s="1"/>
  <c r="EL26" s="1"/>
  <c r="EM26" s="1"/>
  <c r="EN26" s="1"/>
  <c r="EO26" s="1"/>
  <c r="EP26" s="1"/>
  <c r="EQ26" s="1"/>
  <c r="ER26" s="1"/>
  <c r="ES26" s="1"/>
  <c r="ET26" s="1"/>
  <c r="EU26" s="1"/>
  <c r="EV26" s="1"/>
  <c r="EW26" s="1"/>
  <c r="EX26" s="1"/>
  <c r="EY26" s="1"/>
  <c r="EZ26" s="1"/>
  <c r="FA26" s="1"/>
  <c r="FB26" s="1"/>
  <c r="FC26" s="1"/>
  <c r="FD26" s="1"/>
  <c r="FE26" s="1"/>
  <c r="FF26" s="1"/>
  <c r="FG26" s="1"/>
  <c r="FH26" s="1"/>
  <c r="FI26" s="1"/>
  <c r="FJ26" s="1"/>
  <c r="FK26" s="1"/>
  <c r="FL26" s="1"/>
  <c r="FM26" s="1"/>
  <c r="K13"/>
  <c r="V13"/>
  <c r="K39"/>
  <c r="V39"/>
  <c r="W36"/>
  <c r="L36"/>
  <c r="X36" s="1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AM36" s="1"/>
  <c r="AN36" s="1"/>
  <c r="AO36" s="1"/>
  <c r="AP36" s="1"/>
  <c r="AQ36" s="1"/>
  <c r="AR36" s="1"/>
  <c r="AS36" s="1"/>
  <c r="AT36" s="1"/>
  <c r="AU36" s="1"/>
  <c r="AV36" s="1"/>
  <c r="AW36" s="1"/>
  <c r="AX36" s="1"/>
  <c r="AY36" s="1"/>
  <c r="AZ36" s="1"/>
  <c r="BA36" s="1"/>
  <c r="BB36" s="1"/>
  <c r="BC36" s="1"/>
  <c r="BD36" s="1"/>
  <c r="BE36" s="1"/>
  <c r="BF36" s="1"/>
  <c r="BG36" s="1"/>
  <c r="BH36" s="1"/>
  <c r="BI36" s="1"/>
  <c r="BJ36" s="1"/>
  <c r="BK36" s="1"/>
  <c r="BL36" s="1"/>
  <c r="BM36" s="1"/>
  <c r="BN36" s="1"/>
  <c r="BO36" s="1"/>
  <c r="BP36" s="1"/>
  <c r="BQ36" s="1"/>
  <c r="BR36" s="1"/>
  <c r="BS36" s="1"/>
  <c r="BT36" s="1"/>
  <c r="BU36" s="1"/>
  <c r="BV36" s="1"/>
  <c r="BW36" s="1"/>
  <c r="BX36" s="1"/>
  <c r="BY36" s="1"/>
  <c r="BZ36" s="1"/>
  <c r="CA36" s="1"/>
  <c r="CB36" s="1"/>
  <c r="CC36" s="1"/>
  <c r="CD36" s="1"/>
  <c r="CE36" s="1"/>
  <c r="CF36" s="1"/>
  <c r="CG36" s="1"/>
  <c r="CH36" s="1"/>
  <c r="CI36" s="1"/>
  <c r="CJ36" s="1"/>
  <c r="CK36" s="1"/>
  <c r="CL36" s="1"/>
  <c r="CM36" s="1"/>
  <c r="CN36" s="1"/>
  <c r="CO36" s="1"/>
  <c r="CP36" s="1"/>
  <c r="CQ36" s="1"/>
  <c r="CR36" s="1"/>
  <c r="CS36" s="1"/>
  <c r="CT36" s="1"/>
  <c r="CU36" s="1"/>
  <c r="CV36" s="1"/>
  <c r="CW36" s="1"/>
  <c r="CX36" s="1"/>
  <c r="CY36" s="1"/>
  <c r="CZ36" s="1"/>
  <c r="DA36" s="1"/>
  <c r="DB36" s="1"/>
  <c r="DC36" s="1"/>
  <c r="DD36" s="1"/>
  <c r="DE36" s="1"/>
  <c r="DF36" s="1"/>
  <c r="DG36" s="1"/>
  <c r="DH36" s="1"/>
  <c r="DI36" s="1"/>
  <c r="DJ36" s="1"/>
  <c r="DK36" s="1"/>
  <c r="DL36" s="1"/>
  <c r="DM36" s="1"/>
  <c r="DN36" s="1"/>
  <c r="DO36" s="1"/>
  <c r="DP36" s="1"/>
  <c r="DQ36" s="1"/>
  <c r="DR36" s="1"/>
  <c r="DS36" s="1"/>
  <c r="DT36" s="1"/>
  <c r="DU36" s="1"/>
  <c r="DV36" s="1"/>
  <c r="DW36" s="1"/>
  <c r="DX36" s="1"/>
  <c r="DY36" s="1"/>
  <c r="DZ36" s="1"/>
  <c r="EA36" s="1"/>
  <c r="EB36" s="1"/>
  <c r="EC36" s="1"/>
  <c r="ED36" s="1"/>
  <c r="EE36" s="1"/>
  <c r="EF36" s="1"/>
  <c r="EG36" s="1"/>
  <c r="EH36" s="1"/>
  <c r="EI36" s="1"/>
  <c r="EJ36" s="1"/>
  <c r="EK36" s="1"/>
  <c r="EL36" s="1"/>
  <c r="EM36" s="1"/>
  <c r="EN36" s="1"/>
  <c r="EO36" s="1"/>
  <c r="EP36" s="1"/>
  <c r="EQ36" s="1"/>
  <c r="ER36" s="1"/>
  <c r="ES36" s="1"/>
  <c r="ET36" s="1"/>
  <c r="EU36" s="1"/>
  <c r="EV36" s="1"/>
  <c r="EW36" s="1"/>
  <c r="EX36" s="1"/>
  <c r="EY36" s="1"/>
  <c r="EZ36" s="1"/>
  <c r="FA36" s="1"/>
  <c r="FB36" s="1"/>
  <c r="FC36" s="1"/>
  <c r="FD36" s="1"/>
  <c r="FE36" s="1"/>
  <c r="FF36" s="1"/>
  <c r="FG36" s="1"/>
  <c r="FH36" s="1"/>
  <c r="FI36" s="1"/>
  <c r="FJ36" s="1"/>
  <c r="FK36" s="1"/>
  <c r="FL36" s="1"/>
  <c r="FM36" s="1"/>
  <c r="K21"/>
  <c r="V21"/>
  <c r="K35"/>
  <c r="V35"/>
  <c r="W38"/>
  <c r="L38"/>
  <c r="X38" s="1"/>
  <c r="Y38" s="1"/>
  <c r="Z38" s="1"/>
  <c r="AA38" s="1"/>
  <c r="AB38" s="1"/>
  <c r="AC38" s="1"/>
  <c r="AD38" s="1"/>
  <c r="AE38" s="1"/>
  <c r="AF38" s="1"/>
  <c r="AG38" s="1"/>
  <c r="AH38" s="1"/>
  <c r="AI38" s="1"/>
  <c r="AJ38" s="1"/>
  <c r="AK38" s="1"/>
  <c r="AL38" s="1"/>
  <c r="AM38" s="1"/>
  <c r="AN38" s="1"/>
  <c r="AO38" s="1"/>
  <c r="AP38" s="1"/>
  <c r="AQ38" s="1"/>
  <c r="AR38" s="1"/>
  <c r="AS38" s="1"/>
  <c r="AT38" s="1"/>
  <c r="AU38" s="1"/>
  <c r="AV38" s="1"/>
  <c r="AW38" s="1"/>
  <c r="AX38" s="1"/>
  <c r="AY38" s="1"/>
  <c r="AZ38" s="1"/>
  <c r="BA38" s="1"/>
  <c r="BB38" s="1"/>
  <c r="BC38" s="1"/>
  <c r="BD38" s="1"/>
  <c r="BE38" s="1"/>
  <c r="BF38" s="1"/>
  <c r="BG38" s="1"/>
  <c r="BH38" s="1"/>
  <c r="BI38" s="1"/>
  <c r="BJ38" s="1"/>
  <c r="BK38" s="1"/>
  <c r="BL38" s="1"/>
  <c r="BM38" s="1"/>
  <c r="BN38" s="1"/>
  <c r="BO38" s="1"/>
  <c r="BP38" s="1"/>
  <c r="BQ38" s="1"/>
  <c r="BR38" s="1"/>
  <c r="BS38" s="1"/>
  <c r="BT38" s="1"/>
  <c r="BU38" s="1"/>
  <c r="BV38" s="1"/>
  <c r="BW38" s="1"/>
  <c r="BX38" s="1"/>
  <c r="BY38" s="1"/>
  <c r="BZ38" s="1"/>
  <c r="CA38" s="1"/>
  <c r="CB38" s="1"/>
  <c r="CC38" s="1"/>
  <c r="CD38" s="1"/>
  <c r="CE38" s="1"/>
  <c r="CF38" s="1"/>
  <c r="CG38" s="1"/>
  <c r="CH38" s="1"/>
  <c r="CI38" s="1"/>
  <c r="CJ38" s="1"/>
  <c r="CK38" s="1"/>
  <c r="CL38" s="1"/>
  <c r="CM38" s="1"/>
  <c r="CN38" s="1"/>
  <c r="CO38" s="1"/>
  <c r="CP38" s="1"/>
  <c r="CQ38" s="1"/>
  <c r="CR38" s="1"/>
  <c r="CS38" s="1"/>
  <c r="CT38" s="1"/>
  <c r="CU38" s="1"/>
  <c r="CV38" s="1"/>
  <c r="CW38" s="1"/>
  <c r="CX38" s="1"/>
  <c r="CY38" s="1"/>
  <c r="CZ38" s="1"/>
  <c r="DA38" s="1"/>
  <c r="DB38" s="1"/>
  <c r="DC38" s="1"/>
  <c r="DD38" s="1"/>
  <c r="DE38" s="1"/>
  <c r="DF38" s="1"/>
  <c r="DG38" s="1"/>
  <c r="DH38" s="1"/>
  <c r="DI38" s="1"/>
  <c r="DJ38" s="1"/>
  <c r="DK38" s="1"/>
  <c r="DL38" s="1"/>
  <c r="DM38" s="1"/>
  <c r="DN38" s="1"/>
  <c r="DO38" s="1"/>
  <c r="DP38" s="1"/>
  <c r="DQ38" s="1"/>
  <c r="DR38" s="1"/>
  <c r="DS38" s="1"/>
  <c r="DT38" s="1"/>
  <c r="DU38" s="1"/>
  <c r="DV38" s="1"/>
  <c r="DW38" s="1"/>
  <c r="DX38" s="1"/>
  <c r="DY38" s="1"/>
  <c r="DZ38" s="1"/>
  <c r="EA38" s="1"/>
  <c r="EB38" s="1"/>
  <c r="EC38" s="1"/>
  <c r="ED38" s="1"/>
  <c r="EE38" s="1"/>
  <c r="EF38" s="1"/>
  <c r="EG38" s="1"/>
  <c r="EH38" s="1"/>
  <c r="EI38" s="1"/>
  <c r="EJ38" s="1"/>
  <c r="EK38" s="1"/>
  <c r="EL38" s="1"/>
  <c r="EM38" s="1"/>
  <c r="EN38" s="1"/>
  <c r="EO38" s="1"/>
  <c r="EP38" s="1"/>
  <c r="EQ38" s="1"/>
  <c r="ER38" s="1"/>
  <c r="ES38" s="1"/>
  <c r="ET38" s="1"/>
  <c r="EU38" s="1"/>
  <c r="EV38" s="1"/>
  <c r="EW38" s="1"/>
  <c r="EX38" s="1"/>
  <c r="EY38" s="1"/>
  <c r="EZ38" s="1"/>
  <c r="FA38" s="1"/>
  <c r="FB38" s="1"/>
  <c r="FC38" s="1"/>
  <c r="FD38" s="1"/>
  <c r="FE38" s="1"/>
  <c r="FF38" s="1"/>
  <c r="FG38" s="1"/>
  <c r="FH38" s="1"/>
  <c r="FI38" s="1"/>
  <c r="FJ38" s="1"/>
  <c r="FK38" s="1"/>
  <c r="FL38" s="1"/>
  <c r="FM38" s="1"/>
  <c r="K15"/>
  <c r="V15"/>
  <c r="W30"/>
  <c r="L30"/>
  <c r="X30" s="1"/>
  <c r="Y30" s="1"/>
  <c r="Z30" s="1"/>
  <c r="AA30" s="1"/>
  <c r="AB30" s="1"/>
  <c r="AC30" s="1"/>
  <c r="AD30" s="1"/>
  <c r="AE30" s="1"/>
  <c r="AF30" s="1"/>
  <c r="AG30" s="1"/>
  <c r="AH30" s="1"/>
  <c r="AI30" s="1"/>
  <c r="AJ30" s="1"/>
  <c r="AK30" s="1"/>
  <c r="AL30" s="1"/>
  <c r="AM30" s="1"/>
  <c r="AN30" s="1"/>
  <c r="AO30" s="1"/>
  <c r="AP30" s="1"/>
  <c r="AQ30" s="1"/>
  <c r="AR30" s="1"/>
  <c r="AS30" s="1"/>
  <c r="AT30" s="1"/>
  <c r="AU30" s="1"/>
  <c r="AV30" s="1"/>
  <c r="AW30" s="1"/>
  <c r="AX30" s="1"/>
  <c r="AY30" s="1"/>
  <c r="AZ30" s="1"/>
  <c r="BA30" s="1"/>
  <c r="BB30" s="1"/>
  <c r="BC30" s="1"/>
  <c r="BD30" s="1"/>
  <c r="BE30" s="1"/>
  <c r="BF30" s="1"/>
  <c r="BG30" s="1"/>
  <c r="BH30" s="1"/>
  <c r="BI30" s="1"/>
  <c r="BJ30" s="1"/>
  <c r="BK30" s="1"/>
  <c r="BL30" s="1"/>
  <c r="BM30" s="1"/>
  <c r="BN30" s="1"/>
  <c r="BO30" s="1"/>
  <c r="BP30" s="1"/>
  <c r="BQ30" s="1"/>
  <c r="BR30" s="1"/>
  <c r="BS30" s="1"/>
  <c r="BT30" s="1"/>
  <c r="BU30" s="1"/>
  <c r="BV30" s="1"/>
  <c r="BW30" s="1"/>
  <c r="BX30" s="1"/>
  <c r="BY30" s="1"/>
  <c r="BZ30" s="1"/>
  <c r="CA30" s="1"/>
  <c r="CB30" s="1"/>
  <c r="CC30" s="1"/>
  <c r="CD30" s="1"/>
  <c r="CE30" s="1"/>
  <c r="CF30" s="1"/>
  <c r="CG30" s="1"/>
  <c r="CH30" s="1"/>
  <c r="CI30" s="1"/>
  <c r="CJ30" s="1"/>
  <c r="CK30" s="1"/>
  <c r="CL30" s="1"/>
  <c r="CM30" s="1"/>
  <c r="CN30" s="1"/>
  <c r="CO30" s="1"/>
  <c r="CP30" s="1"/>
  <c r="CQ30" s="1"/>
  <c r="CR30" s="1"/>
  <c r="CS30" s="1"/>
  <c r="CT30" s="1"/>
  <c r="CU30" s="1"/>
  <c r="CV30" s="1"/>
  <c r="CW30" s="1"/>
  <c r="CX30" s="1"/>
  <c r="CY30" s="1"/>
  <c r="CZ30" s="1"/>
  <c r="DA30" s="1"/>
  <c r="DB30" s="1"/>
  <c r="DC30" s="1"/>
  <c r="DD30" s="1"/>
  <c r="DE30" s="1"/>
  <c r="DF30" s="1"/>
  <c r="DG30" s="1"/>
  <c r="DH30" s="1"/>
  <c r="DI30" s="1"/>
  <c r="DJ30" s="1"/>
  <c r="DK30" s="1"/>
  <c r="DL30" s="1"/>
  <c r="DM30" s="1"/>
  <c r="DN30" s="1"/>
  <c r="DO30" s="1"/>
  <c r="DP30" s="1"/>
  <c r="DQ30" s="1"/>
  <c r="DR30" s="1"/>
  <c r="DS30" s="1"/>
  <c r="DT30" s="1"/>
  <c r="DU30" s="1"/>
  <c r="DV30" s="1"/>
  <c r="DW30" s="1"/>
  <c r="DX30" s="1"/>
  <c r="DY30" s="1"/>
  <c r="DZ30" s="1"/>
  <c r="EA30" s="1"/>
  <c r="EB30" s="1"/>
  <c r="EC30" s="1"/>
  <c r="ED30" s="1"/>
  <c r="EE30" s="1"/>
  <c r="EF30" s="1"/>
  <c r="EG30" s="1"/>
  <c r="EH30" s="1"/>
  <c r="EI30" s="1"/>
  <c r="EJ30" s="1"/>
  <c r="EK30" s="1"/>
  <c r="EL30" s="1"/>
  <c r="EM30" s="1"/>
  <c r="EN30" s="1"/>
  <c r="EO30" s="1"/>
  <c r="EP30" s="1"/>
  <c r="EQ30" s="1"/>
  <c r="ER30" s="1"/>
  <c r="ES30" s="1"/>
  <c r="ET30" s="1"/>
  <c r="EU30" s="1"/>
  <c r="EV30" s="1"/>
  <c r="EW30" s="1"/>
  <c r="EX30" s="1"/>
  <c r="EY30" s="1"/>
  <c r="EZ30" s="1"/>
  <c r="FA30" s="1"/>
  <c r="FB30" s="1"/>
  <c r="FC30" s="1"/>
  <c r="FD30" s="1"/>
  <c r="FE30" s="1"/>
  <c r="FF30" s="1"/>
  <c r="FG30" s="1"/>
  <c r="FH30" s="1"/>
  <c r="FI30" s="1"/>
  <c r="FJ30" s="1"/>
  <c r="FK30" s="1"/>
  <c r="FL30" s="1"/>
  <c r="FM30" s="1"/>
  <c r="W40"/>
  <c r="L40"/>
  <c r="X40" s="1"/>
  <c r="Y40" s="1"/>
  <c r="Z40" s="1"/>
  <c r="AA40" s="1"/>
  <c r="AB40" s="1"/>
  <c r="AC40" s="1"/>
  <c r="AD40" s="1"/>
  <c r="AE40" s="1"/>
  <c r="AF40" s="1"/>
  <c r="AG40" s="1"/>
  <c r="AH40" s="1"/>
  <c r="AI40" s="1"/>
  <c r="AJ40" s="1"/>
  <c r="AK40" s="1"/>
  <c r="AL40" s="1"/>
  <c r="AM40" s="1"/>
  <c r="AN40" s="1"/>
  <c r="AO40" s="1"/>
  <c r="AP40" s="1"/>
  <c r="AQ40" s="1"/>
  <c r="AR40" s="1"/>
  <c r="AS40" s="1"/>
  <c r="AT40" s="1"/>
  <c r="AU40" s="1"/>
  <c r="AV40" s="1"/>
  <c r="AW40" s="1"/>
  <c r="AX40" s="1"/>
  <c r="AY40" s="1"/>
  <c r="AZ40" s="1"/>
  <c r="BA40" s="1"/>
  <c r="BB40" s="1"/>
  <c r="BC40" s="1"/>
  <c r="BD40" s="1"/>
  <c r="BE40" s="1"/>
  <c r="BF40" s="1"/>
  <c r="BG40" s="1"/>
  <c r="BH40" s="1"/>
  <c r="BI40" s="1"/>
  <c r="BJ40" s="1"/>
  <c r="BK40" s="1"/>
  <c r="BL40" s="1"/>
  <c r="BM40" s="1"/>
  <c r="BN40" s="1"/>
  <c r="BO40" s="1"/>
  <c r="BP40" s="1"/>
  <c r="BQ40" s="1"/>
  <c r="BR40" s="1"/>
  <c r="BS40" s="1"/>
  <c r="BT40" s="1"/>
  <c r="BU40" s="1"/>
  <c r="BV40" s="1"/>
  <c r="BW40" s="1"/>
  <c r="BX40" s="1"/>
  <c r="BY40" s="1"/>
  <c r="BZ40" s="1"/>
  <c r="CA40" s="1"/>
  <c r="CB40" s="1"/>
  <c r="CC40" s="1"/>
  <c r="CD40" s="1"/>
  <c r="CE40" s="1"/>
  <c r="CF40" s="1"/>
  <c r="CG40" s="1"/>
  <c r="CH40" s="1"/>
  <c r="CI40" s="1"/>
  <c r="CJ40" s="1"/>
  <c r="CK40" s="1"/>
  <c r="CL40" s="1"/>
  <c r="CM40" s="1"/>
  <c r="CN40" s="1"/>
  <c r="CO40" s="1"/>
  <c r="CP40" s="1"/>
  <c r="CQ40" s="1"/>
  <c r="CR40" s="1"/>
  <c r="CS40" s="1"/>
  <c r="CT40" s="1"/>
  <c r="CU40" s="1"/>
  <c r="CV40" s="1"/>
  <c r="CW40" s="1"/>
  <c r="CX40" s="1"/>
  <c r="CY40" s="1"/>
  <c r="CZ40" s="1"/>
  <c r="DA40" s="1"/>
  <c r="DB40" s="1"/>
  <c r="DC40" s="1"/>
  <c r="DD40" s="1"/>
  <c r="DE40" s="1"/>
  <c r="DF40" s="1"/>
  <c r="DG40" s="1"/>
  <c r="DH40" s="1"/>
  <c r="DI40" s="1"/>
  <c r="DJ40" s="1"/>
  <c r="DK40" s="1"/>
  <c r="DL40" s="1"/>
  <c r="DM40" s="1"/>
  <c r="DN40" s="1"/>
  <c r="DO40" s="1"/>
  <c r="DP40" s="1"/>
  <c r="DQ40" s="1"/>
  <c r="DR40" s="1"/>
  <c r="DS40" s="1"/>
  <c r="DT40" s="1"/>
  <c r="DU40" s="1"/>
  <c r="DV40" s="1"/>
  <c r="DW40" s="1"/>
  <c r="DX40" s="1"/>
  <c r="DY40" s="1"/>
  <c r="DZ40" s="1"/>
  <c r="EA40" s="1"/>
  <c r="EB40" s="1"/>
  <c r="EC40" s="1"/>
  <c r="ED40" s="1"/>
  <c r="EE40" s="1"/>
  <c r="EF40" s="1"/>
  <c r="EG40" s="1"/>
  <c r="EH40" s="1"/>
  <c r="EI40" s="1"/>
  <c r="EJ40" s="1"/>
  <c r="EK40" s="1"/>
  <c r="EL40" s="1"/>
  <c r="EM40" s="1"/>
  <c r="EN40" s="1"/>
  <c r="EO40" s="1"/>
  <c r="EP40" s="1"/>
  <c r="EQ40" s="1"/>
  <c r="ER40" s="1"/>
  <c r="ES40" s="1"/>
  <c r="ET40" s="1"/>
  <c r="EU40" s="1"/>
  <c r="EV40" s="1"/>
  <c r="EW40" s="1"/>
  <c r="EX40" s="1"/>
  <c r="EY40" s="1"/>
  <c r="EZ40" s="1"/>
  <c r="FA40" s="1"/>
  <c r="FB40" s="1"/>
  <c r="FC40" s="1"/>
  <c r="FD40" s="1"/>
  <c r="FE40" s="1"/>
  <c r="FF40" s="1"/>
  <c r="FG40" s="1"/>
  <c r="FH40" s="1"/>
  <c r="FI40" s="1"/>
  <c r="FJ40" s="1"/>
  <c r="FK40" s="1"/>
  <c r="FL40" s="1"/>
  <c r="FM40" s="1"/>
  <c r="K29"/>
  <c r="V29"/>
  <c r="K37"/>
  <c r="V37"/>
  <c r="W22"/>
  <c r="L22"/>
  <c r="X22" s="1"/>
  <c r="Y22" s="1"/>
  <c r="Z22" s="1"/>
  <c r="AA22" s="1"/>
  <c r="AB22" s="1"/>
  <c r="AC22" s="1"/>
  <c r="AD22" s="1"/>
  <c r="AE22" s="1"/>
  <c r="AF22" s="1"/>
  <c r="AG22" s="1"/>
  <c r="AH22" s="1"/>
  <c r="AI22" s="1"/>
  <c r="AJ22" s="1"/>
  <c r="AK22" s="1"/>
  <c r="AL22" s="1"/>
  <c r="AM22" s="1"/>
  <c r="AN22" s="1"/>
  <c r="AO22" s="1"/>
  <c r="AP22" s="1"/>
  <c r="AQ22" s="1"/>
  <c r="AR22" s="1"/>
  <c r="AS22" s="1"/>
  <c r="AT22" s="1"/>
  <c r="AU22" s="1"/>
  <c r="AV22" s="1"/>
  <c r="AW22" s="1"/>
  <c r="AX22" s="1"/>
  <c r="AY22" s="1"/>
  <c r="AZ22" s="1"/>
  <c r="BA22" s="1"/>
  <c r="BB22" s="1"/>
  <c r="BC22" s="1"/>
  <c r="BD22" s="1"/>
  <c r="BE22" s="1"/>
  <c r="BF22" s="1"/>
  <c r="BG22" s="1"/>
  <c r="BH22" s="1"/>
  <c r="BI22" s="1"/>
  <c r="BJ22" s="1"/>
  <c r="BK22" s="1"/>
  <c r="BL22" s="1"/>
  <c r="BM22" s="1"/>
  <c r="BN22" s="1"/>
  <c r="BO22" s="1"/>
  <c r="BP22" s="1"/>
  <c r="BQ22" s="1"/>
  <c r="BR22" s="1"/>
  <c r="BS22" s="1"/>
  <c r="BT22" s="1"/>
  <c r="BU22" s="1"/>
  <c r="BV22" s="1"/>
  <c r="BW22" s="1"/>
  <c r="BX22" s="1"/>
  <c r="BY22" s="1"/>
  <c r="BZ22" s="1"/>
  <c r="CA22" s="1"/>
  <c r="CB22" s="1"/>
  <c r="CC22" s="1"/>
  <c r="CD22" s="1"/>
  <c r="CE22" s="1"/>
  <c r="CF22" s="1"/>
  <c r="CG22" s="1"/>
  <c r="CH22" s="1"/>
  <c r="CI22" s="1"/>
  <c r="CJ22" s="1"/>
  <c r="CK22" s="1"/>
  <c r="CL22" s="1"/>
  <c r="CM22" s="1"/>
  <c r="CN22" s="1"/>
  <c r="CO22" s="1"/>
  <c r="CP22" s="1"/>
  <c r="CQ22" s="1"/>
  <c r="CR22" s="1"/>
  <c r="CS22" s="1"/>
  <c r="CT22" s="1"/>
  <c r="CU22" s="1"/>
  <c r="CV22" s="1"/>
  <c r="CW22" s="1"/>
  <c r="CX22" s="1"/>
  <c r="CY22" s="1"/>
  <c r="CZ22" s="1"/>
  <c r="DA22" s="1"/>
  <c r="DB22" s="1"/>
  <c r="DC22" s="1"/>
  <c r="DD22" s="1"/>
  <c r="DE22" s="1"/>
  <c r="DF22" s="1"/>
  <c r="DG22" s="1"/>
  <c r="DH22" s="1"/>
  <c r="DI22" s="1"/>
  <c r="DJ22" s="1"/>
  <c r="DK22" s="1"/>
  <c r="DL22" s="1"/>
  <c r="DM22" s="1"/>
  <c r="DN22" s="1"/>
  <c r="DO22" s="1"/>
  <c r="DP22" s="1"/>
  <c r="DQ22" s="1"/>
  <c r="DR22" s="1"/>
  <c r="DS22" s="1"/>
  <c r="DT22" s="1"/>
  <c r="DU22" s="1"/>
  <c r="DV22" s="1"/>
  <c r="DW22" s="1"/>
  <c r="DX22" s="1"/>
  <c r="DY22" s="1"/>
  <c r="DZ22" s="1"/>
  <c r="EA22" s="1"/>
  <c r="EB22" s="1"/>
  <c r="EC22" s="1"/>
  <c r="ED22" s="1"/>
  <c r="EE22" s="1"/>
  <c r="EF22" s="1"/>
  <c r="EG22" s="1"/>
  <c r="EH22" s="1"/>
  <c r="EI22" s="1"/>
  <c r="EJ22" s="1"/>
  <c r="EK22" s="1"/>
  <c r="EL22" s="1"/>
  <c r="EM22" s="1"/>
  <c r="EN22" s="1"/>
  <c r="EO22" s="1"/>
  <c r="EP22" s="1"/>
  <c r="EQ22" s="1"/>
  <c r="ER22" s="1"/>
  <c r="ES22" s="1"/>
  <c r="ET22" s="1"/>
  <c r="EU22" s="1"/>
  <c r="EV22" s="1"/>
  <c r="EW22" s="1"/>
  <c r="EX22" s="1"/>
  <c r="EY22" s="1"/>
  <c r="EZ22" s="1"/>
  <c r="FA22" s="1"/>
  <c r="FB22" s="1"/>
  <c r="FC22" s="1"/>
  <c r="FD22" s="1"/>
  <c r="FE22" s="1"/>
  <c r="FF22" s="1"/>
  <c r="FG22" s="1"/>
  <c r="FH22" s="1"/>
  <c r="FI22" s="1"/>
  <c r="FJ22" s="1"/>
  <c r="FK22" s="1"/>
  <c r="FL22" s="1"/>
  <c r="FM22" s="1"/>
  <c r="W12"/>
  <c r="L12"/>
  <c r="X12" s="1"/>
  <c r="Y12" s="1"/>
  <c r="Z12" s="1"/>
  <c r="AA12" s="1"/>
  <c r="AB12" s="1"/>
  <c r="AC12" s="1"/>
  <c r="AD12" s="1"/>
  <c r="AE12" s="1"/>
  <c r="AF12" s="1"/>
  <c r="AG12" s="1"/>
  <c r="AH12" s="1"/>
  <c r="AI12" s="1"/>
  <c r="AJ12" s="1"/>
  <c r="AK12" s="1"/>
  <c r="AL12" s="1"/>
  <c r="AM12" s="1"/>
  <c r="AN12" s="1"/>
  <c r="AO12" s="1"/>
  <c r="AP12" s="1"/>
  <c r="AQ12" s="1"/>
  <c r="AR12" s="1"/>
  <c r="AS12" s="1"/>
  <c r="AT12" s="1"/>
  <c r="AU12" s="1"/>
  <c r="AV12" s="1"/>
  <c r="AW12" s="1"/>
  <c r="AX12" s="1"/>
  <c r="AY12" s="1"/>
  <c r="AZ12" s="1"/>
  <c r="BA12" s="1"/>
  <c r="BB12" s="1"/>
  <c r="BC12" s="1"/>
  <c r="BD12" s="1"/>
  <c r="BE12" s="1"/>
  <c r="BF12" s="1"/>
  <c r="BG12" s="1"/>
  <c r="BH12" s="1"/>
  <c r="BI12" s="1"/>
  <c r="BJ12" s="1"/>
  <c r="BK12" s="1"/>
  <c r="BL12" s="1"/>
  <c r="BM12" s="1"/>
  <c r="BN12" s="1"/>
  <c r="BO12" s="1"/>
  <c r="BP12" s="1"/>
  <c r="BQ12" s="1"/>
  <c r="BR12" s="1"/>
  <c r="BS12" s="1"/>
  <c r="BT12" s="1"/>
  <c r="BU12" s="1"/>
  <c r="BV12" s="1"/>
  <c r="BW12" s="1"/>
  <c r="BX12" s="1"/>
  <c r="BY12" s="1"/>
  <c r="BZ12" s="1"/>
  <c r="CA12" s="1"/>
  <c r="CB12" s="1"/>
  <c r="CC12" s="1"/>
  <c r="CD12" s="1"/>
  <c r="CE12" s="1"/>
  <c r="CF12" s="1"/>
  <c r="CG12" s="1"/>
  <c r="CH12" s="1"/>
  <c r="CI12" s="1"/>
  <c r="CJ12" s="1"/>
  <c r="CK12" s="1"/>
  <c r="CL12" s="1"/>
  <c r="CM12" s="1"/>
  <c r="CN12" s="1"/>
  <c r="CO12" s="1"/>
  <c r="CP12" s="1"/>
  <c r="CQ12" s="1"/>
  <c r="CR12" s="1"/>
  <c r="CS12" s="1"/>
  <c r="CT12" s="1"/>
  <c r="CU12" s="1"/>
  <c r="CV12" s="1"/>
  <c r="CW12" s="1"/>
  <c r="CX12" s="1"/>
  <c r="CY12" s="1"/>
  <c r="CZ12" s="1"/>
  <c r="DA12" s="1"/>
  <c r="DB12" s="1"/>
  <c r="DC12" s="1"/>
  <c r="DD12" s="1"/>
  <c r="DE12" s="1"/>
  <c r="DF12" s="1"/>
  <c r="DG12" s="1"/>
  <c r="DH12" s="1"/>
  <c r="DI12" s="1"/>
  <c r="DJ12" s="1"/>
  <c r="DK12" s="1"/>
  <c r="DL12" s="1"/>
  <c r="DM12" s="1"/>
  <c r="DN12" s="1"/>
  <c r="DO12" s="1"/>
  <c r="DP12" s="1"/>
  <c r="DQ12" s="1"/>
  <c r="DR12" s="1"/>
  <c r="DS12" s="1"/>
  <c r="DT12" s="1"/>
  <c r="DU12" s="1"/>
  <c r="DV12" s="1"/>
  <c r="DW12" s="1"/>
  <c r="DX12" s="1"/>
  <c r="DY12" s="1"/>
  <c r="DZ12" s="1"/>
  <c r="EA12" s="1"/>
  <c r="EB12" s="1"/>
  <c r="EC12" s="1"/>
  <c r="ED12" s="1"/>
  <c r="EE12" s="1"/>
  <c r="EF12" s="1"/>
  <c r="EG12" s="1"/>
  <c r="EH12" s="1"/>
  <c r="EI12" s="1"/>
  <c r="EJ12" s="1"/>
  <c r="EK12" s="1"/>
  <c r="EL12" s="1"/>
  <c r="EM12" s="1"/>
  <c r="EN12" s="1"/>
  <c r="EO12" s="1"/>
  <c r="EP12" s="1"/>
  <c r="EQ12" s="1"/>
  <c r="ER12" s="1"/>
  <c r="ES12" s="1"/>
  <c r="ET12" s="1"/>
  <c r="EU12" s="1"/>
  <c r="EV12" s="1"/>
  <c r="EW12" s="1"/>
  <c r="EX12" s="1"/>
  <c r="EY12" s="1"/>
  <c r="EZ12" s="1"/>
  <c r="FA12" s="1"/>
  <c r="FB12" s="1"/>
  <c r="FC12" s="1"/>
  <c r="FD12" s="1"/>
  <c r="FE12" s="1"/>
  <c r="FF12" s="1"/>
  <c r="FG12" s="1"/>
  <c r="FH12" s="1"/>
  <c r="FI12" s="1"/>
  <c r="FJ12" s="1"/>
  <c r="FK12" s="1"/>
  <c r="FL12" s="1"/>
  <c r="FM12" s="1"/>
  <c r="K23"/>
  <c r="V23"/>
  <c r="K31"/>
  <c r="V31"/>
  <c r="W41"/>
  <c r="L41"/>
  <c r="X41" s="1"/>
  <c r="Y41" s="1"/>
  <c r="Z41" s="1"/>
  <c r="AA41" s="1"/>
  <c r="AB41" s="1"/>
  <c r="AC41" s="1"/>
  <c r="AD41" s="1"/>
  <c r="AE41" s="1"/>
  <c r="AF41" s="1"/>
  <c r="AG41" s="1"/>
  <c r="AH41" s="1"/>
  <c r="AI41" s="1"/>
  <c r="AJ41" s="1"/>
  <c r="AK41" s="1"/>
  <c r="AL41" s="1"/>
  <c r="AM41" s="1"/>
  <c r="AN41" s="1"/>
  <c r="AO41" s="1"/>
  <c r="AP41" s="1"/>
  <c r="AQ41" s="1"/>
  <c r="AR41" s="1"/>
  <c r="AS41" s="1"/>
  <c r="AT41" s="1"/>
  <c r="AU41" s="1"/>
  <c r="AV41" s="1"/>
  <c r="AW41" s="1"/>
  <c r="AX41" s="1"/>
  <c r="AY41" s="1"/>
  <c r="AZ41" s="1"/>
  <c r="BA41" s="1"/>
  <c r="BB41" s="1"/>
  <c r="BC41" s="1"/>
  <c r="BD41" s="1"/>
  <c r="BE41" s="1"/>
  <c r="BF41" s="1"/>
  <c r="BG41" s="1"/>
  <c r="BH41" s="1"/>
  <c r="BI41" s="1"/>
  <c r="BJ41" s="1"/>
  <c r="BK41" s="1"/>
  <c r="BL41" s="1"/>
  <c r="BM41" s="1"/>
  <c r="BN41" s="1"/>
  <c r="BO41" s="1"/>
  <c r="BP41" s="1"/>
  <c r="BQ41" s="1"/>
  <c r="BR41" s="1"/>
  <c r="BS41" s="1"/>
  <c r="BT41" s="1"/>
  <c r="BU41" s="1"/>
  <c r="BV41" s="1"/>
  <c r="BW41" s="1"/>
  <c r="BX41" s="1"/>
  <c r="BY41" s="1"/>
  <c r="BZ41" s="1"/>
  <c r="CA41" s="1"/>
  <c r="CB41" s="1"/>
  <c r="CC41" s="1"/>
  <c r="CD41" s="1"/>
  <c r="CE41" s="1"/>
  <c r="CF41" s="1"/>
  <c r="CG41" s="1"/>
  <c r="CH41" s="1"/>
  <c r="CI41" s="1"/>
  <c r="CJ41" s="1"/>
  <c r="CK41" s="1"/>
  <c r="CL41" s="1"/>
  <c r="CM41" s="1"/>
  <c r="CN41" s="1"/>
  <c r="CO41" s="1"/>
  <c r="CP41" s="1"/>
  <c r="CQ41" s="1"/>
  <c r="CR41" s="1"/>
  <c r="CS41" s="1"/>
  <c r="CT41" s="1"/>
  <c r="CU41" s="1"/>
  <c r="CV41" s="1"/>
  <c r="CW41" s="1"/>
  <c r="CX41" s="1"/>
  <c r="CY41" s="1"/>
  <c r="CZ41" s="1"/>
  <c r="DA41" s="1"/>
  <c r="DB41" s="1"/>
  <c r="DC41" s="1"/>
  <c r="DD41" s="1"/>
  <c r="DE41" s="1"/>
  <c r="DF41" s="1"/>
  <c r="DG41" s="1"/>
  <c r="DH41" s="1"/>
  <c r="DI41" s="1"/>
  <c r="DJ41" s="1"/>
  <c r="DK41" s="1"/>
  <c r="DL41" s="1"/>
  <c r="DM41" s="1"/>
  <c r="DN41" s="1"/>
  <c r="DO41" s="1"/>
  <c r="DP41" s="1"/>
  <c r="DQ41" s="1"/>
  <c r="DR41" s="1"/>
  <c r="DS41" s="1"/>
  <c r="DT41" s="1"/>
  <c r="DU41" s="1"/>
  <c r="DV41" s="1"/>
  <c r="DW41" s="1"/>
  <c r="DX41" s="1"/>
  <c r="DY41" s="1"/>
  <c r="DZ41" s="1"/>
  <c r="EA41" s="1"/>
  <c r="EB41" s="1"/>
  <c r="EC41" s="1"/>
  <c r="ED41" s="1"/>
  <c r="EE41" s="1"/>
  <c r="EF41" s="1"/>
  <c r="EG41" s="1"/>
  <c r="EH41" s="1"/>
  <c r="EI41" s="1"/>
  <c r="EJ41" s="1"/>
  <c r="EK41" s="1"/>
  <c r="EL41" s="1"/>
  <c r="EM41" s="1"/>
  <c r="EN41" s="1"/>
  <c r="EO41" s="1"/>
  <c r="EP41" s="1"/>
  <c r="EQ41" s="1"/>
  <c r="ER41" s="1"/>
  <c r="ES41" s="1"/>
  <c r="ET41" s="1"/>
  <c r="EU41" s="1"/>
  <c r="EV41" s="1"/>
  <c r="EW41" s="1"/>
  <c r="EX41" s="1"/>
  <c r="EY41" s="1"/>
  <c r="EZ41" s="1"/>
  <c r="FA41" s="1"/>
  <c r="FB41" s="1"/>
  <c r="FC41" s="1"/>
  <c r="FD41" s="1"/>
  <c r="FE41" s="1"/>
  <c r="FF41" s="1"/>
  <c r="FG41" s="1"/>
  <c r="FH41" s="1"/>
  <c r="FI41" s="1"/>
  <c r="FJ41" s="1"/>
  <c r="FK41" s="1"/>
  <c r="FL41" s="1"/>
  <c r="FM41" s="1"/>
  <c r="FN41" s="1"/>
  <c r="N41" s="1"/>
  <c r="W24"/>
  <c r="L24"/>
  <c r="X24" s="1"/>
  <c r="Y24" s="1"/>
  <c r="Z24" s="1"/>
  <c r="AA24" s="1"/>
  <c r="AB24" s="1"/>
  <c r="AC24" s="1"/>
  <c r="AD24" s="1"/>
  <c r="AE24" s="1"/>
  <c r="AF24" s="1"/>
  <c r="AG24" s="1"/>
  <c r="AH24" s="1"/>
  <c r="AI24" s="1"/>
  <c r="AJ24" s="1"/>
  <c r="AK24" s="1"/>
  <c r="AL24" s="1"/>
  <c r="AM24" s="1"/>
  <c r="AN24" s="1"/>
  <c r="AO24" s="1"/>
  <c r="AP24" s="1"/>
  <c r="AQ24" s="1"/>
  <c r="AR24" s="1"/>
  <c r="AS24" s="1"/>
  <c r="AT24" s="1"/>
  <c r="AU24" s="1"/>
  <c r="AV24" s="1"/>
  <c r="AW24" s="1"/>
  <c r="AX24" s="1"/>
  <c r="AY24" s="1"/>
  <c r="AZ24" s="1"/>
  <c r="BA24" s="1"/>
  <c r="BB24" s="1"/>
  <c r="BC24" s="1"/>
  <c r="BD24" s="1"/>
  <c r="BE24" s="1"/>
  <c r="BF24" s="1"/>
  <c r="BG24" s="1"/>
  <c r="BH24" s="1"/>
  <c r="BI24" s="1"/>
  <c r="BJ24" s="1"/>
  <c r="BK24" s="1"/>
  <c r="BL24" s="1"/>
  <c r="BM24" s="1"/>
  <c r="BN24" s="1"/>
  <c r="BO24" s="1"/>
  <c r="BP24" s="1"/>
  <c r="BQ24" s="1"/>
  <c r="BR24" s="1"/>
  <c r="BS24" s="1"/>
  <c r="BT24" s="1"/>
  <c r="BU24" s="1"/>
  <c r="BV24" s="1"/>
  <c r="BW24" s="1"/>
  <c r="BX24" s="1"/>
  <c r="BY24" s="1"/>
  <c r="BZ24" s="1"/>
  <c r="CA24" s="1"/>
  <c r="CB24" s="1"/>
  <c r="CC24" s="1"/>
  <c r="CD24" s="1"/>
  <c r="CE24" s="1"/>
  <c r="CF24" s="1"/>
  <c r="CG24" s="1"/>
  <c r="CH24" s="1"/>
  <c r="CI24" s="1"/>
  <c r="CJ24" s="1"/>
  <c r="CK24" s="1"/>
  <c r="CL24" s="1"/>
  <c r="CM24" s="1"/>
  <c r="CN24" s="1"/>
  <c r="CO24" s="1"/>
  <c r="CP24" s="1"/>
  <c r="CQ24" s="1"/>
  <c r="CR24" s="1"/>
  <c r="CS24" s="1"/>
  <c r="CT24" s="1"/>
  <c r="CU24" s="1"/>
  <c r="CV24" s="1"/>
  <c r="CW24" s="1"/>
  <c r="CX24" s="1"/>
  <c r="CY24" s="1"/>
  <c r="CZ24" s="1"/>
  <c r="DA24" s="1"/>
  <c r="DB24" s="1"/>
  <c r="DC24" s="1"/>
  <c r="DD24" s="1"/>
  <c r="DE24" s="1"/>
  <c r="DF24" s="1"/>
  <c r="DG24" s="1"/>
  <c r="DH24" s="1"/>
  <c r="DI24" s="1"/>
  <c r="DJ24" s="1"/>
  <c r="DK24" s="1"/>
  <c r="DL24" s="1"/>
  <c r="DM24" s="1"/>
  <c r="DN24" s="1"/>
  <c r="DO24" s="1"/>
  <c r="DP24" s="1"/>
  <c r="DQ24" s="1"/>
  <c r="DR24" s="1"/>
  <c r="DS24" s="1"/>
  <c r="DT24" s="1"/>
  <c r="DU24" s="1"/>
  <c r="DV24" s="1"/>
  <c r="DW24" s="1"/>
  <c r="DX24" s="1"/>
  <c r="DY24" s="1"/>
  <c r="DZ24" s="1"/>
  <c r="EA24" s="1"/>
  <c r="EB24" s="1"/>
  <c r="EC24" s="1"/>
  <c r="ED24" s="1"/>
  <c r="EE24" s="1"/>
  <c r="EF24" s="1"/>
  <c r="EG24" s="1"/>
  <c r="EH24" s="1"/>
  <c r="EI24" s="1"/>
  <c r="EJ24" s="1"/>
  <c r="EK24" s="1"/>
  <c r="EL24" s="1"/>
  <c r="EM24" s="1"/>
  <c r="EN24" s="1"/>
  <c r="EO24" s="1"/>
  <c r="EP24" s="1"/>
  <c r="EQ24" s="1"/>
  <c r="ER24" s="1"/>
  <c r="ES24" s="1"/>
  <c r="ET24" s="1"/>
  <c r="EU24" s="1"/>
  <c r="EV24" s="1"/>
  <c r="EW24" s="1"/>
  <c r="EX24" s="1"/>
  <c r="EY24" s="1"/>
  <c r="EZ24" s="1"/>
  <c r="FA24" s="1"/>
  <c r="FB24" s="1"/>
  <c r="FC24" s="1"/>
  <c r="FD24" s="1"/>
  <c r="FE24" s="1"/>
  <c r="FF24" s="1"/>
  <c r="FG24" s="1"/>
  <c r="FH24" s="1"/>
  <c r="FI24" s="1"/>
  <c r="FJ24" s="1"/>
  <c r="FK24" s="1"/>
  <c r="FL24" s="1"/>
  <c r="FM24" s="1"/>
  <c r="W16"/>
  <c r="L16"/>
  <c r="X16" s="1"/>
  <c r="Y16" s="1"/>
  <c r="Z16" s="1"/>
  <c r="AA16" s="1"/>
  <c r="AB16" s="1"/>
  <c r="AC16" s="1"/>
  <c r="AD16" s="1"/>
  <c r="AE16" s="1"/>
  <c r="AF16" s="1"/>
  <c r="AG16" s="1"/>
  <c r="AH16" s="1"/>
  <c r="AI16" s="1"/>
  <c r="AJ16" s="1"/>
  <c r="AK16" s="1"/>
  <c r="AL16" s="1"/>
  <c r="AM16" s="1"/>
  <c r="AN16" s="1"/>
  <c r="AO16" s="1"/>
  <c r="AP16" s="1"/>
  <c r="AQ16" s="1"/>
  <c r="AR16" s="1"/>
  <c r="AS16" s="1"/>
  <c r="AT16" s="1"/>
  <c r="AU16" s="1"/>
  <c r="AV16" s="1"/>
  <c r="AW16" s="1"/>
  <c r="AX16" s="1"/>
  <c r="AY16" s="1"/>
  <c r="AZ16" s="1"/>
  <c r="BA16" s="1"/>
  <c r="BB16" s="1"/>
  <c r="BC16" s="1"/>
  <c r="BD16" s="1"/>
  <c r="BE16" s="1"/>
  <c r="BF16" s="1"/>
  <c r="BG16" s="1"/>
  <c r="BH16" s="1"/>
  <c r="BI16" s="1"/>
  <c r="BJ16" s="1"/>
  <c r="BK16" s="1"/>
  <c r="BL16" s="1"/>
  <c r="BM16" s="1"/>
  <c r="BN16" s="1"/>
  <c r="BO16" s="1"/>
  <c r="BP16" s="1"/>
  <c r="BQ16" s="1"/>
  <c r="BR16" s="1"/>
  <c r="BS16" s="1"/>
  <c r="BT16" s="1"/>
  <c r="BU16" s="1"/>
  <c r="BV16" s="1"/>
  <c r="BW16" s="1"/>
  <c r="BX16" s="1"/>
  <c r="BY16" s="1"/>
  <c r="BZ16" s="1"/>
  <c r="CA16" s="1"/>
  <c r="CB16" s="1"/>
  <c r="CC16" s="1"/>
  <c r="CD16" s="1"/>
  <c r="CE16" s="1"/>
  <c r="CF16" s="1"/>
  <c r="CG16" s="1"/>
  <c r="CH16" s="1"/>
  <c r="CI16" s="1"/>
  <c r="CJ16" s="1"/>
  <c r="CK16" s="1"/>
  <c r="CL16" s="1"/>
  <c r="CM16" s="1"/>
  <c r="CN16" s="1"/>
  <c r="CO16" s="1"/>
  <c r="CP16" s="1"/>
  <c r="CQ16" s="1"/>
  <c r="CR16" s="1"/>
  <c r="CS16" s="1"/>
  <c r="CT16" s="1"/>
  <c r="CU16" s="1"/>
  <c r="CV16" s="1"/>
  <c r="CW16" s="1"/>
  <c r="CX16" s="1"/>
  <c r="CY16" s="1"/>
  <c r="CZ16" s="1"/>
  <c r="DA16" s="1"/>
  <c r="DB16" s="1"/>
  <c r="DC16" s="1"/>
  <c r="DD16" s="1"/>
  <c r="DE16" s="1"/>
  <c r="DF16" s="1"/>
  <c r="DG16" s="1"/>
  <c r="DH16" s="1"/>
  <c r="DI16" s="1"/>
  <c r="DJ16" s="1"/>
  <c r="DK16" s="1"/>
  <c r="DL16" s="1"/>
  <c r="DM16" s="1"/>
  <c r="DN16" s="1"/>
  <c r="DO16" s="1"/>
  <c r="DP16" s="1"/>
  <c r="DQ16" s="1"/>
  <c r="DR16" s="1"/>
  <c r="DS16" s="1"/>
  <c r="DT16" s="1"/>
  <c r="DU16" s="1"/>
  <c r="DV16" s="1"/>
  <c r="DW16" s="1"/>
  <c r="DX16" s="1"/>
  <c r="DY16" s="1"/>
  <c r="DZ16" s="1"/>
  <c r="EA16" s="1"/>
  <c r="EB16" s="1"/>
  <c r="EC16" s="1"/>
  <c r="ED16" s="1"/>
  <c r="EE16" s="1"/>
  <c r="EF16" s="1"/>
  <c r="EG16" s="1"/>
  <c r="EH16" s="1"/>
  <c r="EI16" s="1"/>
  <c r="EJ16" s="1"/>
  <c r="EK16" s="1"/>
  <c r="EL16" s="1"/>
  <c r="EM16" s="1"/>
  <c r="EN16" s="1"/>
  <c r="EO16" s="1"/>
  <c r="EP16" s="1"/>
  <c r="EQ16" s="1"/>
  <c r="ER16" s="1"/>
  <c r="ES16" s="1"/>
  <c r="ET16" s="1"/>
  <c r="EU16" s="1"/>
  <c r="EV16" s="1"/>
  <c r="EW16" s="1"/>
  <c r="EX16" s="1"/>
  <c r="EY16" s="1"/>
  <c r="EZ16" s="1"/>
  <c r="FA16" s="1"/>
  <c r="FB16" s="1"/>
  <c r="FC16" s="1"/>
  <c r="FD16" s="1"/>
  <c r="FE16" s="1"/>
  <c r="FF16" s="1"/>
  <c r="FG16" s="1"/>
  <c r="FH16" s="1"/>
  <c r="FI16" s="1"/>
  <c r="FJ16" s="1"/>
  <c r="FK16" s="1"/>
  <c r="FL16" s="1"/>
  <c r="FM16" s="1"/>
  <c r="FN16" s="1"/>
  <c r="N16" s="1"/>
  <c r="W18"/>
  <c r="L18"/>
  <c r="X18" s="1"/>
  <c r="Y18" s="1"/>
  <c r="Z18" s="1"/>
  <c r="AA18" s="1"/>
  <c r="AB18" s="1"/>
  <c r="AC18" s="1"/>
  <c r="AD18" s="1"/>
  <c r="AE18" s="1"/>
  <c r="AF18" s="1"/>
  <c r="AG18" s="1"/>
  <c r="AH18" s="1"/>
  <c r="AI18" s="1"/>
  <c r="AJ18" s="1"/>
  <c r="AK18" s="1"/>
  <c r="AL18" s="1"/>
  <c r="AM18" s="1"/>
  <c r="AN18" s="1"/>
  <c r="AO18" s="1"/>
  <c r="AP18" s="1"/>
  <c r="AQ18" s="1"/>
  <c r="AR18" s="1"/>
  <c r="AS18" s="1"/>
  <c r="AT18" s="1"/>
  <c r="AU18" s="1"/>
  <c r="AV18" s="1"/>
  <c r="AW18" s="1"/>
  <c r="AX18" s="1"/>
  <c r="AY18" s="1"/>
  <c r="AZ18" s="1"/>
  <c r="BA18" s="1"/>
  <c r="BB18" s="1"/>
  <c r="BC18" s="1"/>
  <c r="BD18" s="1"/>
  <c r="BE18" s="1"/>
  <c r="BF18" s="1"/>
  <c r="BG18" s="1"/>
  <c r="BH18" s="1"/>
  <c r="BI18" s="1"/>
  <c r="BJ18" s="1"/>
  <c r="BK18" s="1"/>
  <c r="BL18" s="1"/>
  <c r="BM18" s="1"/>
  <c r="BN18" s="1"/>
  <c r="BO18" s="1"/>
  <c r="BP18" s="1"/>
  <c r="BQ18" s="1"/>
  <c r="BR18" s="1"/>
  <c r="BS18" s="1"/>
  <c r="BT18" s="1"/>
  <c r="BU18" s="1"/>
  <c r="BV18" s="1"/>
  <c r="BW18" s="1"/>
  <c r="BX18" s="1"/>
  <c r="BY18" s="1"/>
  <c r="BZ18" s="1"/>
  <c r="CA18" s="1"/>
  <c r="CB18" s="1"/>
  <c r="CC18" s="1"/>
  <c r="CD18" s="1"/>
  <c r="CE18" s="1"/>
  <c r="CF18" s="1"/>
  <c r="CG18" s="1"/>
  <c r="CH18" s="1"/>
  <c r="CI18" s="1"/>
  <c r="CJ18" s="1"/>
  <c r="CK18" s="1"/>
  <c r="CL18" s="1"/>
  <c r="CM18" s="1"/>
  <c r="CN18" s="1"/>
  <c r="CO18" s="1"/>
  <c r="CP18" s="1"/>
  <c r="CQ18" s="1"/>
  <c r="CR18" s="1"/>
  <c r="CS18" s="1"/>
  <c r="CT18" s="1"/>
  <c r="CU18" s="1"/>
  <c r="CV18" s="1"/>
  <c r="CW18" s="1"/>
  <c r="CX18" s="1"/>
  <c r="CY18" s="1"/>
  <c r="CZ18" s="1"/>
  <c r="DA18" s="1"/>
  <c r="DB18" s="1"/>
  <c r="DC18" s="1"/>
  <c r="DD18" s="1"/>
  <c r="DE18" s="1"/>
  <c r="DF18" s="1"/>
  <c r="DG18" s="1"/>
  <c r="DH18" s="1"/>
  <c r="DI18" s="1"/>
  <c r="DJ18" s="1"/>
  <c r="DK18" s="1"/>
  <c r="DL18" s="1"/>
  <c r="DM18" s="1"/>
  <c r="DN18" s="1"/>
  <c r="DO18" s="1"/>
  <c r="DP18" s="1"/>
  <c r="DQ18" s="1"/>
  <c r="DR18" s="1"/>
  <c r="DS18" s="1"/>
  <c r="DT18" s="1"/>
  <c r="DU18" s="1"/>
  <c r="DV18" s="1"/>
  <c r="DW18" s="1"/>
  <c r="DX18" s="1"/>
  <c r="DY18" s="1"/>
  <c r="DZ18" s="1"/>
  <c r="EA18" s="1"/>
  <c r="EB18" s="1"/>
  <c r="EC18" s="1"/>
  <c r="ED18" s="1"/>
  <c r="EE18" s="1"/>
  <c r="EF18" s="1"/>
  <c r="EG18" s="1"/>
  <c r="EH18" s="1"/>
  <c r="EI18" s="1"/>
  <c r="EJ18" s="1"/>
  <c r="EK18" s="1"/>
  <c r="EL18" s="1"/>
  <c r="EM18" s="1"/>
  <c r="EN18" s="1"/>
  <c r="EO18" s="1"/>
  <c r="EP18" s="1"/>
  <c r="EQ18" s="1"/>
  <c r="ER18" s="1"/>
  <c r="ES18" s="1"/>
  <c r="ET18" s="1"/>
  <c r="EU18" s="1"/>
  <c r="EV18" s="1"/>
  <c r="EW18" s="1"/>
  <c r="EX18" s="1"/>
  <c r="EY18" s="1"/>
  <c r="EZ18" s="1"/>
  <c r="FA18" s="1"/>
  <c r="FB18" s="1"/>
  <c r="FC18" s="1"/>
  <c r="FD18" s="1"/>
  <c r="FE18" s="1"/>
  <c r="FF18" s="1"/>
  <c r="FG18" s="1"/>
  <c r="FH18" s="1"/>
  <c r="FI18" s="1"/>
  <c r="FJ18" s="1"/>
  <c r="FK18" s="1"/>
  <c r="FL18" s="1"/>
  <c r="FM18" s="1"/>
  <c r="FN18" s="1"/>
  <c r="N18" s="1"/>
  <c r="K33"/>
  <c r="V33"/>
  <c r="W32"/>
  <c r="L32"/>
  <c r="X32" s="1"/>
  <c r="Y32" s="1"/>
  <c r="Z32" s="1"/>
  <c r="AA32" s="1"/>
  <c r="AB32" s="1"/>
  <c r="AC32" s="1"/>
  <c r="AD32" s="1"/>
  <c r="AE32" s="1"/>
  <c r="AF32" s="1"/>
  <c r="AG32" s="1"/>
  <c r="AH32" s="1"/>
  <c r="AI32" s="1"/>
  <c r="AJ32" s="1"/>
  <c r="AK32" s="1"/>
  <c r="AL32" s="1"/>
  <c r="AM32" s="1"/>
  <c r="AN32" s="1"/>
  <c r="AO32" s="1"/>
  <c r="AP32" s="1"/>
  <c r="AQ32" s="1"/>
  <c r="AR32" s="1"/>
  <c r="AS32" s="1"/>
  <c r="AT32" s="1"/>
  <c r="AU32" s="1"/>
  <c r="AV32" s="1"/>
  <c r="AW32" s="1"/>
  <c r="AX32" s="1"/>
  <c r="AY32" s="1"/>
  <c r="AZ32" s="1"/>
  <c r="BA32" s="1"/>
  <c r="BB32" s="1"/>
  <c r="BC32" s="1"/>
  <c r="BD32" s="1"/>
  <c r="BE32" s="1"/>
  <c r="BF32" s="1"/>
  <c r="BG32" s="1"/>
  <c r="BH32" s="1"/>
  <c r="BI32" s="1"/>
  <c r="BJ32" s="1"/>
  <c r="BK32" s="1"/>
  <c r="BL32" s="1"/>
  <c r="BM32" s="1"/>
  <c r="BN32" s="1"/>
  <c r="BO32" s="1"/>
  <c r="BP32" s="1"/>
  <c r="BQ32" s="1"/>
  <c r="BR32" s="1"/>
  <c r="BS32" s="1"/>
  <c r="BT32" s="1"/>
  <c r="BU32" s="1"/>
  <c r="BV32" s="1"/>
  <c r="BW32" s="1"/>
  <c r="BX32" s="1"/>
  <c r="BY32" s="1"/>
  <c r="BZ32" s="1"/>
  <c r="CA32" s="1"/>
  <c r="CB32" s="1"/>
  <c r="CC32" s="1"/>
  <c r="CD32" s="1"/>
  <c r="CE32" s="1"/>
  <c r="CF32" s="1"/>
  <c r="CG32" s="1"/>
  <c r="CH32" s="1"/>
  <c r="CI32" s="1"/>
  <c r="CJ32" s="1"/>
  <c r="CK32" s="1"/>
  <c r="CL32" s="1"/>
  <c r="CM32" s="1"/>
  <c r="CN32" s="1"/>
  <c r="CO32" s="1"/>
  <c r="CP32" s="1"/>
  <c r="CQ32" s="1"/>
  <c r="CR32" s="1"/>
  <c r="CS32" s="1"/>
  <c r="CT32" s="1"/>
  <c r="CU32" s="1"/>
  <c r="CV32" s="1"/>
  <c r="CW32" s="1"/>
  <c r="CX32" s="1"/>
  <c r="CY32" s="1"/>
  <c r="CZ32" s="1"/>
  <c r="DA32" s="1"/>
  <c r="DB32" s="1"/>
  <c r="DC32" s="1"/>
  <c r="DD32" s="1"/>
  <c r="DE32" s="1"/>
  <c r="DF32" s="1"/>
  <c r="DG32" s="1"/>
  <c r="DH32" s="1"/>
  <c r="DI32" s="1"/>
  <c r="DJ32" s="1"/>
  <c r="DK32" s="1"/>
  <c r="DL32" s="1"/>
  <c r="DM32" s="1"/>
  <c r="DN32" s="1"/>
  <c r="DO32" s="1"/>
  <c r="DP32" s="1"/>
  <c r="DQ32" s="1"/>
  <c r="DR32" s="1"/>
  <c r="DS32" s="1"/>
  <c r="DT32" s="1"/>
  <c r="DU32" s="1"/>
  <c r="DV32" s="1"/>
  <c r="DW32" s="1"/>
  <c r="DX32" s="1"/>
  <c r="DY32" s="1"/>
  <c r="DZ32" s="1"/>
  <c r="EA32" s="1"/>
  <c r="EB32" s="1"/>
  <c r="EC32" s="1"/>
  <c r="ED32" s="1"/>
  <c r="EE32" s="1"/>
  <c r="EF32" s="1"/>
  <c r="EG32" s="1"/>
  <c r="EH32" s="1"/>
  <c r="EI32" s="1"/>
  <c r="EJ32" s="1"/>
  <c r="EK32" s="1"/>
  <c r="EL32" s="1"/>
  <c r="EM32" s="1"/>
  <c r="EN32" s="1"/>
  <c r="EO32" s="1"/>
  <c r="EP32" s="1"/>
  <c r="EQ32" s="1"/>
  <c r="ER32" s="1"/>
  <c r="ES32" s="1"/>
  <c r="ET32" s="1"/>
  <c r="EU32" s="1"/>
  <c r="EV32" s="1"/>
  <c r="EW32" s="1"/>
  <c r="EX32" s="1"/>
  <c r="EY32" s="1"/>
  <c r="EZ32" s="1"/>
  <c r="FA32" s="1"/>
  <c r="FB32" s="1"/>
  <c r="FC32" s="1"/>
  <c r="FD32" s="1"/>
  <c r="FE32" s="1"/>
  <c r="FF32" s="1"/>
  <c r="FG32" s="1"/>
  <c r="FH32" s="1"/>
  <c r="FI32" s="1"/>
  <c r="FJ32" s="1"/>
  <c r="FK32" s="1"/>
  <c r="FL32" s="1"/>
  <c r="FM32" s="1"/>
  <c r="FN32" s="1"/>
  <c r="N32" s="1"/>
  <c r="V11"/>
  <c r="K11"/>
  <c r="J43"/>
  <c r="J42"/>
  <c r="K27"/>
  <c r="V27"/>
  <c r="W34"/>
  <c r="L34"/>
  <c r="X34" s="1"/>
  <c r="Y34" s="1"/>
  <c r="Z34" s="1"/>
  <c r="AA34" s="1"/>
  <c r="AB34" s="1"/>
  <c r="AC34" s="1"/>
  <c r="AD34" s="1"/>
  <c r="AE34" s="1"/>
  <c r="AF34" s="1"/>
  <c r="AG34" s="1"/>
  <c r="AH34" s="1"/>
  <c r="AI34" s="1"/>
  <c r="AJ34" s="1"/>
  <c r="AK34" s="1"/>
  <c r="AL34" s="1"/>
  <c r="AM34" s="1"/>
  <c r="AN34" s="1"/>
  <c r="AO34" s="1"/>
  <c r="AP34" s="1"/>
  <c r="AQ34" s="1"/>
  <c r="AR34" s="1"/>
  <c r="AS34" s="1"/>
  <c r="AT34" s="1"/>
  <c r="AU34" s="1"/>
  <c r="AV34" s="1"/>
  <c r="AW34" s="1"/>
  <c r="AX34" s="1"/>
  <c r="AY34" s="1"/>
  <c r="AZ34" s="1"/>
  <c r="BA34" s="1"/>
  <c r="BB34" s="1"/>
  <c r="BC34" s="1"/>
  <c r="BD34" s="1"/>
  <c r="BE34" s="1"/>
  <c r="BF34" s="1"/>
  <c r="BG34" s="1"/>
  <c r="BH34" s="1"/>
  <c r="BI34" s="1"/>
  <c r="BJ34" s="1"/>
  <c r="BK34" s="1"/>
  <c r="BL34" s="1"/>
  <c r="BM34" s="1"/>
  <c r="BN34" s="1"/>
  <c r="BO34" s="1"/>
  <c r="BP34" s="1"/>
  <c r="BQ34" s="1"/>
  <c r="BR34" s="1"/>
  <c r="BS34" s="1"/>
  <c r="BT34" s="1"/>
  <c r="BU34" s="1"/>
  <c r="BV34" s="1"/>
  <c r="BW34" s="1"/>
  <c r="BX34" s="1"/>
  <c r="BY34" s="1"/>
  <c r="BZ34" s="1"/>
  <c r="CA34" s="1"/>
  <c r="CB34" s="1"/>
  <c r="CC34" s="1"/>
  <c r="CD34" s="1"/>
  <c r="CE34" s="1"/>
  <c r="CF34" s="1"/>
  <c r="CG34" s="1"/>
  <c r="CH34" s="1"/>
  <c r="CI34" s="1"/>
  <c r="CJ34" s="1"/>
  <c r="CK34" s="1"/>
  <c r="CL34" s="1"/>
  <c r="CM34" s="1"/>
  <c r="CN34" s="1"/>
  <c r="CO34" s="1"/>
  <c r="CP34" s="1"/>
  <c r="CQ34" s="1"/>
  <c r="CR34" s="1"/>
  <c r="CS34" s="1"/>
  <c r="CT34" s="1"/>
  <c r="CU34" s="1"/>
  <c r="CV34" s="1"/>
  <c r="CW34" s="1"/>
  <c r="CX34" s="1"/>
  <c r="CY34" s="1"/>
  <c r="CZ34" s="1"/>
  <c r="DA34" s="1"/>
  <c r="DB34" s="1"/>
  <c r="DC34" s="1"/>
  <c r="DD34" s="1"/>
  <c r="DE34" s="1"/>
  <c r="DF34" s="1"/>
  <c r="DG34" s="1"/>
  <c r="DH34" s="1"/>
  <c r="DI34" s="1"/>
  <c r="DJ34" s="1"/>
  <c r="DK34" s="1"/>
  <c r="DL34" s="1"/>
  <c r="DM34" s="1"/>
  <c r="DN34" s="1"/>
  <c r="DO34" s="1"/>
  <c r="DP34" s="1"/>
  <c r="DQ34" s="1"/>
  <c r="DR34" s="1"/>
  <c r="DS34" s="1"/>
  <c r="DT34" s="1"/>
  <c r="DU34" s="1"/>
  <c r="DV34" s="1"/>
  <c r="DW34" s="1"/>
  <c r="DX34" s="1"/>
  <c r="DY34" s="1"/>
  <c r="DZ34" s="1"/>
  <c r="EA34" s="1"/>
  <c r="EB34" s="1"/>
  <c r="EC34" s="1"/>
  <c r="ED34" s="1"/>
  <c r="EE34" s="1"/>
  <c r="EF34" s="1"/>
  <c r="EG34" s="1"/>
  <c r="EH34" s="1"/>
  <c r="EI34" s="1"/>
  <c r="EJ34" s="1"/>
  <c r="EK34" s="1"/>
  <c r="EL34" s="1"/>
  <c r="EM34" s="1"/>
  <c r="EN34" s="1"/>
  <c r="EO34" s="1"/>
  <c r="EP34" s="1"/>
  <c r="EQ34" s="1"/>
  <c r="ER34" s="1"/>
  <c r="ES34" s="1"/>
  <c r="ET34" s="1"/>
  <c r="EU34" s="1"/>
  <c r="EV34" s="1"/>
  <c r="EW34" s="1"/>
  <c r="EX34" s="1"/>
  <c r="EY34" s="1"/>
  <c r="EZ34" s="1"/>
  <c r="FA34" s="1"/>
  <c r="FB34" s="1"/>
  <c r="FC34" s="1"/>
  <c r="FD34" s="1"/>
  <c r="FE34" s="1"/>
  <c r="FF34" s="1"/>
  <c r="FG34" s="1"/>
  <c r="FH34" s="1"/>
  <c r="FI34" s="1"/>
  <c r="FJ34" s="1"/>
  <c r="FK34" s="1"/>
  <c r="FL34" s="1"/>
  <c r="FM34" s="1"/>
  <c r="FN34" s="1"/>
  <c r="N34" s="1"/>
  <c r="K19"/>
  <c r="V19"/>
  <c r="L28"/>
  <c r="X28" s="1"/>
  <c r="Y28" s="1"/>
  <c r="Z28" s="1"/>
  <c r="AA28" s="1"/>
  <c r="AB28" s="1"/>
  <c r="AC28" s="1"/>
  <c r="AD28" s="1"/>
  <c r="AE28" s="1"/>
  <c r="AF28" s="1"/>
  <c r="AG28" s="1"/>
  <c r="AH28" s="1"/>
  <c r="AI28" s="1"/>
  <c r="AJ28" s="1"/>
  <c r="AK28" s="1"/>
  <c r="AL28" s="1"/>
  <c r="AM28" s="1"/>
  <c r="AN28" s="1"/>
  <c r="AO28" s="1"/>
  <c r="AP28" s="1"/>
  <c r="AQ28" s="1"/>
  <c r="AR28" s="1"/>
  <c r="AS28" s="1"/>
  <c r="AT28" s="1"/>
  <c r="AU28" s="1"/>
  <c r="AV28" s="1"/>
  <c r="AW28" s="1"/>
  <c r="AX28" s="1"/>
  <c r="AY28" s="1"/>
  <c r="AZ28" s="1"/>
  <c r="BA28" s="1"/>
  <c r="BB28" s="1"/>
  <c r="BC28" s="1"/>
  <c r="BD28" s="1"/>
  <c r="BE28" s="1"/>
  <c r="BF28" s="1"/>
  <c r="BG28" s="1"/>
  <c r="BH28" s="1"/>
  <c r="BI28" s="1"/>
  <c r="BJ28" s="1"/>
  <c r="BK28" s="1"/>
  <c r="BL28" s="1"/>
  <c r="BM28" s="1"/>
  <c r="BN28" s="1"/>
  <c r="BO28" s="1"/>
  <c r="BP28" s="1"/>
  <c r="BQ28" s="1"/>
  <c r="BR28" s="1"/>
  <c r="BS28" s="1"/>
  <c r="BT28" s="1"/>
  <c r="BU28" s="1"/>
  <c r="BV28" s="1"/>
  <c r="BW28" s="1"/>
  <c r="BX28" s="1"/>
  <c r="BY28" s="1"/>
  <c r="BZ28" s="1"/>
  <c r="CA28" s="1"/>
  <c r="CB28" s="1"/>
  <c r="CC28" s="1"/>
  <c r="CD28" s="1"/>
  <c r="CE28" s="1"/>
  <c r="CF28" s="1"/>
  <c r="CG28" s="1"/>
  <c r="CH28" s="1"/>
  <c r="CI28" s="1"/>
  <c r="CJ28" s="1"/>
  <c r="CK28" s="1"/>
  <c r="CL28" s="1"/>
  <c r="CM28" s="1"/>
  <c r="CN28" s="1"/>
  <c r="CO28" s="1"/>
  <c r="CP28" s="1"/>
  <c r="CQ28" s="1"/>
  <c r="CR28" s="1"/>
  <c r="CS28" s="1"/>
  <c r="CT28" s="1"/>
  <c r="CU28" s="1"/>
  <c r="CV28" s="1"/>
  <c r="CW28" s="1"/>
  <c r="CX28" s="1"/>
  <c r="CY28" s="1"/>
  <c r="CZ28" s="1"/>
  <c r="DA28" s="1"/>
  <c r="DB28" s="1"/>
  <c r="DC28" s="1"/>
  <c r="DD28" s="1"/>
  <c r="DE28" s="1"/>
  <c r="DF28" s="1"/>
  <c r="DG28" s="1"/>
  <c r="DH28" s="1"/>
  <c r="DI28" s="1"/>
  <c r="DJ28" s="1"/>
  <c r="DK28" s="1"/>
  <c r="DL28" s="1"/>
  <c r="DM28" s="1"/>
  <c r="DN28" s="1"/>
  <c r="DO28" s="1"/>
  <c r="DP28" s="1"/>
  <c r="DQ28" s="1"/>
  <c r="DR28" s="1"/>
  <c r="DS28" s="1"/>
  <c r="DT28" s="1"/>
  <c r="DU28" s="1"/>
  <c r="DV28" s="1"/>
  <c r="DW28" s="1"/>
  <c r="DX28" s="1"/>
  <c r="DY28" s="1"/>
  <c r="DZ28" s="1"/>
  <c r="EA28" s="1"/>
  <c r="EB28" s="1"/>
  <c r="EC28" s="1"/>
  <c r="ED28" s="1"/>
  <c r="EE28" s="1"/>
  <c r="EF28" s="1"/>
  <c r="EG28" s="1"/>
  <c r="EH28" s="1"/>
  <c r="EI28" s="1"/>
  <c r="EJ28" s="1"/>
  <c r="EK28" s="1"/>
  <c r="EL28" s="1"/>
  <c r="EM28" s="1"/>
  <c r="EN28" s="1"/>
  <c r="EO28" s="1"/>
  <c r="EP28" s="1"/>
  <c r="EQ28" s="1"/>
  <c r="ER28" s="1"/>
  <c r="ES28" s="1"/>
  <c r="ET28" s="1"/>
  <c r="EU28" s="1"/>
  <c r="EV28" s="1"/>
  <c r="EW28" s="1"/>
  <c r="EX28" s="1"/>
  <c r="EY28" s="1"/>
  <c r="EZ28" s="1"/>
  <c r="FA28" s="1"/>
  <c r="FB28" s="1"/>
  <c r="FC28" s="1"/>
  <c r="FD28" s="1"/>
  <c r="FE28" s="1"/>
  <c r="FF28" s="1"/>
  <c r="FG28" s="1"/>
  <c r="FH28" s="1"/>
  <c r="FI28" s="1"/>
  <c r="FJ28" s="1"/>
  <c r="FK28" s="1"/>
  <c r="FL28" s="1"/>
  <c r="FM28" s="1"/>
  <c r="W28"/>
  <c r="K17"/>
  <c r="V17"/>
  <c r="W14"/>
  <c r="L14"/>
  <c r="X14" s="1"/>
  <c r="Y14" s="1"/>
  <c r="Z14" s="1"/>
  <c r="AA14" s="1"/>
  <c r="AB14" s="1"/>
  <c r="AC14" s="1"/>
  <c r="AD14" s="1"/>
  <c r="AE14" s="1"/>
  <c r="AF14" s="1"/>
  <c r="AG14" s="1"/>
  <c r="AH14" s="1"/>
  <c r="AI14" s="1"/>
  <c r="AJ14" s="1"/>
  <c r="AK14" s="1"/>
  <c r="AL14" s="1"/>
  <c r="AM14" s="1"/>
  <c r="AN14" s="1"/>
  <c r="AO14" s="1"/>
  <c r="AP14" s="1"/>
  <c r="AQ14" s="1"/>
  <c r="AR14" s="1"/>
  <c r="AS14" s="1"/>
  <c r="AT14" s="1"/>
  <c r="AU14" s="1"/>
  <c r="AV14" s="1"/>
  <c r="AW14" s="1"/>
  <c r="AX14" s="1"/>
  <c r="AY14" s="1"/>
  <c r="AZ14" s="1"/>
  <c r="BA14" s="1"/>
  <c r="BB14" s="1"/>
  <c r="BC14" s="1"/>
  <c r="BD14" s="1"/>
  <c r="BE14" s="1"/>
  <c r="BF14" s="1"/>
  <c r="BG14" s="1"/>
  <c r="BH14" s="1"/>
  <c r="BI14" s="1"/>
  <c r="BJ14" s="1"/>
  <c r="BK14" s="1"/>
  <c r="BL14" s="1"/>
  <c r="BM14" s="1"/>
  <c r="BN14" s="1"/>
  <c r="BO14" s="1"/>
  <c r="BP14" s="1"/>
  <c r="BQ14" s="1"/>
  <c r="BR14" s="1"/>
  <c r="BS14" s="1"/>
  <c r="BT14" s="1"/>
  <c r="BU14" s="1"/>
  <c r="BV14" s="1"/>
  <c r="BW14" s="1"/>
  <c r="BX14" s="1"/>
  <c r="BY14" s="1"/>
  <c r="BZ14" s="1"/>
  <c r="CA14" s="1"/>
  <c r="CB14" s="1"/>
  <c r="CC14" s="1"/>
  <c r="CD14" s="1"/>
  <c r="CE14" s="1"/>
  <c r="CF14" s="1"/>
  <c r="CG14" s="1"/>
  <c r="CH14" s="1"/>
  <c r="CI14" s="1"/>
  <c r="CJ14" s="1"/>
  <c r="CK14" s="1"/>
  <c r="CL14" s="1"/>
  <c r="CM14" s="1"/>
  <c r="CN14" s="1"/>
  <c r="CO14" s="1"/>
  <c r="CP14" s="1"/>
  <c r="CQ14" s="1"/>
  <c r="CR14" s="1"/>
  <c r="CS14" s="1"/>
  <c r="CT14" s="1"/>
  <c r="CU14" s="1"/>
  <c r="CV14" s="1"/>
  <c r="CW14" s="1"/>
  <c r="CX14" s="1"/>
  <c r="CY14" s="1"/>
  <c r="CZ14" s="1"/>
  <c r="DA14" s="1"/>
  <c r="DB14" s="1"/>
  <c r="DC14" s="1"/>
  <c r="DD14" s="1"/>
  <c r="DE14" s="1"/>
  <c r="DF14" s="1"/>
  <c r="DG14" s="1"/>
  <c r="DH14" s="1"/>
  <c r="DI14" s="1"/>
  <c r="DJ14" s="1"/>
  <c r="DK14" s="1"/>
  <c r="DL14" s="1"/>
  <c r="DM14" s="1"/>
  <c r="DN14" s="1"/>
  <c r="DO14" s="1"/>
  <c r="DP14" s="1"/>
  <c r="DQ14" s="1"/>
  <c r="DR14" s="1"/>
  <c r="DS14" s="1"/>
  <c r="DT14" s="1"/>
  <c r="DU14" s="1"/>
  <c r="DV14" s="1"/>
  <c r="DW14" s="1"/>
  <c r="DX14" s="1"/>
  <c r="DY14" s="1"/>
  <c r="DZ14" s="1"/>
  <c r="EA14" s="1"/>
  <c r="EB14" s="1"/>
  <c r="EC14" s="1"/>
  <c r="ED14" s="1"/>
  <c r="EE14" s="1"/>
  <c r="EF14" s="1"/>
  <c r="EG14" s="1"/>
  <c r="EH14" s="1"/>
  <c r="EI14" s="1"/>
  <c r="EJ14" s="1"/>
  <c r="EK14" s="1"/>
  <c r="EL14" s="1"/>
  <c r="EM14" s="1"/>
  <c r="EN14" s="1"/>
  <c r="EO14" s="1"/>
  <c r="EP14" s="1"/>
  <c r="EQ14" s="1"/>
  <c r="ER14" s="1"/>
  <c r="ES14" s="1"/>
  <c r="ET14" s="1"/>
  <c r="EU14" s="1"/>
  <c r="EV14" s="1"/>
  <c r="EW14" s="1"/>
  <c r="EX14" s="1"/>
  <c r="EY14" s="1"/>
  <c r="EZ14" s="1"/>
  <c r="FA14" s="1"/>
  <c r="FB14" s="1"/>
  <c r="FC14" s="1"/>
  <c r="FD14" s="1"/>
  <c r="FE14" s="1"/>
  <c r="FF14" s="1"/>
  <c r="FG14" s="1"/>
  <c r="FH14" s="1"/>
  <c r="FI14" s="1"/>
  <c r="FJ14" s="1"/>
  <c r="FK14" s="1"/>
  <c r="FL14" s="1"/>
  <c r="FM14" s="1"/>
  <c r="W20"/>
  <c r="L20"/>
  <c r="X20" s="1"/>
  <c r="Y20" s="1"/>
  <c r="Z20" s="1"/>
  <c r="AA20" s="1"/>
  <c r="AB20" s="1"/>
  <c r="AC20" s="1"/>
  <c r="AD20" s="1"/>
  <c r="AE20" s="1"/>
  <c r="AF20" s="1"/>
  <c r="AG20" s="1"/>
  <c r="AH20" s="1"/>
  <c r="AI20" s="1"/>
  <c r="AJ20" s="1"/>
  <c r="AK20" s="1"/>
  <c r="AL20" s="1"/>
  <c r="AM20" s="1"/>
  <c r="AN20" s="1"/>
  <c r="AO20" s="1"/>
  <c r="AP20" s="1"/>
  <c r="AQ20" s="1"/>
  <c r="AR20" s="1"/>
  <c r="AS20" s="1"/>
  <c r="AT20" s="1"/>
  <c r="AU20" s="1"/>
  <c r="AV20" s="1"/>
  <c r="AW20" s="1"/>
  <c r="AX20" s="1"/>
  <c r="AY20" s="1"/>
  <c r="AZ20" s="1"/>
  <c r="BA20" s="1"/>
  <c r="BB20" s="1"/>
  <c r="BC20" s="1"/>
  <c r="BD20" s="1"/>
  <c r="BE20" s="1"/>
  <c r="BF20" s="1"/>
  <c r="BG20" s="1"/>
  <c r="BH20" s="1"/>
  <c r="BI20" s="1"/>
  <c r="BJ20" s="1"/>
  <c r="BK20" s="1"/>
  <c r="BL20" s="1"/>
  <c r="BM20" s="1"/>
  <c r="BN20" s="1"/>
  <c r="BO20" s="1"/>
  <c r="BP20" s="1"/>
  <c r="BQ20" s="1"/>
  <c r="BR20" s="1"/>
  <c r="BS20" s="1"/>
  <c r="BT20" s="1"/>
  <c r="BU20" s="1"/>
  <c r="BV20" s="1"/>
  <c r="BW20" s="1"/>
  <c r="BX20" s="1"/>
  <c r="BY20" s="1"/>
  <c r="BZ20" s="1"/>
  <c r="CA20" s="1"/>
  <c r="CB20" s="1"/>
  <c r="CC20" s="1"/>
  <c r="CD20" s="1"/>
  <c r="CE20" s="1"/>
  <c r="CF20" s="1"/>
  <c r="CG20" s="1"/>
  <c r="CH20" s="1"/>
  <c r="CI20" s="1"/>
  <c r="CJ20" s="1"/>
  <c r="CK20" s="1"/>
  <c r="CL20" s="1"/>
  <c r="CM20" s="1"/>
  <c r="CN20" s="1"/>
  <c r="CO20" s="1"/>
  <c r="CP20" s="1"/>
  <c r="CQ20" s="1"/>
  <c r="CR20" s="1"/>
  <c r="CS20" s="1"/>
  <c r="CT20" s="1"/>
  <c r="CU20" s="1"/>
  <c r="CV20" s="1"/>
  <c r="CW20" s="1"/>
  <c r="CX20" s="1"/>
  <c r="CY20" s="1"/>
  <c r="CZ20" s="1"/>
  <c r="DA20" s="1"/>
  <c r="DB20" s="1"/>
  <c r="DC20" s="1"/>
  <c r="DD20" s="1"/>
  <c r="DE20" s="1"/>
  <c r="DF20" s="1"/>
  <c r="DG20" s="1"/>
  <c r="DH20" s="1"/>
  <c r="DI20" s="1"/>
  <c r="DJ20" s="1"/>
  <c r="DK20" s="1"/>
  <c r="DL20" s="1"/>
  <c r="DM20" s="1"/>
  <c r="DN20" s="1"/>
  <c r="DO20" s="1"/>
  <c r="DP20" s="1"/>
  <c r="DQ20" s="1"/>
  <c r="DR20" s="1"/>
  <c r="DS20" s="1"/>
  <c r="DT20" s="1"/>
  <c r="DU20" s="1"/>
  <c r="DV20" s="1"/>
  <c r="DW20" s="1"/>
  <c r="DX20" s="1"/>
  <c r="DY20" s="1"/>
  <c r="DZ20" s="1"/>
  <c r="EA20" s="1"/>
  <c r="EB20" s="1"/>
  <c r="EC20" s="1"/>
  <c r="ED20" s="1"/>
  <c r="EE20" s="1"/>
  <c r="EF20" s="1"/>
  <c r="EG20" s="1"/>
  <c r="EH20" s="1"/>
  <c r="EI20" s="1"/>
  <c r="EJ20" s="1"/>
  <c r="EK20" s="1"/>
  <c r="EL20" s="1"/>
  <c r="EM20" s="1"/>
  <c r="EN20" s="1"/>
  <c r="EO20" s="1"/>
  <c r="EP20" s="1"/>
  <c r="EQ20" s="1"/>
  <c r="ER20" s="1"/>
  <c r="ES20" s="1"/>
  <c r="ET20" s="1"/>
  <c r="EU20" s="1"/>
  <c r="EV20" s="1"/>
  <c r="EW20" s="1"/>
  <c r="EX20" s="1"/>
  <c r="EY20" s="1"/>
  <c r="EZ20" s="1"/>
  <c r="FA20" s="1"/>
  <c r="FB20" s="1"/>
  <c r="FC20" s="1"/>
  <c r="FD20" s="1"/>
  <c r="FE20" s="1"/>
  <c r="FF20" s="1"/>
  <c r="FG20" s="1"/>
  <c r="FH20" s="1"/>
  <c r="FI20" s="1"/>
  <c r="FJ20" s="1"/>
  <c r="FK20" s="1"/>
  <c r="FL20" s="1"/>
  <c r="FM20" s="1"/>
  <c r="FN20" s="1"/>
  <c r="N20" s="1"/>
  <c r="K25"/>
  <c r="V25"/>
  <c r="W31" i="6"/>
  <c r="W30"/>
  <c r="I43" i="7"/>
  <c r="I42"/>
  <c r="H42"/>
  <c r="H43"/>
  <c r="FN14" i="8" l="1"/>
  <c r="N14" s="1"/>
  <c r="FN24"/>
  <c r="N24" s="1"/>
  <c r="FN12"/>
  <c r="N12" s="1"/>
  <c r="FN40"/>
  <c r="N40" s="1"/>
  <c r="FN36"/>
  <c r="N36" s="1"/>
  <c r="L31"/>
  <c r="X31" s="1"/>
  <c r="Y31" s="1"/>
  <c r="Z31" s="1"/>
  <c r="AA31" s="1"/>
  <c r="AB31" s="1"/>
  <c r="AC31" s="1"/>
  <c r="AD31" s="1"/>
  <c r="AE31" s="1"/>
  <c r="AF31" s="1"/>
  <c r="AG31" s="1"/>
  <c r="AH31" s="1"/>
  <c r="AI31" s="1"/>
  <c r="AJ31" s="1"/>
  <c r="AK31" s="1"/>
  <c r="AL31" s="1"/>
  <c r="AM31" s="1"/>
  <c r="AN31" s="1"/>
  <c r="AO31" s="1"/>
  <c r="AP31" s="1"/>
  <c r="AQ31" s="1"/>
  <c r="AR31" s="1"/>
  <c r="AS31" s="1"/>
  <c r="AT31" s="1"/>
  <c r="AU31" s="1"/>
  <c r="AV31" s="1"/>
  <c r="AW31" s="1"/>
  <c r="AX31" s="1"/>
  <c r="AY31" s="1"/>
  <c r="AZ31" s="1"/>
  <c r="BA31" s="1"/>
  <c r="BB31" s="1"/>
  <c r="BC31" s="1"/>
  <c r="BD31" s="1"/>
  <c r="BE31" s="1"/>
  <c r="BF31" s="1"/>
  <c r="BG31" s="1"/>
  <c r="BH31" s="1"/>
  <c r="BI31" s="1"/>
  <c r="BJ31" s="1"/>
  <c r="BK31" s="1"/>
  <c r="BL31" s="1"/>
  <c r="BM31" s="1"/>
  <c r="BN31" s="1"/>
  <c r="BO31" s="1"/>
  <c r="BP31" s="1"/>
  <c r="BQ31" s="1"/>
  <c r="BR31" s="1"/>
  <c r="BS31" s="1"/>
  <c r="BT31" s="1"/>
  <c r="BU31" s="1"/>
  <c r="BV31" s="1"/>
  <c r="BW31" s="1"/>
  <c r="BX31" s="1"/>
  <c r="BY31" s="1"/>
  <c r="BZ31" s="1"/>
  <c r="CA31" s="1"/>
  <c r="CB31" s="1"/>
  <c r="CC31" s="1"/>
  <c r="CD31" s="1"/>
  <c r="CE31" s="1"/>
  <c r="CF31" s="1"/>
  <c r="CG31" s="1"/>
  <c r="CH31" s="1"/>
  <c r="CI31" s="1"/>
  <c r="CJ31" s="1"/>
  <c r="CK31" s="1"/>
  <c r="CL31" s="1"/>
  <c r="CM31" s="1"/>
  <c r="CN31" s="1"/>
  <c r="CO31" s="1"/>
  <c r="CP31" s="1"/>
  <c r="CQ31" s="1"/>
  <c r="CR31" s="1"/>
  <c r="CS31" s="1"/>
  <c r="CT31" s="1"/>
  <c r="CU31" s="1"/>
  <c r="CV31" s="1"/>
  <c r="CW31" s="1"/>
  <c r="CX31" s="1"/>
  <c r="CY31" s="1"/>
  <c r="CZ31" s="1"/>
  <c r="DA31" s="1"/>
  <c r="DB31" s="1"/>
  <c r="DC31" s="1"/>
  <c r="DD31" s="1"/>
  <c r="DE31" s="1"/>
  <c r="DF31" s="1"/>
  <c r="DG31" s="1"/>
  <c r="DH31" s="1"/>
  <c r="DI31" s="1"/>
  <c r="DJ31" s="1"/>
  <c r="DK31" s="1"/>
  <c r="DL31" s="1"/>
  <c r="DM31" s="1"/>
  <c r="DN31" s="1"/>
  <c r="DO31" s="1"/>
  <c r="DP31" s="1"/>
  <c r="DQ31" s="1"/>
  <c r="DR31" s="1"/>
  <c r="DS31" s="1"/>
  <c r="DT31" s="1"/>
  <c r="DU31" s="1"/>
  <c r="DV31" s="1"/>
  <c r="DW31" s="1"/>
  <c r="DX31" s="1"/>
  <c r="DY31" s="1"/>
  <c r="DZ31" s="1"/>
  <c r="EA31" s="1"/>
  <c r="EB31" s="1"/>
  <c r="EC31" s="1"/>
  <c r="ED31" s="1"/>
  <c r="EE31" s="1"/>
  <c r="EF31" s="1"/>
  <c r="EG31" s="1"/>
  <c r="EH31" s="1"/>
  <c r="EI31" s="1"/>
  <c r="EJ31" s="1"/>
  <c r="EK31" s="1"/>
  <c r="EL31" s="1"/>
  <c r="EM31" s="1"/>
  <c r="EN31" s="1"/>
  <c r="EO31" s="1"/>
  <c r="EP31" s="1"/>
  <c r="EQ31" s="1"/>
  <c r="ER31" s="1"/>
  <c r="ES31" s="1"/>
  <c r="ET31" s="1"/>
  <c r="EU31" s="1"/>
  <c r="EV31" s="1"/>
  <c r="EW31" s="1"/>
  <c r="EX31" s="1"/>
  <c r="EY31" s="1"/>
  <c r="EZ31" s="1"/>
  <c r="FA31" s="1"/>
  <c r="FB31" s="1"/>
  <c r="FC31" s="1"/>
  <c r="FD31" s="1"/>
  <c r="FE31" s="1"/>
  <c r="FF31" s="1"/>
  <c r="FG31" s="1"/>
  <c r="FH31" s="1"/>
  <c r="FI31" s="1"/>
  <c r="FJ31" s="1"/>
  <c r="FK31" s="1"/>
  <c r="FL31" s="1"/>
  <c r="FM31" s="1"/>
  <c r="FN31" s="1"/>
  <c r="N31" s="1"/>
  <c r="W31"/>
  <c r="L11"/>
  <c r="W11"/>
  <c r="K43"/>
  <c r="K42"/>
  <c r="W25"/>
  <c r="L25"/>
  <c r="X25" s="1"/>
  <c r="Y25" s="1"/>
  <c r="Z25" s="1"/>
  <c r="AA25" s="1"/>
  <c r="AB25" s="1"/>
  <c r="AC25" s="1"/>
  <c r="AD25" s="1"/>
  <c r="AE25" s="1"/>
  <c r="AF25" s="1"/>
  <c r="AG25" s="1"/>
  <c r="AH25" s="1"/>
  <c r="AI25" s="1"/>
  <c r="AJ25" s="1"/>
  <c r="AK25" s="1"/>
  <c r="AL25" s="1"/>
  <c r="AM25" s="1"/>
  <c r="AN25" s="1"/>
  <c r="AO25" s="1"/>
  <c r="AP25" s="1"/>
  <c r="AQ25" s="1"/>
  <c r="AR25" s="1"/>
  <c r="AS25" s="1"/>
  <c r="AT25" s="1"/>
  <c r="AU25" s="1"/>
  <c r="AV25" s="1"/>
  <c r="AW25" s="1"/>
  <c r="AX25" s="1"/>
  <c r="AY25" s="1"/>
  <c r="AZ25" s="1"/>
  <c r="BA25" s="1"/>
  <c r="BB25" s="1"/>
  <c r="BC25" s="1"/>
  <c r="BD25" s="1"/>
  <c r="BE25" s="1"/>
  <c r="BF25" s="1"/>
  <c r="BG25" s="1"/>
  <c r="BH25" s="1"/>
  <c r="BI25" s="1"/>
  <c r="BJ25" s="1"/>
  <c r="BK25" s="1"/>
  <c r="BL25" s="1"/>
  <c r="BM25" s="1"/>
  <c r="BN25" s="1"/>
  <c r="BO25" s="1"/>
  <c r="BP25" s="1"/>
  <c r="BQ25" s="1"/>
  <c r="BR25" s="1"/>
  <c r="BS25" s="1"/>
  <c r="BT25" s="1"/>
  <c r="BU25" s="1"/>
  <c r="BV25" s="1"/>
  <c r="BW25" s="1"/>
  <c r="BX25" s="1"/>
  <c r="BY25" s="1"/>
  <c r="BZ25" s="1"/>
  <c r="CA25" s="1"/>
  <c r="CB25" s="1"/>
  <c r="CC25" s="1"/>
  <c r="CD25" s="1"/>
  <c r="CE25" s="1"/>
  <c r="CF25" s="1"/>
  <c r="CG25" s="1"/>
  <c r="CH25" s="1"/>
  <c r="CI25" s="1"/>
  <c r="CJ25" s="1"/>
  <c r="CK25" s="1"/>
  <c r="CL25" s="1"/>
  <c r="CM25" s="1"/>
  <c r="CN25" s="1"/>
  <c r="CO25" s="1"/>
  <c r="CP25" s="1"/>
  <c r="CQ25" s="1"/>
  <c r="CR25" s="1"/>
  <c r="CS25" s="1"/>
  <c r="CT25" s="1"/>
  <c r="CU25" s="1"/>
  <c r="CV25" s="1"/>
  <c r="CW25" s="1"/>
  <c r="CX25" s="1"/>
  <c r="CY25" s="1"/>
  <c r="CZ25" s="1"/>
  <c r="DA25" s="1"/>
  <c r="DB25" s="1"/>
  <c r="DC25" s="1"/>
  <c r="DD25" s="1"/>
  <c r="DE25" s="1"/>
  <c r="DF25" s="1"/>
  <c r="DG25" s="1"/>
  <c r="DH25" s="1"/>
  <c r="DI25" s="1"/>
  <c r="DJ25" s="1"/>
  <c r="DK25" s="1"/>
  <c r="DL25" s="1"/>
  <c r="DM25" s="1"/>
  <c r="DN25" s="1"/>
  <c r="DO25" s="1"/>
  <c r="DP25" s="1"/>
  <c r="DQ25" s="1"/>
  <c r="DR25" s="1"/>
  <c r="DS25" s="1"/>
  <c r="DT25" s="1"/>
  <c r="DU25" s="1"/>
  <c r="DV25" s="1"/>
  <c r="DW25" s="1"/>
  <c r="DX25" s="1"/>
  <c r="DY25" s="1"/>
  <c r="DZ25" s="1"/>
  <c r="EA25" s="1"/>
  <c r="EB25" s="1"/>
  <c r="EC25" s="1"/>
  <c r="ED25" s="1"/>
  <c r="EE25" s="1"/>
  <c r="EF25" s="1"/>
  <c r="EG25" s="1"/>
  <c r="EH25" s="1"/>
  <c r="EI25" s="1"/>
  <c r="EJ25" s="1"/>
  <c r="EK25" s="1"/>
  <c r="EL25" s="1"/>
  <c r="EM25" s="1"/>
  <c r="EN25" s="1"/>
  <c r="EO25" s="1"/>
  <c r="EP25" s="1"/>
  <c r="EQ25" s="1"/>
  <c r="ER25" s="1"/>
  <c r="ES25" s="1"/>
  <c r="ET25" s="1"/>
  <c r="EU25" s="1"/>
  <c r="EV25" s="1"/>
  <c r="EW25" s="1"/>
  <c r="EX25" s="1"/>
  <c r="EY25" s="1"/>
  <c r="EZ25" s="1"/>
  <c r="FA25" s="1"/>
  <c r="FB25" s="1"/>
  <c r="FC25" s="1"/>
  <c r="FD25" s="1"/>
  <c r="FE25" s="1"/>
  <c r="FF25" s="1"/>
  <c r="FG25" s="1"/>
  <c r="FH25" s="1"/>
  <c r="FI25" s="1"/>
  <c r="FJ25" s="1"/>
  <c r="FK25" s="1"/>
  <c r="FL25" s="1"/>
  <c r="FM25" s="1"/>
  <c r="W37"/>
  <c r="L37"/>
  <c r="X37" s="1"/>
  <c r="Y37" s="1"/>
  <c r="Z37" s="1"/>
  <c r="AA37" s="1"/>
  <c r="AB37" s="1"/>
  <c r="AC37" s="1"/>
  <c r="AD37" s="1"/>
  <c r="AE37" s="1"/>
  <c r="AF37" s="1"/>
  <c r="AG37" s="1"/>
  <c r="AH37" s="1"/>
  <c r="AI37" s="1"/>
  <c r="AJ37" s="1"/>
  <c r="AK37" s="1"/>
  <c r="AL37" s="1"/>
  <c r="AM37" s="1"/>
  <c r="AN37" s="1"/>
  <c r="AO37" s="1"/>
  <c r="AP37" s="1"/>
  <c r="AQ37" s="1"/>
  <c r="AR37" s="1"/>
  <c r="AS37" s="1"/>
  <c r="AT37" s="1"/>
  <c r="AU37" s="1"/>
  <c r="AV37" s="1"/>
  <c r="AW37" s="1"/>
  <c r="AX37" s="1"/>
  <c r="AY37" s="1"/>
  <c r="AZ37" s="1"/>
  <c r="BA37" s="1"/>
  <c r="BB37" s="1"/>
  <c r="BC37" s="1"/>
  <c r="BD37" s="1"/>
  <c r="BE37" s="1"/>
  <c r="BF37" s="1"/>
  <c r="BG37" s="1"/>
  <c r="BH37" s="1"/>
  <c r="BI37" s="1"/>
  <c r="BJ37" s="1"/>
  <c r="BK37" s="1"/>
  <c r="BL37" s="1"/>
  <c r="BM37" s="1"/>
  <c r="BN37" s="1"/>
  <c r="BO37" s="1"/>
  <c r="BP37" s="1"/>
  <c r="BQ37" s="1"/>
  <c r="BR37" s="1"/>
  <c r="BS37" s="1"/>
  <c r="BT37" s="1"/>
  <c r="BU37" s="1"/>
  <c r="BV37" s="1"/>
  <c r="BW37" s="1"/>
  <c r="BX37" s="1"/>
  <c r="BY37" s="1"/>
  <c r="BZ37" s="1"/>
  <c r="CA37" s="1"/>
  <c r="CB37" s="1"/>
  <c r="CC37" s="1"/>
  <c r="CD37" s="1"/>
  <c r="CE37" s="1"/>
  <c r="CF37" s="1"/>
  <c r="CG37" s="1"/>
  <c r="CH37" s="1"/>
  <c r="CI37" s="1"/>
  <c r="CJ37" s="1"/>
  <c r="CK37" s="1"/>
  <c r="CL37" s="1"/>
  <c r="CM37" s="1"/>
  <c r="CN37" s="1"/>
  <c r="CO37" s="1"/>
  <c r="CP37" s="1"/>
  <c r="CQ37" s="1"/>
  <c r="CR37" s="1"/>
  <c r="CS37" s="1"/>
  <c r="CT37" s="1"/>
  <c r="CU37" s="1"/>
  <c r="CV37" s="1"/>
  <c r="CW37" s="1"/>
  <c r="CX37" s="1"/>
  <c r="CY37" s="1"/>
  <c r="CZ37" s="1"/>
  <c r="DA37" s="1"/>
  <c r="DB37" s="1"/>
  <c r="DC37" s="1"/>
  <c r="DD37" s="1"/>
  <c r="DE37" s="1"/>
  <c r="DF37" s="1"/>
  <c r="DG37" s="1"/>
  <c r="DH37" s="1"/>
  <c r="DI37" s="1"/>
  <c r="DJ37" s="1"/>
  <c r="DK37" s="1"/>
  <c r="DL37" s="1"/>
  <c r="DM37" s="1"/>
  <c r="DN37" s="1"/>
  <c r="DO37" s="1"/>
  <c r="DP37" s="1"/>
  <c r="DQ37" s="1"/>
  <c r="DR37" s="1"/>
  <c r="DS37" s="1"/>
  <c r="DT37" s="1"/>
  <c r="DU37" s="1"/>
  <c r="DV37" s="1"/>
  <c r="DW37" s="1"/>
  <c r="DX37" s="1"/>
  <c r="DY37" s="1"/>
  <c r="DZ37" s="1"/>
  <c r="EA37" s="1"/>
  <c r="EB37" s="1"/>
  <c r="EC37" s="1"/>
  <c r="ED37" s="1"/>
  <c r="EE37" s="1"/>
  <c r="EF37" s="1"/>
  <c r="EG37" s="1"/>
  <c r="EH37" s="1"/>
  <c r="EI37" s="1"/>
  <c r="EJ37" s="1"/>
  <c r="EK37" s="1"/>
  <c r="EL37" s="1"/>
  <c r="EM37" s="1"/>
  <c r="EN37" s="1"/>
  <c r="EO37" s="1"/>
  <c r="EP37" s="1"/>
  <c r="EQ37" s="1"/>
  <c r="ER37" s="1"/>
  <c r="ES37" s="1"/>
  <c r="ET37" s="1"/>
  <c r="EU37" s="1"/>
  <c r="EV37" s="1"/>
  <c r="EW37" s="1"/>
  <c r="EX37" s="1"/>
  <c r="EY37" s="1"/>
  <c r="EZ37" s="1"/>
  <c r="FA37" s="1"/>
  <c r="FB37" s="1"/>
  <c r="FC37" s="1"/>
  <c r="FD37" s="1"/>
  <c r="FE37" s="1"/>
  <c r="FF37" s="1"/>
  <c r="FG37" s="1"/>
  <c r="FH37" s="1"/>
  <c r="FI37" s="1"/>
  <c r="FJ37" s="1"/>
  <c r="FK37" s="1"/>
  <c r="FL37" s="1"/>
  <c r="FM37" s="1"/>
  <c r="L13"/>
  <c r="X13" s="1"/>
  <c r="Y13" s="1"/>
  <c r="Z13" s="1"/>
  <c r="AA13" s="1"/>
  <c r="AB13" s="1"/>
  <c r="AC13" s="1"/>
  <c r="AD13" s="1"/>
  <c r="AE13" s="1"/>
  <c r="AF13" s="1"/>
  <c r="AG13" s="1"/>
  <c r="AH13" s="1"/>
  <c r="AI13" s="1"/>
  <c r="AJ13" s="1"/>
  <c r="AK13" s="1"/>
  <c r="AL13" s="1"/>
  <c r="AM13" s="1"/>
  <c r="AN13" s="1"/>
  <c r="AO13" s="1"/>
  <c r="AP13" s="1"/>
  <c r="AQ13" s="1"/>
  <c r="AR13" s="1"/>
  <c r="AS13" s="1"/>
  <c r="AT13" s="1"/>
  <c r="AU13" s="1"/>
  <c r="AV13" s="1"/>
  <c r="AW13" s="1"/>
  <c r="AX13" s="1"/>
  <c r="AY13" s="1"/>
  <c r="AZ13" s="1"/>
  <c r="BA13" s="1"/>
  <c r="BB13" s="1"/>
  <c r="BC13" s="1"/>
  <c r="BD13" s="1"/>
  <c r="BE13" s="1"/>
  <c r="BF13" s="1"/>
  <c r="BG13" s="1"/>
  <c r="BH13" s="1"/>
  <c r="BI13" s="1"/>
  <c r="BJ13" s="1"/>
  <c r="BK13" s="1"/>
  <c r="BL13" s="1"/>
  <c r="BM13" s="1"/>
  <c r="BN13" s="1"/>
  <c r="BO13" s="1"/>
  <c r="BP13" s="1"/>
  <c r="BQ13" s="1"/>
  <c r="BR13" s="1"/>
  <c r="BS13" s="1"/>
  <c r="BT13" s="1"/>
  <c r="BU13" s="1"/>
  <c r="BV13" s="1"/>
  <c r="BW13" s="1"/>
  <c r="BX13" s="1"/>
  <c r="BY13" s="1"/>
  <c r="BZ13" s="1"/>
  <c r="CA13" s="1"/>
  <c r="CB13" s="1"/>
  <c r="CC13" s="1"/>
  <c r="CD13" s="1"/>
  <c r="CE13" s="1"/>
  <c r="CF13" s="1"/>
  <c r="CG13" s="1"/>
  <c r="CH13" s="1"/>
  <c r="CI13" s="1"/>
  <c r="CJ13" s="1"/>
  <c r="CK13" s="1"/>
  <c r="CL13" s="1"/>
  <c r="CM13" s="1"/>
  <c r="CN13" s="1"/>
  <c r="CO13" s="1"/>
  <c r="CP13" s="1"/>
  <c r="CQ13" s="1"/>
  <c r="CR13" s="1"/>
  <c r="CS13" s="1"/>
  <c r="CT13" s="1"/>
  <c r="CU13" s="1"/>
  <c r="CV13" s="1"/>
  <c r="CW13" s="1"/>
  <c r="CX13" s="1"/>
  <c r="CY13" s="1"/>
  <c r="CZ13" s="1"/>
  <c r="DA13" s="1"/>
  <c r="DB13" s="1"/>
  <c r="DC13" s="1"/>
  <c r="DD13" s="1"/>
  <c r="DE13" s="1"/>
  <c r="DF13" s="1"/>
  <c r="DG13" s="1"/>
  <c r="DH13" s="1"/>
  <c r="DI13" s="1"/>
  <c r="DJ13" s="1"/>
  <c r="DK13" s="1"/>
  <c r="DL13" s="1"/>
  <c r="DM13" s="1"/>
  <c r="DN13" s="1"/>
  <c r="DO13" s="1"/>
  <c r="DP13" s="1"/>
  <c r="DQ13" s="1"/>
  <c r="DR13" s="1"/>
  <c r="DS13" s="1"/>
  <c r="DT13" s="1"/>
  <c r="DU13" s="1"/>
  <c r="DV13" s="1"/>
  <c r="DW13" s="1"/>
  <c r="DX13" s="1"/>
  <c r="DY13" s="1"/>
  <c r="DZ13" s="1"/>
  <c r="EA13" s="1"/>
  <c r="EB13" s="1"/>
  <c r="EC13" s="1"/>
  <c r="ED13" s="1"/>
  <c r="EE13" s="1"/>
  <c r="EF13" s="1"/>
  <c r="EG13" s="1"/>
  <c r="EH13" s="1"/>
  <c r="EI13" s="1"/>
  <c r="EJ13" s="1"/>
  <c r="EK13" s="1"/>
  <c r="EL13" s="1"/>
  <c r="EM13" s="1"/>
  <c r="EN13" s="1"/>
  <c r="EO13" s="1"/>
  <c r="EP13" s="1"/>
  <c r="EQ13" s="1"/>
  <c r="ER13" s="1"/>
  <c r="ES13" s="1"/>
  <c r="ET13" s="1"/>
  <c r="EU13" s="1"/>
  <c r="EV13" s="1"/>
  <c r="EW13" s="1"/>
  <c r="EX13" s="1"/>
  <c r="EY13" s="1"/>
  <c r="EZ13" s="1"/>
  <c r="FA13" s="1"/>
  <c r="FB13" s="1"/>
  <c r="FC13" s="1"/>
  <c r="FD13" s="1"/>
  <c r="FE13" s="1"/>
  <c r="FF13" s="1"/>
  <c r="FG13" s="1"/>
  <c r="FH13" s="1"/>
  <c r="FI13" s="1"/>
  <c r="FJ13" s="1"/>
  <c r="FK13" s="1"/>
  <c r="FL13" s="1"/>
  <c r="FM13" s="1"/>
  <c r="W13"/>
  <c r="FN28"/>
  <c r="N28" s="1"/>
  <c r="L15"/>
  <c r="X15" s="1"/>
  <c r="Y15" s="1"/>
  <c r="Z15" s="1"/>
  <c r="AA15" s="1"/>
  <c r="AB15" s="1"/>
  <c r="AC15" s="1"/>
  <c r="AD15" s="1"/>
  <c r="AE15" s="1"/>
  <c r="AF15" s="1"/>
  <c r="AG15" s="1"/>
  <c r="AH15" s="1"/>
  <c r="AI15" s="1"/>
  <c r="AJ15" s="1"/>
  <c r="AK15" s="1"/>
  <c r="AL15" s="1"/>
  <c r="AM15" s="1"/>
  <c r="AN15" s="1"/>
  <c r="AO15" s="1"/>
  <c r="AP15" s="1"/>
  <c r="AQ15" s="1"/>
  <c r="AR15" s="1"/>
  <c r="AS15" s="1"/>
  <c r="AT15" s="1"/>
  <c r="AU15" s="1"/>
  <c r="AV15" s="1"/>
  <c r="AW15" s="1"/>
  <c r="AX15" s="1"/>
  <c r="AY15" s="1"/>
  <c r="AZ15" s="1"/>
  <c r="BA15" s="1"/>
  <c r="BB15" s="1"/>
  <c r="BC15" s="1"/>
  <c r="BD15" s="1"/>
  <c r="BE15" s="1"/>
  <c r="BF15" s="1"/>
  <c r="BG15" s="1"/>
  <c r="BH15" s="1"/>
  <c r="BI15" s="1"/>
  <c r="BJ15" s="1"/>
  <c r="BK15" s="1"/>
  <c r="BL15" s="1"/>
  <c r="BM15" s="1"/>
  <c r="BN15" s="1"/>
  <c r="BO15" s="1"/>
  <c r="BP15" s="1"/>
  <c r="BQ15" s="1"/>
  <c r="BR15" s="1"/>
  <c r="BS15" s="1"/>
  <c r="BT15" s="1"/>
  <c r="BU15" s="1"/>
  <c r="BV15" s="1"/>
  <c r="BW15" s="1"/>
  <c r="BX15" s="1"/>
  <c r="BY15" s="1"/>
  <c r="BZ15" s="1"/>
  <c r="CA15" s="1"/>
  <c r="CB15" s="1"/>
  <c r="CC15" s="1"/>
  <c r="CD15" s="1"/>
  <c r="CE15" s="1"/>
  <c r="CF15" s="1"/>
  <c r="CG15" s="1"/>
  <c r="CH15" s="1"/>
  <c r="CI15" s="1"/>
  <c r="CJ15" s="1"/>
  <c r="CK15" s="1"/>
  <c r="CL15" s="1"/>
  <c r="CM15" s="1"/>
  <c r="CN15" s="1"/>
  <c r="CO15" s="1"/>
  <c r="CP15" s="1"/>
  <c r="CQ15" s="1"/>
  <c r="CR15" s="1"/>
  <c r="CS15" s="1"/>
  <c r="CT15" s="1"/>
  <c r="CU15" s="1"/>
  <c r="CV15" s="1"/>
  <c r="CW15" s="1"/>
  <c r="CX15" s="1"/>
  <c r="CY15" s="1"/>
  <c r="CZ15" s="1"/>
  <c r="DA15" s="1"/>
  <c r="DB15" s="1"/>
  <c r="DC15" s="1"/>
  <c r="DD15" s="1"/>
  <c r="DE15" s="1"/>
  <c r="DF15" s="1"/>
  <c r="DG15" s="1"/>
  <c r="DH15" s="1"/>
  <c r="DI15" s="1"/>
  <c r="DJ15" s="1"/>
  <c r="DK15" s="1"/>
  <c r="DL15" s="1"/>
  <c r="DM15" s="1"/>
  <c r="DN15" s="1"/>
  <c r="DO15" s="1"/>
  <c r="DP15" s="1"/>
  <c r="DQ15" s="1"/>
  <c r="DR15" s="1"/>
  <c r="DS15" s="1"/>
  <c r="DT15" s="1"/>
  <c r="DU15" s="1"/>
  <c r="DV15" s="1"/>
  <c r="DW15" s="1"/>
  <c r="DX15" s="1"/>
  <c r="DY15" s="1"/>
  <c r="DZ15" s="1"/>
  <c r="EA15" s="1"/>
  <c r="EB15" s="1"/>
  <c r="EC15" s="1"/>
  <c r="ED15" s="1"/>
  <c r="EE15" s="1"/>
  <c r="EF15" s="1"/>
  <c r="EG15" s="1"/>
  <c r="EH15" s="1"/>
  <c r="EI15" s="1"/>
  <c r="EJ15" s="1"/>
  <c r="EK15" s="1"/>
  <c r="EL15" s="1"/>
  <c r="EM15" s="1"/>
  <c r="EN15" s="1"/>
  <c r="EO15" s="1"/>
  <c r="EP15" s="1"/>
  <c r="EQ15" s="1"/>
  <c r="ER15" s="1"/>
  <c r="ES15" s="1"/>
  <c r="ET15" s="1"/>
  <c r="EU15" s="1"/>
  <c r="EV15" s="1"/>
  <c r="EW15" s="1"/>
  <c r="EX15" s="1"/>
  <c r="EY15" s="1"/>
  <c r="EZ15" s="1"/>
  <c r="FA15" s="1"/>
  <c r="FB15" s="1"/>
  <c r="FC15" s="1"/>
  <c r="FD15" s="1"/>
  <c r="FE15" s="1"/>
  <c r="FF15" s="1"/>
  <c r="FG15" s="1"/>
  <c r="FH15" s="1"/>
  <c r="FI15" s="1"/>
  <c r="FJ15" s="1"/>
  <c r="FK15" s="1"/>
  <c r="FL15" s="1"/>
  <c r="FM15" s="1"/>
  <c r="FN15" s="1"/>
  <c r="N15" s="1"/>
  <c r="W15"/>
  <c r="L35"/>
  <c r="X35" s="1"/>
  <c r="Y35" s="1"/>
  <c r="Z35" s="1"/>
  <c r="AA35" s="1"/>
  <c r="AB35" s="1"/>
  <c r="AC35" s="1"/>
  <c r="AD35" s="1"/>
  <c r="AE35" s="1"/>
  <c r="AF35" s="1"/>
  <c r="AG35" s="1"/>
  <c r="AH35" s="1"/>
  <c r="AI35" s="1"/>
  <c r="AJ35" s="1"/>
  <c r="AK35" s="1"/>
  <c r="AL35" s="1"/>
  <c r="AM35" s="1"/>
  <c r="AN35" s="1"/>
  <c r="AO35" s="1"/>
  <c r="AP35" s="1"/>
  <c r="AQ35" s="1"/>
  <c r="AR35" s="1"/>
  <c r="AS35" s="1"/>
  <c r="AT35" s="1"/>
  <c r="AU35" s="1"/>
  <c r="AV35" s="1"/>
  <c r="AW35" s="1"/>
  <c r="AX35" s="1"/>
  <c r="AY35" s="1"/>
  <c r="AZ35" s="1"/>
  <c r="BA35" s="1"/>
  <c r="BB35" s="1"/>
  <c r="BC35" s="1"/>
  <c r="BD35" s="1"/>
  <c r="BE35" s="1"/>
  <c r="BF35" s="1"/>
  <c r="BG35" s="1"/>
  <c r="BH35" s="1"/>
  <c r="BI35" s="1"/>
  <c r="BJ35" s="1"/>
  <c r="BK35" s="1"/>
  <c r="BL35" s="1"/>
  <c r="BM35" s="1"/>
  <c r="BN35" s="1"/>
  <c r="BO35" s="1"/>
  <c r="BP35" s="1"/>
  <c r="BQ35" s="1"/>
  <c r="BR35" s="1"/>
  <c r="BS35" s="1"/>
  <c r="BT35" s="1"/>
  <c r="BU35" s="1"/>
  <c r="BV35" s="1"/>
  <c r="BW35" s="1"/>
  <c r="BX35" s="1"/>
  <c r="BY35" s="1"/>
  <c r="BZ35" s="1"/>
  <c r="CA35" s="1"/>
  <c r="CB35" s="1"/>
  <c r="CC35" s="1"/>
  <c r="CD35" s="1"/>
  <c r="CE35" s="1"/>
  <c r="CF35" s="1"/>
  <c r="CG35" s="1"/>
  <c r="CH35" s="1"/>
  <c r="CI35" s="1"/>
  <c r="CJ35" s="1"/>
  <c r="CK35" s="1"/>
  <c r="CL35" s="1"/>
  <c r="CM35" s="1"/>
  <c r="CN35" s="1"/>
  <c r="CO35" s="1"/>
  <c r="CP35" s="1"/>
  <c r="CQ35" s="1"/>
  <c r="CR35" s="1"/>
  <c r="CS35" s="1"/>
  <c r="CT35" s="1"/>
  <c r="CU35" s="1"/>
  <c r="CV35" s="1"/>
  <c r="CW35" s="1"/>
  <c r="CX35" s="1"/>
  <c r="CY35" s="1"/>
  <c r="CZ35" s="1"/>
  <c r="DA35" s="1"/>
  <c r="DB35" s="1"/>
  <c r="DC35" s="1"/>
  <c r="DD35" s="1"/>
  <c r="DE35" s="1"/>
  <c r="DF35" s="1"/>
  <c r="DG35" s="1"/>
  <c r="DH35" s="1"/>
  <c r="DI35" s="1"/>
  <c r="DJ35" s="1"/>
  <c r="DK35" s="1"/>
  <c r="DL35" s="1"/>
  <c r="DM35" s="1"/>
  <c r="DN35" s="1"/>
  <c r="DO35" s="1"/>
  <c r="DP35" s="1"/>
  <c r="DQ35" s="1"/>
  <c r="DR35" s="1"/>
  <c r="DS35" s="1"/>
  <c r="DT35" s="1"/>
  <c r="DU35" s="1"/>
  <c r="DV35" s="1"/>
  <c r="DW35" s="1"/>
  <c r="DX35" s="1"/>
  <c r="DY35" s="1"/>
  <c r="DZ35" s="1"/>
  <c r="EA35" s="1"/>
  <c r="EB35" s="1"/>
  <c r="EC35" s="1"/>
  <c r="ED35" s="1"/>
  <c r="EE35" s="1"/>
  <c r="EF35" s="1"/>
  <c r="EG35" s="1"/>
  <c r="EH35" s="1"/>
  <c r="EI35" s="1"/>
  <c r="EJ35" s="1"/>
  <c r="EK35" s="1"/>
  <c r="EL35" s="1"/>
  <c r="EM35" s="1"/>
  <c r="EN35" s="1"/>
  <c r="EO35" s="1"/>
  <c r="EP35" s="1"/>
  <c r="EQ35" s="1"/>
  <c r="ER35" s="1"/>
  <c r="ES35" s="1"/>
  <c r="ET35" s="1"/>
  <c r="EU35" s="1"/>
  <c r="EV35" s="1"/>
  <c r="EW35" s="1"/>
  <c r="EX35" s="1"/>
  <c r="EY35" s="1"/>
  <c r="EZ35" s="1"/>
  <c r="FA35" s="1"/>
  <c r="FB35" s="1"/>
  <c r="FC35" s="1"/>
  <c r="FD35" s="1"/>
  <c r="FE35" s="1"/>
  <c r="FF35" s="1"/>
  <c r="FG35" s="1"/>
  <c r="FH35" s="1"/>
  <c r="FI35" s="1"/>
  <c r="FJ35" s="1"/>
  <c r="FK35" s="1"/>
  <c r="FL35" s="1"/>
  <c r="FM35" s="1"/>
  <c r="FN35" s="1"/>
  <c r="N35" s="1"/>
  <c r="W35"/>
  <c r="L17"/>
  <c r="X17" s="1"/>
  <c r="Y17" s="1"/>
  <c r="Z17" s="1"/>
  <c r="AA17" s="1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AO17" s="1"/>
  <c r="AP17" s="1"/>
  <c r="AQ17" s="1"/>
  <c r="AR17" s="1"/>
  <c r="AS17" s="1"/>
  <c r="AT17" s="1"/>
  <c r="AU17" s="1"/>
  <c r="AV17" s="1"/>
  <c r="AW17" s="1"/>
  <c r="AX17" s="1"/>
  <c r="AY17" s="1"/>
  <c r="AZ17" s="1"/>
  <c r="BA17" s="1"/>
  <c r="BB17" s="1"/>
  <c r="BC17" s="1"/>
  <c r="BD17" s="1"/>
  <c r="BE17" s="1"/>
  <c r="BF17" s="1"/>
  <c r="BG17" s="1"/>
  <c r="BH17" s="1"/>
  <c r="BI17" s="1"/>
  <c r="BJ17" s="1"/>
  <c r="BK17" s="1"/>
  <c r="BL17" s="1"/>
  <c r="BM17" s="1"/>
  <c r="BN17" s="1"/>
  <c r="BO17" s="1"/>
  <c r="BP17" s="1"/>
  <c r="BQ17" s="1"/>
  <c r="BR17" s="1"/>
  <c r="BS17" s="1"/>
  <c r="BT17" s="1"/>
  <c r="BU17" s="1"/>
  <c r="BV17" s="1"/>
  <c r="BW17" s="1"/>
  <c r="BX17" s="1"/>
  <c r="BY17" s="1"/>
  <c r="BZ17" s="1"/>
  <c r="CA17" s="1"/>
  <c r="CB17" s="1"/>
  <c r="CC17" s="1"/>
  <c r="CD17" s="1"/>
  <c r="CE17" s="1"/>
  <c r="CF17" s="1"/>
  <c r="CG17" s="1"/>
  <c r="CH17" s="1"/>
  <c r="CI17" s="1"/>
  <c r="CJ17" s="1"/>
  <c r="CK17" s="1"/>
  <c r="CL17" s="1"/>
  <c r="CM17" s="1"/>
  <c r="CN17" s="1"/>
  <c r="CO17" s="1"/>
  <c r="CP17" s="1"/>
  <c r="CQ17" s="1"/>
  <c r="CR17" s="1"/>
  <c r="CS17" s="1"/>
  <c r="CT17" s="1"/>
  <c r="CU17" s="1"/>
  <c r="CV17" s="1"/>
  <c r="CW17" s="1"/>
  <c r="CX17" s="1"/>
  <c r="CY17" s="1"/>
  <c r="CZ17" s="1"/>
  <c r="DA17" s="1"/>
  <c r="DB17" s="1"/>
  <c r="DC17" s="1"/>
  <c r="DD17" s="1"/>
  <c r="DE17" s="1"/>
  <c r="DF17" s="1"/>
  <c r="DG17" s="1"/>
  <c r="DH17" s="1"/>
  <c r="DI17" s="1"/>
  <c r="DJ17" s="1"/>
  <c r="DK17" s="1"/>
  <c r="DL17" s="1"/>
  <c r="DM17" s="1"/>
  <c r="DN17" s="1"/>
  <c r="DO17" s="1"/>
  <c r="DP17" s="1"/>
  <c r="DQ17" s="1"/>
  <c r="DR17" s="1"/>
  <c r="DS17" s="1"/>
  <c r="DT17" s="1"/>
  <c r="DU17" s="1"/>
  <c r="DV17" s="1"/>
  <c r="DW17" s="1"/>
  <c r="DX17" s="1"/>
  <c r="DY17" s="1"/>
  <c r="DZ17" s="1"/>
  <c r="EA17" s="1"/>
  <c r="EB17" s="1"/>
  <c r="EC17" s="1"/>
  <c r="ED17" s="1"/>
  <c r="EE17" s="1"/>
  <c r="EF17" s="1"/>
  <c r="EG17" s="1"/>
  <c r="EH17" s="1"/>
  <c r="EI17" s="1"/>
  <c r="EJ17" s="1"/>
  <c r="EK17" s="1"/>
  <c r="EL17" s="1"/>
  <c r="EM17" s="1"/>
  <c r="EN17" s="1"/>
  <c r="EO17" s="1"/>
  <c r="EP17" s="1"/>
  <c r="EQ17" s="1"/>
  <c r="ER17" s="1"/>
  <c r="ES17" s="1"/>
  <c r="ET17" s="1"/>
  <c r="EU17" s="1"/>
  <c r="EV17" s="1"/>
  <c r="EW17" s="1"/>
  <c r="EX17" s="1"/>
  <c r="EY17" s="1"/>
  <c r="EZ17" s="1"/>
  <c r="FA17" s="1"/>
  <c r="FB17" s="1"/>
  <c r="FC17" s="1"/>
  <c r="FD17" s="1"/>
  <c r="FE17" s="1"/>
  <c r="FF17" s="1"/>
  <c r="FG17" s="1"/>
  <c r="FH17" s="1"/>
  <c r="FI17" s="1"/>
  <c r="FJ17" s="1"/>
  <c r="FK17" s="1"/>
  <c r="FL17" s="1"/>
  <c r="FM17" s="1"/>
  <c r="FN17" s="1"/>
  <c r="N17" s="1"/>
  <c r="W17"/>
  <c r="L19"/>
  <c r="X19" s="1"/>
  <c r="Y19" s="1"/>
  <c r="Z19" s="1"/>
  <c r="AA19" s="1"/>
  <c r="AB19" s="1"/>
  <c r="AC19" s="1"/>
  <c r="AD19" s="1"/>
  <c r="AE19" s="1"/>
  <c r="AF19" s="1"/>
  <c r="AG19" s="1"/>
  <c r="AH19" s="1"/>
  <c r="AI19" s="1"/>
  <c r="AJ19" s="1"/>
  <c r="AK19" s="1"/>
  <c r="AL19" s="1"/>
  <c r="AM19" s="1"/>
  <c r="AN19" s="1"/>
  <c r="AO19" s="1"/>
  <c r="AP19" s="1"/>
  <c r="AQ19" s="1"/>
  <c r="AR19" s="1"/>
  <c r="AS19" s="1"/>
  <c r="AT19" s="1"/>
  <c r="AU19" s="1"/>
  <c r="AV19" s="1"/>
  <c r="AW19" s="1"/>
  <c r="AX19" s="1"/>
  <c r="AY19" s="1"/>
  <c r="AZ19" s="1"/>
  <c r="BA19" s="1"/>
  <c r="BB19" s="1"/>
  <c r="BC19" s="1"/>
  <c r="BD19" s="1"/>
  <c r="BE19" s="1"/>
  <c r="BF19" s="1"/>
  <c r="BG19" s="1"/>
  <c r="BH19" s="1"/>
  <c r="BI19" s="1"/>
  <c r="BJ19" s="1"/>
  <c r="BK19" s="1"/>
  <c r="BL19" s="1"/>
  <c r="BM19" s="1"/>
  <c r="BN19" s="1"/>
  <c r="BO19" s="1"/>
  <c r="BP19" s="1"/>
  <c r="BQ19" s="1"/>
  <c r="BR19" s="1"/>
  <c r="BS19" s="1"/>
  <c r="BT19" s="1"/>
  <c r="BU19" s="1"/>
  <c r="BV19" s="1"/>
  <c r="BW19" s="1"/>
  <c r="BX19" s="1"/>
  <c r="BY19" s="1"/>
  <c r="BZ19" s="1"/>
  <c r="CA19" s="1"/>
  <c r="CB19" s="1"/>
  <c r="CC19" s="1"/>
  <c r="CD19" s="1"/>
  <c r="CE19" s="1"/>
  <c r="CF19" s="1"/>
  <c r="CG19" s="1"/>
  <c r="CH19" s="1"/>
  <c r="CI19" s="1"/>
  <c r="CJ19" s="1"/>
  <c r="CK19" s="1"/>
  <c r="CL19" s="1"/>
  <c r="CM19" s="1"/>
  <c r="CN19" s="1"/>
  <c r="CO19" s="1"/>
  <c r="CP19" s="1"/>
  <c r="CQ19" s="1"/>
  <c r="CR19" s="1"/>
  <c r="CS19" s="1"/>
  <c r="CT19" s="1"/>
  <c r="CU19" s="1"/>
  <c r="CV19" s="1"/>
  <c r="CW19" s="1"/>
  <c r="CX19" s="1"/>
  <c r="CY19" s="1"/>
  <c r="CZ19" s="1"/>
  <c r="DA19" s="1"/>
  <c r="DB19" s="1"/>
  <c r="DC19" s="1"/>
  <c r="DD19" s="1"/>
  <c r="DE19" s="1"/>
  <c r="DF19" s="1"/>
  <c r="DG19" s="1"/>
  <c r="DH19" s="1"/>
  <c r="DI19" s="1"/>
  <c r="DJ19" s="1"/>
  <c r="DK19" s="1"/>
  <c r="DL19" s="1"/>
  <c r="DM19" s="1"/>
  <c r="DN19" s="1"/>
  <c r="DO19" s="1"/>
  <c r="DP19" s="1"/>
  <c r="DQ19" s="1"/>
  <c r="DR19" s="1"/>
  <c r="DS19" s="1"/>
  <c r="DT19" s="1"/>
  <c r="DU19" s="1"/>
  <c r="DV19" s="1"/>
  <c r="DW19" s="1"/>
  <c r="DX19" s="1"/>
  <c r="DY19" s="1"/>
  <c r="DZ19" s="1"/>
  <c r="EA19" s="1"/>
  <c r="EB19" s="1"/>
  <c r="EC19" s="1"/>
  <c r="ED19" s="1"/>
  <c r="EE19" s="1"/>
  <c r="EF19" s="1"/>
  <c r="EG19" s="1"/>
  <c r="EH19" s="1"/>
  <c r="EI19" s="1"/>
  <c r="EJ19" s="1"/>
  <c r="EK19" s="1"/>
  <c r="EL19" s="1"/>
  <c r="EM19" s="1"/>
  <c r="EN19" s="1"/>
  <c r="EO19" s="1"/>
  <c r="EP19" s="1"/>
  <c r="EQ19" s="1"/>
  <c r="ER19" s="1"/>
  <c r="ES19" s="1"/>
  <c r="ET19" s="1"/>
  <c r="EU19" s="1"/>
  <c r="EV19" s="1"/>
  <c r="EW19" s="1"/>
  <c r="EX19" s="1"/>
  <c r="EY19" s="1"/>
  <c r="EZ19" s="1"/>
  <c r="FA19" s="1"/>
  <c r="FB19" s="1"/>
  <c r="FC19" s="1"/>
  <c r="FD19" s="1"/>
  <c r="FE19" s="1"/>
  <c r="FF19" s="1"/>
  <c r="FG19" s="1"/>
  <c r="FH19" s="1"/>
  <c r="FI19" s="1"/>
  <c r="FJ19" s="1"/>
  <c r="FK19" s="1"/>
  <c r="FL19" s="1"/>
  <c r="FM19" s="1"/>
  <c r="FN19" s="1"/>
  <c r="N19" s="1"/>
  <c r="W19"/>
  <c r="L27"/>
  <c r="X27" s="1"/>
  <c r="Y27" s="1"/>
  <c r="Z27" s="1"/>
  <c r="AA27" s="1"/>
  <c r="AB27" s="1"/>
  <c r="AC27" s="1"/>
  <c r="AD27" s="1"/>
  <c r="AE27" s="1"/>
  <c r="AF27" s="1"/>
  <c r="AG27" s="1"/>
  <c r="AH27" s="1"/>
  <c r="AI27" s="1"/>
  <c r="AJ27" s="1"/>
  <c r="AK27" s="1"/>
  <c r="AL27" s="1"/>
  <c r="AM27" s="1"/>
  <c r="AN27" s="1"/>
  <c r="AO27" s="1"/>
  <c r="AP27" s="1"/>
  <c r="AQ27" s="1"/>
  <c r="AR27" s="1"/>
  <c r="AS27" s="1"/>
  <c r="AT27" s="1"/>
  <c r="AU27" s="1"/>
  <c r="AV27" s="1"/>
  <c r="AW27" s="1"/>
  <c r="AX27" s="1"/>
  <c r="AY27" s="1"/>
  <c r="AZ27" s="1"/>
  <c r="BA27" s="1"/>
  <c r="BB27" s="1"/>
  <c r="BC27" s="1"/>
  <c r="BD27" s="1"/>
  <c r="BE27" s="1"/>
  <c r="BF27" s="1"/>
  <c r="BG27" s="1"/>
  <c r="BH27" s="1"/>
  <c r="BI27" s="1"/>
  <c r="BJ27" s="1"/>
  <c r="BK27" s="1"/>
  <c r="BL27" s="1"/>
  <c r="BM27" s="1"/>
  <c r="BN27" s="1"/>
  <c r="BO27" s="1"/>
  <c r="BP27" s="1"/>
  <c r="BQ27" s="1"/>
  <c r="BR27" s="1"/>
  <c r="BS27" s="1"/>
  <c r="BT27" s="1"/>
  <c r="BU27" s="1"/>
  <c r="BV27" s="1"/>
  <c r="BW27" s="1"/>
  <c r="BX27" s="1"/>
  <c r="BY27" s="1"/>
  <c r="BZ27" s="1"/>
  <c r="CA27" s="1"/>
  <c r="CB27" s="1"/>
  <c r="CC27" s="1"/>
  <c r="CD27" s="1"/>
  <c r="CE27" s="1"/>
  <c r="CF27" s="1"/>
  <c r="CG27" s="1"/>
  <c r="CH27" s="1"/>
  <c r="CI27" s="1"/>
  <c r="CJ27" s="1"/>
  <c r="CK27" s="1"/>
  <c r="CL27" s="1"/>
  <c r="CM27" s="1"/>
  <c r="CN27" s="1"/>
  <c r="CO27" s="1"/>
  <c r="CP27" s="1"/>
  <c r="CQ27" s="1"/>
  <c r="CR27" s="1"/>
  <c r="CS27" s="1"/>
  <c r="CT27" s="1"/>
  <c r="CU27" s="1"/>
  <c r="CV27" s="1"/>
  <c r="CW27" s="1"/>
  <c r="CX27" s="1"/>
  <c r="CY27" s="1"/>
  <c r="CZ27" s="1"/>
  <c r="DA27" s="1"/>
  <c r="DB27" s="1"/>
  <c r="DC27" s="1"/>
  <c r="DD27" s="1"/>
  <c r="DE27" s="1"/>
  <c r="DF27" s="1"/>
  <c r="DG27" s="1"/>
  <c r="DH27" s="1"/>
  <c r="DI27" s="1"/>
  <c r="DJ27" s="1"/>
  <c r="DK27" s="1"/>
  <c r="DL27" s="1"/>
  <c r="DM27" s="1"/>
  <c r="DN27" s="1"/>
  <c r="DO27" s="1"/>
  <c r="DP27" s="1"/>
  <c r="DQ27" s="1"/>
  <c r="DR27" s="1"/>
  <c r="DS27" s="1"/>
  <c r="DT27" s="1"/>
  <c r="DU27" s="1"/>
  <c r="DV27" s="1"/>
  <c r="DW27" s="1"/>
  <c r="DX27" s="1"/>
  <c r="DY27" s="1"/>
  <c r="DZ27" s="1"/>
  <c r="EA27" s="1"/>
  <c r="EB27" s="1"/>
  <c r="EC27" s="1"/>
  <c r="ED27" s="1"/>
  <c r="EE27" s="1"/>
  <c r="EF27" s="1"/>
  <c r="EG27" s="1"/>
  <c r="EH27" s="1"/>
  <c r="EI27" s="1"/>
  <c r="EJ27" s="1"/>
  <c r="EK27" s="1"/>
  <c r="EL27" s="1"/>
  <c r="EM27" s="1"/>
  <c r="EN27" s="1"/>
  <c r="EO27" s="1"/>
  <c r="EP27" s="1"/>
  <c r="EQ27" s="1"/>
  <c r="ER27" s="1"/>
  <c r="ES27" s="1"/>
  <c r="ET27" s="1"/>
  <c r="EU27" s="1"/>
  <c r="EV27" s="1"/>
  <c r="EW27" s="1"/>
  <c r="EX27" s="1"/>
  <c r="EY27" s="1"/>
  <c r="EZ27" s="1"/>
  <c r="FA27" s="1"/>
  <c r="FB27" s="1"/>
  <c r="FC27" s="1"/>
  <c r="FD27" s="1"/>
  <c r="FE27" s="1"/>
  <c r="FF27" s="1"/>
  <c r="FG27" s="1"/>
  <c r="FH27" s="1"/>
  <c r="FI27" s="1"/>
  <c r="FJ27" s="1"/>
  <c r="FK27" s="1"/>
  <c r="FL27" s="1"/>
  <c r="FM27" s="1"/>
  <c r="FN27" s="1"/>
  <c r="N27" s="1"/>
  <c r="W27"/>
  <c r="L33"/>
  <c r="X33" s="1"/>
  <c r="Y33" s="1"/>
  <c r="Z33" s="1"/>
  <c r="AA33" s="1"/>
  <c r="AB33" s="1"/>
  <c r="AC33" s="1"/>
  <c r="AD33" s="1"/>
  <c r="AE33" s="1"/>
  <c r="AF33" s="1"/>
  <c r="AG33" s="1"/>
  <c r="AH33" s="1"/>
  <c r="AI33" s="1"/>
  <c r="AJ33" s="1"/>
  <c r="AK33" s="1"/>
  <c r="AL33" s="1"/>
  <c r="AM33" s="1"/>
  <c r="AN33" s="1"/>
  <c r="AO33" s="1"/>
  <c r="AP33" s="1"/>
  <c r="AQ33" s="1"/>
  <c r="AR33" s="1"/>
  <c r="AS33" s="1"/>
  <c r="AT33" s="1"/>
  <c r="AU33" s="1"/>
  <c r="AV33" s="1"/>
  <c r="AW33" s="1"/>
  <c r="AX33" s="1"/>
  <c r="AY33" s="1"/>
  <c r="AZ33" s="1"/>
  <c r="BA33" s="1"/>
  <c r="BB33" s="1"/>
  <c r="BC33" s="1"/>
  <c r="BD33" s="1"/>
  <c r="BE33" s="1"/>
  <c r="BF33" s="1"/>
  <c r="BG33" s="1"/>
  <c r="BH33" s="1"/>
  <c r="BI33" s="1"/>
  <c r="BJ33" s="1"/>
  <c r="BK33" s="1"/>
  <c r="BL33" s="1"/>
  <c r="BM33" s="1"/>
  <c r="BN33" s="1"/>
  <c r="BO33" s="1"/>
  <c r="BP33" s="1"/>
  <c r="BQ33" s="1"/>
  <c r="BR33" s="1"/>
  <c r="BS33" s="1"/>
  <c r="BT33" s="1"/>
  <c r="BU33" s="1"/>
  <c r="BV33" s="1"/>
  <c r="BW33" s="1"/>
  <c r="BX33" s="1"/>
  <c r="BY33" s="1"/>
  <c r="BZ33" s="1"/>
  <c r="CA33" s="1"/>
  <c r="CB33" s="1"/>
  <c r="CC33" s="1"/>
  <c r="CD33" s="1"/>
  <c r="CE33" s="1"/>
  <c r="CF33" s="1"/>
  <c r="CG33" s="1"/>
  <c r="CH33" s="1"/>
  <c r="CI33" s="1"/>
  <c r="CJ33" s="1"/>
  <c r="CK33" s="1"/>
  <c r="CL33" s="1"/>
  <c r="CM33" s="1"/>
  <c r="CN33" s="1"/>
  <c r="CO33" s="1"/>
  <c r="CP33" s="1"/>
  <c r="CQ33" s="1"/>
  <c r="CR33" s="1"/>
  <c r="CS33" s="1"/>
  <c r="CT33" s="1"/>
  <c r="CU33" s="1"/>
  <c r="CV33" s="1"/>
  <c r="CW33" s="1"/>
  <c r="CX33" s="1"/>
  <c r="CY33" s="1"/>
  <c r="CZ33" s="1"/>
  <c r="DA33" s="1"/>
  <c r="DB33" s="1"/>
  <c r="DC33" s="1"/>
  <c r="DD33" s="1"/>
  <c r="DE33" s="1"/>
  <c r="DF33" s="1"/>
  <c r="DG33" s="1"/>
  <c r="DH33" s="1"/>
  <c r="DI33" s="1"/>
  <c r="DJ33" s="1"/>
  <c r="DK33" s="1"/>
  <c r="DL33" s="1"/>
  <c r="DM33" s="1"/>
  <c r="DN33" s="1"/>
  <c r="DO33" s="1"/>
  <c r="DP33" s="1"/>
  <c r="DQ33" s="1"/>
  <c r="DR33" s="1"/>
  <c r="DS33" s="1"/>
  <c r="DT33" s="1"/>
  <c r="DU33" s="1"/>
  <c r="DV33" s="1"/>
  <c r="DW33" s="1"/>
  <c r="DX33" s="1"/>
  <c r="DY33" s="1"/>
  <c r="DZ33" s="1"/>
  <c r="EA33" s="1"/>
  <c r="EB33" s="1"/>
  <c r="EC33" s="1"/>
  <c r="ED33" s="1"/>
  <c r="EE33" s="1"/>
  <c r="EF33" s="1"/>
  <c r="EG33" s="1"/>
  <c r="EH33" s="1"/>
  <c r="EI33" s="1"/>
  <c r="EJ33" s="1"/>
  <c r="EK33" s="1"/>
  <c r="EL33" s="1"/>
  <c r="EM33" s="1"/>
  <c r="EN33" s="1"/>
  <c r="EO33" s="1"/>
  <c r="EP33" s="1"/>
  <c r="EQ33" s="1"/>
  <c r="ER33" s="1"/>
  <c r="ES33" s="1"/>
  <c r="ET33" s="1"/>
  <c r="EU33" s="1"/>
  <c r="EV33" s="1"/>
  <c r="EW33" s="1"/>
  <c r="EX33" s="1"/>
  <c r="EY33" s="1"/>
  <c r="EZ33" s="1"/>
  <c r="FA33" s="1"/>
  <c r="FB33" s="1"/>
  <c r="FC33" s="1"/>
  <c r="FD33" s="1"/>
  <c r="FE33" s="1"/>
  <c r="FF33" s="1"/>
  <c r="FG33" s="1"/>
  <c r="FH33" s="1"/>
  <c r="FI33" s="1"/>
  <c r="FJ33" s="1"/>
  <c r="FK33" s="1"/>
  <c r="FL33" s="1"/>
  <c r="FM33" s="1"/>
  <c r="FN33" s="1"/>
  <c r="N33" s="1"/>
  <c r="W33"/>
  <c r="L23"/>
  <c r="X23" s="1"/>
  <c r="Y23" s="1"/>
  <c r="Z23" s="1"/>
  <c r="AA23" s="1"/>
  <c r="AB23" s="1"/>
  <c r="AC23" s="1"/>
  <c r="AD23" s="1"/>
  <c r="AE23" s="1"/>
  <c r="AF23" s="1"/>
  <c r="AG23" s="1"/>
  <c r="AH23" s="1"/>
  <c r="AI23" s="1"/>
  <c r="AJ23" s="1"/>
  <c r="AK23" s="1"/>
  <c r="AL23" s="1"/>
  <c r="AM23" s="1"/>
  <c r="AN23" s="1"/>
  <c r="AO23" s="1"/>
  <c r="AP23" s="1"/>
  <c r="AQ23" s="1"/>
  <c r="AR23" s="1"/>
  <c r="AS23" s="1"/>
  <c r="AT23" s="1"/>
  <c r="AU23" s="1"/>
  <c r="AV23" s="1"/>
  <c r="AW23" s="1"/>
  <c r="AX23" s="1"/>
  <c r="AY23" s="1"/>
  <c r="AZ23" s="1"/>
  <c r="BA23" s="1"/>
  <c r="BB23" s="1"/>
  <c r="BC23" s="1"/>
  <c r="BD23" s="1"/>
  <c r="BE23" s="1"/>
  <c r="BF23" s="1"/>
  <c r="BG23" s="1"/>
  <c r="BH23" s="1"/>
  <c r="BI23" s="1"/>
  <c r="BJ23" s="1"/>
  <c r="BK23" s="1"/>
  <c r="BL23" s="1"/>
  <c r="BM23" s="1"/>
  <c r="BN23" s="1"/>
  <c r="BO23" s="1"/>
  <c r="BP23" s="1"/>
  <c r="BQ23" s="1"/>
  <c r="BR23" s="1"/>
  <c r="BS23" s="1"/>
  <c r="BT23" s="1"/>
  <c r="BU23" s="1"/>
  <c r="BV23" s="1"/>
  <c r="BW23" s="1"/>
  <c r="BX23" s="1"/>
  <c r="BY23" s="1"/>
  <c r="BZ23" s="1"/>
  <c r="CA23" s="1"/>
  <c r="CB23" s="1"/>
  <c r="CC23" s="1"/>
  <c r="CD23" s="1"/>
  <c r="CE23" s="1"/>
  <c r="CF23" s="1"/>
  <c r="CG23" s="1"/>
  <c r="CH23" s="1"/>
  <c r="CI23" s="1"/>
  <c r="CJ23" s="1"/>
  <c r="CK23" s="1"/>
  <c r="CL23" s="1"/>
  <c r="CM23" s="1"/>
  <c r="CN23" s="1"/>
  <c r="CO23" s="1"/>
  <c r="CP23" s="1"/>
  <c r="CQ23" s="1"/>
  <c r="CR23" s="1"/>
  <c r="CS23" s="1"/>
  <c r="CT23" s="1"/>
  <c r="CU23" s="1"/>
  <c r="CV23" s="1"/>
  <c r="CW23" s="1"/>
  <c r="CX23" s="1"/>
  <c r="CY23" s="1"/>
  <c r="CZ23" s="1"/>
  <c r="DA23" s="1"/>
  <c r="DB23" s="1"/>
  <c r="DC23" s="1"/>
  <c r="DD23" s="1"/>
  <c r="DE23" s="1"/>
  <c r="DF23" s="1"/>
  <c r="DG23" s="1"/>
  <c r="DH23" s="1"/>
  <c r="DI23" s="1"/>
  <c r="DJ23" s="1"/>
  <c r="DK23" s="1"/>
  <c r="DL23" s="1"/>
  <c r="DM23" s="1"/>
  <c r="DN23" s="1"/>
  <c r="DO23" s="1"/>
  <c r="DP23" s="1"/>
  <c r="DQ23" s="1"/>
  <c r="DR23" s="1"/>
  <c r="DS23" s="1"/>
  <c r="DT23" s="1"/>
  <c r="DU23" s="1"/>
  <c r="DV23" s="1"/>
  <c r="DW23" s="1"/>
  <c r="DX23" s="1"/>
  <c r="DY23" s="1"/>
  <c r="DZ23" s="1"/>
  <c r="EA23" s="1"/>
  <c r="EB23" s="1"/>
  <c r="EC23" s="1"/>
  <c r="ED23" s="1"/>
  <c r="EE23" s="1"/>
  <c r="EF23" s="1"/>
  <c r="EG23" s="1"/>
  <c r="EH23" s="1"/>
  <c r="EI23" s="1"/>
  <c r="EJ23" s="1"/>
  <c r="EK23" s="1"/>
  <c r="EL23" s="1"/>
  <c r="EM23" s="1"/>
  <c r="EN23" s="1"/>
  <c r="EO23" s="1"/>
  <c r="EP23" s="1"/>
  <c r="EQ23" s="1"/>
  <c r="ER23" s="1"/>
  <c r="ES23" s="1"/>
  <c r="ET23" s="1"/>
  <c r="EU23" s="1"/>
  <c r="EV23" s="1"/>
  <c r="EW23" s="1"/>
  <c r="EX23" s="1"/>
  <c r="EY23" s="1"/>
  <c r="EZ23" s="1"/>
  <c r="FA23" s="1"/>
  <c r="FB23" s="1"/>
  <c r="FC23" s="1"/>
  <c r="FD23" s="1"/>
  <c r="FE23" s="1"/>
  <c r="FF23" s="1"/>
  <c r="FG23" s="1"/>
  <c r="FH23" s="1"/>
  <c r="FI23" s="1"/>
  <c r="FJ23" s="1"/>
  <c r="FK23" s="1"/>
  <c r="FL23" s="1"/>
  <c r="FM23" s="1"/>
  <c r="FN23" s="1"/>
  <c r="N23" s="1"/>
  <c r="W23"/>
  <c r="L29"/>
  <c r="X29" s="1"/>
  <c r="Y29" s="1"/>
  <c r="Z29" s="1"/>
  <c r="AA29" s="1"/>
  <c r="AB29" s="1"/>
  <c r="AC29" s="1"/>
  <c r="AD29" s="1"/>
  <c r="AE29" s="1"/>
  <c r="AF29" s="1"/>
  <c r="AG29" s="1"/>
  <c r="AH29" s="1"/>
  <c r="AI29" s="1"/>
  <c r="AJ29" s="1"/>
  <c r="AK29" s="1"/>
  <c r="AL29" s="1"/>
  <c r="AM29" s="1"/>
  <c r="AN29" s="1"/>
  <c r="AO29" s="1"/>
  <c r="AP29" s="1"/>
  <c r="AQ29" s="1"/>
  <c r="AR29" s="1"/>
  <c r="AS29" s="1"/>
  <c r="AT29" s="1"/>
  <c r="AU29" s="1"/>
  <c r="AV29" s="1"/>
  <c r="AW29" s="1"/>
  <c r="AX29" s="1"/>
  <c r="AY29" s="1"/>
  <c r="AZ29" s="1"/>
  <c r="BA29" s="1"/>
  <c r="BB29" s="1"/>
  <c r="BC29" s="1"/>
  <c r="BD29" s="1"/>
  <c r="BE29" s="1"/>
  <c r="BF29" s="1"/>
  <c r="BG29" s="1"/>
  <c r="BH29" s="1"/>
  <c r="BI29" s="1"/>
  <c r="BJ29" s="1"/>
  <c r="BK29" s="1"/>
  <c r="BL29" s="1"/>
  <c r="BM29" s="1"/>
  <c r="BN29" s="1"/>
  <c r="BO29" s="1"/>
  <c r="BP29" s="1"/>
  <c r="BQ29" s="1"/>
  <c r="BR29" s="1"/>
  <c r="BS29" s="1"/>
  <c r="BT29" s="1"/>
  <c r="BU29" s="1"/>
  <c r="BV29" s="1"/>
  <c r="BW29" s="1"/>
  <c r="BX29" s="1"/>
  <c r="BY29" s="1"/>
  <c r="BZ29" s="1"/>
  <c r="CA29" s="1"/>
  <c r="CB29" s="1"/>
  <c r="CC29" s="1"/>
  <c r="CD29" s="1"/>
  <c r="CE29" s="1"/>
  <c r="CF29" s="1"/>
  <c r="CG29" s="1"/>
  <c r="CH29" s="1"/>
  <c r="CI29" s="1"/>
  <c r="CJ29" s="1"/>
  <c r="CK29" s="1"/>
  <c r="CL29" s="1"/>
  <c r="CM29" s="1"/>
  <c r="CN29" s="1"/>
  <c r="CO29" s="1"/>
  <c r="CP29" s="1"/>
  <c r="CQ29" s="1"/>
  <c r="CR29" s="1"/>
  <c r="CS29" s="1"/>
  <c r="CT29" s="1"/>
  <c r="CU29" s="1"/>
  <c r="CV29" s="1"/>
  <c r="CW29" s="1"/>
  <c r="CX29" s="1"/>
  <c r="CY29" s="1"/>
  <c r="CZ29" s="1"/>
  <c r="DA29" s="1"/>
  <c r="DB29" s="1"/>
  <c r="DC29" s="1"/>
  <c r="DD29" s="1"/>
  <c r="DE29" s="1"/>
  <c r="DF29" s="1"/>
  <c r="DG29" s="1"/>
  <c r="DH29" s="1"/>
  <c r="DI29" s="1"/>
  <c r="DJ29" s="1"/>
  <c r="DK29" s="1"/>
  <c r="DL29" s="1"/>
  <c r="DM29" s="1"/>
  <c r="DN29" s="1"/>
  <c r="DO29" s="1"/>
  <c r="DP29" s="1"/>
  <c r="DQ29" s="1"/>
  <c r="DR29" s="1"/>
  <c r="DS29" s="1"/>
  <c r="DT29" s="1"/>
  <c r="DU29" s="1"/>
  <c r="DV29" s="1"/>
  <c r="DW29" s="1"/>
  <c r="DX29" s="1"/>
  <c r="DY29" s="1"/>
  <c r="DZ29" s="1"/>
  <c r="EA29" s="1"/>
  <c r="EB29" s="1"/>
  <c r="EC29" s="1"/>
  <c r="ED29" s="1"/>
  <c r="EE29" s="1"/>
  <c r="EF29" s="1"/>
  <c r="EG29" s="1"/>
  <c r="EH29" s="1"/>
  <c r="EI29" s="1"/>
  <c r="EJ29" s="1"/>
  <c r="EK29" s="1"/>
  <c r="EL29" s="1"/>
  <c r="EM29" s="1"/>
  <c r="EN29" s="1"/>
  <c r="EO29" s="1"/>
  <c r="EP29" s="1"/>
  <c r="EQ29" s="1"/>
  <c r="ER29" s="1"/>
  <c r="ES29" s="1"/>
  <c r="ET29" s="1"/>
  <c r="EU29" s="1"/>
  <c r="EV29" s="1"/>
  <c r="EW29" s="1"/>
  <c r="EX29" s="1"/>
  <c r="EY29" s="1"/>
  <c r="EZ29" s="1"/>
  <c r="FA29" s="1"/>
  <c r="FB29" s="1"/>
  <c r="FC29" s="1"/>
  <c r="FD29" s="1"/>
  <c r="FE29" s="1"/>
  <c r="FF29" s="1"/>
  <c r="FG29" s="1"/>
  <c r="FH29" s="1"/>
  <c r="FI29" s="1"/>
  <c r="FJ29" s="1"/>
  <c r="FK29" s="1"/>
  <c r="FL29" s="1"/>
  <c r="FM29" s="1"/>
  <c r="FN29" s="1"/>
  <c r="N29" s="1"/>
  <c r="W29"/>
  <c r="L21"/>
  <c r="X21" s="1"/>
  <c r="Y21" s="1"/>
  <c r="Z21" s="1"/>
  <c r="AA21" s="1"/>
  <c r="AB21" s="1"/>
  <c r="AC21" s="1"/>
  <c r="AD21" s="1"/>
  <c r="AE21" s="1"/>
  <c r="AF21" s="1"/>
  <c r="AG21" s="1"/>
  <c r="AH21" s="1"/>
  <c r="AI21" s="1"/>
  <c r="AJ21" s="1"/>
  <c r="AK21" s="1"/>
  <c r="AL21" s="1"/>
  <c r="AM21" s="1"/>
  <c r="AN21" s="1"/>
  <c r="AO21" s="1"/>
  <c r="AP21" s="1"/>
  <c r="AQ21" s="1"/>
  <c r="AR21" s="1"/>
  <c r="AS21" s="1"/>
  <c r="AT21" s="1"/>
  <c r="AU21" s="1"/>
  <c r="AV21" s="1"/>
  <c r="AW21" s="1"/>
  <c r="AX21" s="1"/>
  <c r="AY21" s="1"/>
  <c r="AZ21" s="1"/>
  <c r="BA21" s="1"/>
  <c r="BB21" s="1"/>
  <c r="BC21" s="1"/>
  <c r="BD21" s="1"/>
  <c r="BE21" s="1"/>
  <c r="BF21" s="1"/>
  <c r="BG21" s="1"/>
  <c r="BH21" s="1"/>
  <c r="BI21" s="1"/>
  <c r="BJ21" s="1"/>
  <c r="BK21" s="1"/>
  <c r="BL21" s="1"/>
  <c r="BM21" s="1"/>
  <c r="BN21" s="1"/>
  <c r="BO21" s="1"/>
  <c r="BP21" s="1"/>
  <c r="BQ21" s="1"/>
  <c r="BR21" s="1"/>
  <c r="BS21" s="1"/>
  <c r="BT21" s="1"/>
  <c r="BU21" s="1"/>
  <c r="BV21" s="1"/>
  <c r="BW21" s="1"/>
  <c r="BX21" s="1"/>
  <c r="BY21" s="1"/>
  <c r="BZ21" s="1"/>
  <c r="CA21" s="1"/>
  <c r="CB21" s="1"/>
  <c r="CC21" s="1"/>
  <c r="CD21" s="1"/>
  <c r="CE21" s="1"/>
  <c r="CF21" s="1"/>
  <c r="CG21" s="1"/>
  <c r="CH21" s="1"/>
  <c r="CI21" s="1"/>
  <c r="CJ21" s="1"/>
  <c r="CK21" s="1"/>
  <c r="CL21" s="1"/>
  <c r="CM21" s="1"/>
  <c r="CN21" s="1"/>
  <c r="CO21" s="1"/>
  <c r="CP21" s="1"/>
  <c r="CQ21" s="1"/>
  <c r="CR21" s="1"/>
  <c r="CS21" s="1"/>
  <c r="CT21" s="1"/>
  <c r="CU21" s="1"/>
  <c r="CV21" s="1"/>
  <c r="CW21" s="1"/>
  <c r="CX21" s="1"/>
  <c r="CY21" s="1"/>
  <c r="CZ21" s="1"/>
  <c r="DA21" s="1"/>
  <c r="DB21" s="1"/>
  <c r="DC21" s="1"/>
  <c r="DD21" s="1"/>
  <c r="DE21" s="1"/>
  <c r="DF21" s="1"/>
  <c r="DG21" s="1"/>
  <c r="DH21" s="1"/>
  <c r="DI21" s="1"/>
  <c r="DJ21" s="1"/>
  <c r="DK21" s="1"/>
  <c r="DL21" s="1"/>
  <c r="DM21" s="1"/>
  <c r="DN21" s="1"/>
  <c r="DO21" s="1"/>
  <c r="DP21" s="1"/>
  <c r="DQ21" s="1"/>
  <c r="DR21" s="1"/>
  <c r="DS21" s="1"/>
  <c r="DT21" s="1"/>
  <c r="DU21" s="1"/>
  <c r="DV21" s="1"/>
  <c r="DW21" s="1"/>
  <c r="DX21" s="1"/>
  <c r="DY21" s="1"/>
  <c r="DZ21" s="1"/>
  <c r="EA21" s="1"/>
  <c r="EB21" s="1"/>
  <c r="EC21" s="1"/>
  <c r="ED21" s="1"/>
  <c r="EE21" s="1"/>
  <c r="EF21" s="1"/>
  <c r="EG21" s="1"/>
  <c r="EH21" s="1"/>
  <c r="EI21" s="1"/>
  <c r="EJ21" s="1"/>
  <c r="EK21" s="1"/>
  <c r="EL21" s="1"/>
  <c r="EM21" s="1"/>
  <c r="EN21" s="1"/>
  <c r="EO21" s="1"/>
  <c r="EP21" s="1"/>
  <c r="EQ21" s="1"/>
  <c r="ER21" s="1"/>
  <c r="ES21" s="1"/>
  <c r="ET21" s="1"/>
  <c r="EU21" s="1"/>
  <c r="EV21" s="1"/>
  <c r="EW21" s="1"/>
  <c r="EX21" s="1"/>
  <c r="EY21" s="1"/>
  <c r="EZ21" s="1"/>
  <c r="FA21" s="1"/>
  <c r="FB21" s="1"/>
  <c r="FC21" s="1"/>
  <c r="FD21" s="1"/>
  <c r="FE21" s="1"/>
  <c r="FF21" s="1"/>
  <c r="FG21" s="1"/>
  <c r="FH21" s="1"/>
  <c r="FI21" s="1"/>
  <c r="FJ21" s="1"/>
  <c r="FK21" s="1"/>
  <c r="FL21" s="1"/>
  <c r="FM21" s="1"/>
  <c r="FN21" s="1"/>
  <c r="N21" s="1"/>
  <c r="W21"/>
  <c r="W39"/>
  <c r="L39"/>
  <c r="X39" s="1"/>
  <c r="Y39" s="1"/>
  <c r="Z39" s="1"/>
  <c r="AA39" s="1"/>
  <c r="AB39" s="1"/>
  <c r="AC39" s="1"/>
  <c r="AD39" s="1"/>
  <c r="AE39" s="1"/>
  <c r="AF39" s="1"/>
  <c r="AG39" s="1"/>
  <c r="AH39" s="1"/>
  <c r="AI39" s="1"/>
  <c r="AJ39" s="1"/>
  <c r="AK39" s="1"/>
  <c r="AL39" s="1"/>
  <c r="AM39" s="1"/>
  <c r="AN39" s="1"/>
  <c r="AO39" s="1"/>
  <c r="AP39" s="1"/>
  <c r="AQ39" s="1"/>
  <c r="AR39" s="1"/>
  <c r="AS39" s="1"/>
  <c r="AT39" s="1"/>
  <c r="AU39" s="1"/>
  <c r="AV39" s="1"/>
  <c r="AW39" s="1"/>
  <c r="AX39" s="1"/>
  <c r="AY39" s="1"/>
  <c r="AZ39" s="1"/>
  <c r="BA39" s="1"/>
  <c r="BB39" s="1"/>
  <c r="BC39" s="1"/>
  <c r="BD39" s="1"/>
  <c r="BE39" s="1"/>
  <c r="BF39" s="1"/>
  <c r="BG39" s="1"/>
  <c r="BH39" s="1"/>
  <c r="BI39" s="1"/>
  <c r="BJ39" s="1"/>
  <c r="BK39" s="1"/>
  <c r="BL39" s="1"/>
  <c r="BM39" s="1"/>
  <c r="BN39" s="1"/>
  <c r="BO39" s="1"/>
  <c r="BP39" s="1"/>
  <c r="BQ39" s="1"/>
  <c r="BR39" s="1"/>
  <c r="BS39" s="1"/>
  <c r="BT39" s="1"/>
  <c r="BU39" s="1"/>
  <c r="BV39" s="1"/>
  <c r="BW39" s="1"/>
  <c r="BX39" s="1"/>
  <c r="BY39" s="1"/>
  <c r="BZ39" s="1"/>
  <c r="CA39" s="1"/>
  <c r="CB39" s="1"/>
  <c r="CC39" s="1"/>
  <c r="CD39" s="1"/>
  <c r="CE39" s="1"/>
  <c r="CF39" s="1"/>
  <c r="CG39" s="1"/>
  <c r="CH39" s="1"/>
  <c r="CI39" s="1"/>
  <c r="CJ39" s="1"/>
  <c r="CK39" s="1"/>
  <c r="CL39" s="1"/>
  <c r="CM39" s="1"/>
  <c r="CN39" s="1"/>
  <c r="CO39" s="1"/>
  <c r="CP39" s="1"/>
  <c r="CQ39" s="1"/>
  <c r="CR39" s="1"/>
  <c r="CS39" s="1"/>
  <c r="CT39" s="1"/>
  <c r="CU39" s="1"/>
  <c r="CV39" s="1"/>
  <c r="CW39" s="1"/>
  <c r="CX39" s="1"/>
  <c r="CY39" s="1"/>
  <c r="CZ39" s="1"/>
  <c r="DA39" s="1"/>
  <c r="DB39" s="1"/>
  <c r="DC39" s="1"/>
  <c r="DD39" s="1"/>
  <c r="DE39" s="1"/>
  <c r="DF39" s="1"/>
  <c r="DG39" s="1"/>
  <c r="DH39" s="1"/>
  <c r="DI39" s="1"/>
  <c r="DJ39" s="1"/>
  <c r="DK39" s="1"/>
  <c r="DL39" s="1"/>
  <c r="DM39" s="1"/>
  <c r="DN39" s="1"/>
  <c r="DO39" s="1"/>
  <c r="DP39" s="1"/>
  <c r="DQ39" s="1"/>
  <c r="DR39" s="1"/>
  <c r="DS39" s="1"/>
  <c r="DT39" s="1"/>
  <c r="DU39" s="1"/>
  <c r="DV39" s="1"/>
  <c r="DW39" s="1"/>
  <c r="DX39" s="1"/>
  <c r="DY39" s="1"/>
  <c r="DZ39" s="1"/>
  <c r="EA39" s="1"/>
  <c r="EB39" s="1"/>
  <c r="EC39" s="1"/>
  <c r="ED39" s="1"/>
  <c r="EE39" s="1"/>
  <c r="EF39" s="1"/>
  <c r="EG39" s="1"/>
  <c r="EH39" s="1"/>
  <c r="EI39" s="1"/>
  <c r="EJ39" s="1"/>
  <c r="EK39" s="1"/>
  <c r="EL39" s="1"/>
  <c r="EM39" s="1"/>
  <c r="EN39" s="1"/>
  <c r="EO39" s="1"/>
  <c r="EP39" s="1"/>
  <c r="EQ39" s="1"/>
  <c r="ER39" s="1"/>
  <c r="ES39" s="1"/>
  <c r="ET39" s="1"/>
  <c r="EU39" s="1"/>
  <c r="EV39" s="1"/>
  <c r="EW39" s="1"/>
  <c r="EX39" s="1"/>
  <c r="EY39" s="1"/>
  <c r="EZ39" s="1"/>
  <c r="FA39" s="1"/>
  <c r="FB39" s="1"/>
  <c r="FC39" s="1"/>
  <c r="FD39" s="1"/>
  <c r="FE39" s="1"/>
  <c r="FF39" s="1"/>
  <c r="FG39" s="1"/>
  <c r="FH39" s="1"/>
  <c r="FI39" s="1"/>
  <c r="FJ39" s="1"/>
  <c r="FK39" s="1"/>
  <c r="FL39" s="1"/>
  <c r="FM39" s="1"/>
  <c r="FN22"/>
  <c r="N22" s="1"/>
  <c r="FN30"/>
  <c r="N30" s="1"/>
  <c r="FN38"/>
  <c r="N38" s="1"/>
  <c r="FN26"/>
  <c r="N26" s="1"/>
  <c r="FN39" l="1"/>
  <c r="N39" s="1"/>
  <c r="FN13"/>
  <c r="N13" s="1"/>
  <c r="FN37"/>
  <c r="N37" s="1"/>
  <c r="FN25"/>
  <c r="N25" s="1"/>
  <c r="X11"/>
  <c r="Y11" s="1"/>
  <c r="Z11" s="1"/>
  <c r="AA11" s="1"/>
  <c r="AB11" s="1"/>
  <c r="AC11" s="1"/>
  <c r="AD11" s="1"/>
  <c r="AE11" s="1"/>
  <c r="AF11" s="1"/>
  <c r="AG11" s="1"/>
  <c r="AH11" s="1"/>
  <c r="AI11" s="1"/>
  <c r="AJ11" s="1"/>
  <c r="AK11" s="1"/>
  <c r="AL11" s="1"/>
  <c r="AM11" s="1"/>
  <c r="AN11" s="1"/>
  <c r="AO11" s="1"/>
  <c r="AP11" s="1"/>
  <c r="AQ11" s="1"/>
  <c r="AR11" s="1"/>
  <c r="AS11" s="1"/>
  <c r="AT11" s="1"/>
  <c r="AU11" s="1"/>
  <c r="AV11" s="1"/>
  <c r="AW11" s="1"/>
  <c r="AX11" s="1"/>
  <c r="AY11" s="1"/>
  <c r="AZ11" s="1"/>
  <c r="BA11" s="1"/>
  <c r="BB11" s="1"/>
  <c r="BC11" s="1"/>
  <c r="BD11" s="1"/>
  <c r="BE11" s="1"/>
  <c r="BF11" s="1"/>
  <c r="BG11" s="1"/>
  <c r="BH11" s="1"/>
  <c r="BI11" s="1"/>
  <c r="BJ11" s="1"/>
  <c r="BK11" s="1"/>
  <c r="BL11" s="1"/>
  <c r="BM11" s="1"/>
  <c r="BN11" s="1"/>
  <c r="BO11" s="1"/>
  <c r="BP11" s="1"/>
  <c r="BQ11" s="1"/>
  <c r="BR11" s="1"/>
  <c r="BS11" s="1"/>
  <c r="BT11" s="1"/>
  <c r="BU11" s="1"/>
  <c r="BV11" s="1"/>
  <c r="BW11" s="1"/>
  <c r="BX11" s="1"/>
  <c r="BY11" s="1"/>
  <c r="BZ11" s="1"/>
  <c r="CA11" s="1"/>
  <c r="CB11" s="1"/>
  <c r="CC11" s="1"/>
  <c r="CD11" s="1"/>
  <c r="CE11" s="1"/>
  <c r="CF11" s="1"/>
  <c r="CG11" s="1"/>
  <c r="CH11" s="1"/>
  <c r="CI11" s="1"/>
  <c r="CJ11" s="1"/>
  <c r="CK11" s="1"/>
  <c r="CL11" s="1"/>
  <c r="CM11" s="1"/>
  <c r="CN11" s="1"/>
  <c r="CO11" s="1"/>
  <c r="CP11" s="1"/>
  <c r="CQ11" s="1"/>
  <c r="CR11" s="1"/>
  <c r="CS11" s="1"/>
  <c r="CT11" s="1"/>
  <c r="CU11" s="1"/>
  <c r="CV11" s="1"/>
  <c r="CW11" s="1"/>
  <c r="CX11" s="1"/>
  <c r="CY11" s="1"/>
  <c r="CZ11" s="1"/>
  <c r="DA11" s="1"/>
  <c r="DB11" s="1"/>
  <c r="DC11" s="1"/>
  <c r="DD11" s="1"/>
  <c r="DE11" s="1"/>
  <c r="DF11" s="1"/>
  <c r="DG11" s="1"/>
  <c r="DH11" s="1"/>
  <c r="DI11" s="1"/>
  <c r="DJ11" s="1"/>
  <c r="DK11" s="1"/>
  <c r="DL11" s="1"/>
  <c r="DM11" s="1"/>
  <c r="DN11" s="1"/>
  <c r="DO11" s="1"/>
  <c r="DP11" s="1"/>
  <c r="DQ11" s="1"/>
  <c r="DR11" s="1"/>
  <c r="DS11" s="1"/>
  <c r="DT11" s="1"/>
  <c r="DU11" s="1"/>
  <c r="DV11" s="1"/>
  <c r="DW11" s="1"/>
  <c r="DX11" s="1"/>
  <c r="DY11" s="1"/>
  <c r="DZ11" s="1"/>
  <c r="EA11" s="1"/>
  <c r="EB11" s="1"/>
  <c r="EC11" s="1"/>
  <c r="ED11" s="1"/>
  <c r="EE11" s="1"/>
  <c r="EF11" s="1"/>
  <c r="EG11" s="1"/>
  <c r="EH11" s="1"/>
  <c r="EI11" s="1"/>
  <c r="EJ11" s="1"/>
  <c r="EK11" s="1"/>
  <c r="EL11" s="1"/>
  <c r="EM11" s="1"/>
  <c r="EN11" s="1"/>
  <c r="EO11" s="1"/>
  <c r="EP11" s="1"/>
  <c r="EQ11" s="1"/>
  <c r="ER11" s="1"/>
  <c r="ES11" s="1"/>
  <c r="ET11" s="1"/>
  <c r="EU11" s="1"/>
  <c r="EV11" s="1"/>
  <c r="EW11" s="1"/>
  <c r="EX11" s="1"/>
  <c r="EY11" s="1"/>
  <c r="EZ11" s="1"/>
  <c r="FA11" s="1"/>
  <c r="FB11" s="1"/>
  <c r="FC11" s="1"/>
  <c r="FD11" s="1"/>
  <c r="FE11" s="1"/>
  <c r="FF11" s="1"/>
  <c r="FG11" s="1"/>
  <c r="FH11" s="1"/>
  <c r="FI11" s="1"/>
  <c r="FJ11" s="1"/>
  <c r="FK11" s="1"/>
  <c r="FL11" s="1"/>
  <c r="FM11" s="1"/>
  <c r="FN11" s="1"/>
  <c r="N11" s="1"/>
  <c r="L42"/>
  <c r="L43"/>
  <c r="N42" l="1"/>
  <c r="N43"/>
</calcChain>
</file>

<file path=xl/sharedStrings.xml><?xml version="1.0" encoding="utf-8"?>
<sst xmlns="http://schemas.openxmlformats.org/spreadsheetml/2006/main" count="746" uniqueCount="227">
  <si>
    <t>LINE NO.</t>
  </si>
  <si>
    <t>COMPANY</t>
  </si>
  <si>
    <t>SYMBOL</t>
  </si>
  <si>
    <t>ALLETE, INC.</t>
  </si>
  <si>
    <t>ALE</t>
  </si>
  <si>
    <t>ALLEGHENY ENERGY</t>
  </si>
  <si>
    <t>AYE</t>
  </si>
  <si>
    <t>ALLIANT ENERGY CORO.</t>
  </si>
  <si>
    <t>LNT</t>
  </si>
  <si>
    <t>AMERICAN ELECTRIC POWER COMPANY INC.</t>
  </si>
  <si>
    <t>AEP</t>
  </si>
  <si>
    <t>CMS ENERGY CORPORATION</t>
  </si>
  <si>
    <t>CLECO CORPORATION</t>
  </si>
  <si>
    <t>CNL</t>
  </si>
  <si>
    <t>CMS</t>
  </si>
  <si>
    <t>DPL INC</t>
  </si>
  <si>
    <t>DPL</t>
  </si>
  <si>
    <t>DTE ENERGY COMPANY</t>
  </si>
  <si>
    <t>DTE</t>
  </si>
  <si>
    <t>DUKE ENERGY CORPORATION</t>
  </si>
  <si>
    <t>DUK</t>
  </si>
  <si>
    <t>EDISON INTERNATIONAL</t>
  </si>
  <si>
    <t>EIX</t>
  </si>
  <si>
    <t>EMPIRE DISTRICT ELECTRIC COMPANY</t>
  </si>
  <si>
    <t>EDE</t>
  </si>
  <si>
    <t>ENTERGY CORPORATION</t>
  </si>
  <si>
    <t>ETR</t>
  </si>
  <si>
    <t>EXELON CORPORATION</t>
  </si>
  <si>
    <t>EXC</t>
  </si>
  <si>
    <t>FPL GROUP, INC</t>
  </si>
  <si>
    <t>FPL</t>
  </si>
  <si>
    <t>FIRSTENERGY CORP</t>
  </si>
  <si>
    <t>FE</t>
  </si>
  <si>
    <t>GREAT PLAINS ENERGY INCORPORATED</t>
  </si>
  <si>
    <t>GXP</t>
  </si>
  <si>
    <t>HAWAIIAN ELECTRIC INDUSTRIES, INC</t>
  </si>
  <si>
    <t>HE</t>
  </si>
  <si>
    <t>IDACORP, INC.</t>
  </si>
  <si>
    <t>IDA</t>
  </si>
  <si>
    <t>PG&amp;E CORPORATION</t>
  </si>
  <si>
    <t>PCG</t>
  </si>
  <si>
    <t>PEPCO HOLDINGS, INC</t>
  </si>
  <si>
    <t>POM</t>
  </si>
  <si>
    <t>PORTLAND GENERAL ELECTRIC COMPANY</t>
  </si>
  <si>
    <t>POR</t>
  </si>
  <si>
    <t>PROGRESS ENERGY</t>
  </si>
  <si>
    <t>PGN</t>
  </si>
  <si>
    <t>PUBLIC SERVICE ENTERPRISE GROUP INC</t>
  </si>
  <si>
    <t>PEG</t>
  </si>
  <si>
    <t>SOUTHERN COMPANY</t>
  </si>
  <si>
    <t>SO</t>
  </si>
  <si>
    <t>TECO ENERGY, INC.</t>
  </si>
  <si>
    <t>TE</t>
  </si>
  <si>
    <t>WESTAR ENERGY, INC.</t>
  </si>
  <si>
    <t>WR</t>
  </si>
  <si>
    <t>WISCONSIN ENERGY CORPORATION</t>
  </si>
  <si>
    <t>WEC</t>
  </si>
  <si>
    <t>XCEL ENERGY INC</t>
  </si>
  <si>
    <t>XEL</t>
  </si>
  <si>
    <t>AVERAGE</t>
  </si>
  <si>
    <t>MEDIAN</t>
  </si>
  <si>
    <t>AMEREN CORP.</t>
  </si>
  <si>
    <t>AEE</t>
  </si>
  <si>
    <t>CENTERPOINT ENERGY</t>
  </si>
  <si>
    <t>CNP</t>
  </si>
  <si>
    <t>CONSOLIDATED EDISON INC</t>
  </si>
  <si>
    <t>CONSTELLATION ENERGY INC</t>
  </si>
  <si>
    <t>CEG</t>
  </si>
  <si>
    <t>DOMINION RESOURCES INC</t>
  </si>
  <si>
    <t>D</t>
  </si>
  <si>
    <t>INTEGRYS ENERGY GROUP INC</t>
  </si>
  <si>
    <t>TEG</t>
  </si>
  <si>
    <t>PPL CORPORATION</t>
  </si>
  <si>
    <t>PPL</t>
  </si>
  <si>
    <t>BETA</t>
  </si>
  <si>
    <t>DPS 2010</t>
  </si>
  <si>
    <t>DPS 2012 2014</t>
  </si>
  <si>
    <t>EPS 2010</t>
  </si>
  <si>
    <t>EPS 2012 2014</t>
  </si>
  <si>
    <t>FORECAST EPS</t>
  </si>
  <si>
    <t>EQUITY RATIO 2009</t>
  </si>
  <si>
    <t>EQUITY RATIO 2010</t>
  </si>
  <si>
    <t>EQUITY RATIO 2012-14</t>
  </si>
  <si>
    <t>ED</t>
  </si>
  <si>
    <t>EPS 10 YEAR</t>
  </si>
  <si>
    <t>EPS 5 YEAR</t>
  </si>
  <si>
    <t>HISTORICAL EPS GROWTH</t>
  </si>
  <si>
    <t>VALUE LINE EPS EST.</t>
  </si>
  <si>
    <t>ZACKS EPS ESTIMATE</t>
  </si>
  <si>
    <t>IBES EPS ESTIMATE</t>
  </si>
  <si>
    <t>AVERAGE EPS ESTIMATE</t>
  </si>
  <si>
    <t>8 WEEK AVERAGE</t>
  </si>
  <si>
    <t>6 WEEK AVERAGE</t>
  </si>
  <si>
    <t>CURRENT QUARTERLY DIVIDEND</t>
  </si>
  <si>
    <t>ANNUAL DIVIDEND</t>
  </si>
  <si>
    <t>SPOT PRICE</t>
  </si>
  <si>
    <t>52 WEEK AVERAGE</t>
  </si>
  <si>
    <t>52 WEEK LOW</t>
  </si>
  <si>
    <t>52 WEEK HIGH</t>
  </si>
  <si>
    <t>DIVIDEND YIELD</t>
  </si>
  <si>
    <t>PRICE</t>
  </si>
  <si>
    <t>DIVIDEND</t>
  </si>
  <si>
    <t>GROWTH</t>
  </si>
  <si>
    <t>ADJUSTED DIVIDEND YIELD</t>
  </si>
  <si>
    <t>EQUITY RETURN</t>
  </si>
  <si>
    <t>RISK PREMIUM ANALYSIS</t>
  </si>
  <si>
    <t>BASED ON UTILITY AUTHORIZED ROE VERSUS BOND YIELDS</t>
  </si>
  <si>
    <t>A</t>
  </si>
  <si>
    <t>B</t>
  </si>
  <si>
    <t>C</t>
  </si>
  <si>
    <t>MOODY'S AVERAGE</t>
  </si>
  <si>
    <t>AUTHORIZED</t>
  </si>
  <si>
    <t>INDICATED</t>
  </si>
  <si>
    <t>PUBLIC UTILITY</t>
  </si>
  <si>
    <t>ELECTRIC</t>
  </si>
  <si>
    <t>RISK</t>
  </si>
  <si>
    <t>YEAR</t>
  </si>
  <si>
    <t>BOND YIELD</t>
  </si>
  <si>
    <t>RETURNS</t>
  </si>
  <si>
    <t>PREMIUM</t>
  </si>
  <si>
    <t>BASIC RISK PREMIUM</t>
  </si>
  <si>
    <t>INDICATED BBB BOND RATE</t>
  </si>
  <si>
    <t>RISK PREMIUM ROE</t>
  </si>
  <si>
    <t>SOURCES</t>
  </si>
  <si>
    <t>ESTIMATED BBB UTILITY BOND YIELD</t>
  </si>
  <si>
    <t>ANNUAL BOND YIELD IN STUDY PERIOD</t>
  </si>
  <si>
    <t>INTEREST RATE DIFFERENCE</t>
  </si>
  <si>
    <t>INTEREST RATE CHANGE COEFFICIENT</t>
  </si>
  <si>
    <t>ADJUSTMENT TO RISK PREMIUM</t>
  </si>
  <si>
    <t>INTEREST RATE ADJUSTMENT</t>
  </si>
  <si>
    <t>ADJUSTED EQUITY RISK PREMIUM</t>
  </si>
  <si>
    <t>ESTIMATED BBB UTILITY YIELD</t>
  </si>
  <si>
    <t>INDICATED EQUITY RETURN</t>
  </si>
  <si>
    <t>AmerenUE</t>
  </si>
  <si>
    <t>CASE NO. ER-2010-0036</t>
  </si>
  <si>
    <t>COLUMN A LINES 1-30: MERCHANTS BOND RECORD</t>
  </si>
  <si>
    <t>COLUMN B LINES 1-30: REGULATORY RESEARCH ASSOCIATES</t>
  </si>
  <si>
    <t>LINE33: CURRENT BBB CORPORATE BOND YIELD REDUCED BY 20 BASIS POINTS</t>
  </si>
  <si>
    <t>LINE 40: EXCEL LINE ESTIME FUNCTION OF RISK PREMIUM TO BOND YIELD</t>
  </si>
  <si>
    <t>WORKPAPER INPUTS</t>
  </si>
  <si>
    <t>INTEGRATED ELECTRIC UTILITIES</t>
  </si>
  <si>
    <t>SOURCES:</t>
  </si>
  <si>
    <t>VALUE LINE INVESTMENT SURVEY; (1) EAST NOVEMBER 27, 2009, (2) CENTRALSEPTEMBER 25, 2009 and</t>
  </si>
  <si>
    <t>(3) WEST NOVEMBER 6 2009</t>
  </si>
  <si>
    <t>PINACLE WEST CAPITAL CORPORATION</t>
  </si>
  <si>
    <t>PNW</t>
  </si>
  <si>
    <t>AMEREN</t>
  </si>
  <si>
    <t>CONSOLIDATED EDISON, INC.</t>
  </si>
  <si>
    <t>NOTE: NEGATIVE GROWTH ESTIMATES EXCLUDED</t>
  </si>
  <si>
    <t xml:space="preserve">COMPARABLE GROUP </t>
  </si>
  <si>
    <t>GROWTH RATE ESTIMATES</t>
  </si>
  <si>
    <t>FORECASTED EPS GROWTH</t>
  </si>
  <si>
    <t>MORIN VALUE LINE EPS</t>
  </si>
  <si>
    <t>MORIN ZACKS EPS</t>
  </si>
  <si>
    <t>INTADAY SPOT PRICE DEC. 1, 2009</t>
  </si>
  <si>
    <t>HISTORICAL PRICE DATA AND CURRENT YIELDS</t>
  </si>
  <si>
    <t xml:space="preserve">DIVIDEND DATA FROM </t>
  </si>
  <si>
    <t>(3) WEST NOVEMBER 6 2009 AND YAHOO FINANCE</t>
  </si>
  <si>
    <t>SPOT YIELD, ANNUAL RANGE AND WEEKLY PRICE DATA FOR THE PERIOD SEPTEMBER 2009 - NOVEMBER 2009 FROM YAHOO FINANCE</t>
  </si>
  <si>
    <t>DELETE</t>
  </si>
  <si>
    <t>E</t>
  </si>
  <si>
    <t>F</t>
  </si>
  <si>
    <t>CONSTANT GROWTH DCF ESTIMATES</t>
  </si>
  <si>
    <t>TWO STAGE GROWTH DCF ESTIMATES</t>
  </si>
  <si>
    <t>NEXT YEAR'S DIVIDEND</t>
  </si>
  <si>
    <t>2013 DIVIDEND</t>
  </si>
  <si>
    <t>ANNUAL CHANGE TO 2013</t>
  </si>
  <si>
    <t>YEAR 1 DIV.</t>
  </si>
  <si>
    <t>YEAR 2 DIV.</t>
  </si>
  <si>
    <t>YEAR 3 DIV.</t>
  </si>
  <si>
    <t>YEAR 4 DIV.</t>
  </si>
  <si>
    <t>YEAR 5 DIV.</t>
  </si>
  <si>
    <t>YEAR 5-150 DIV. GROWTH</t>
  </si>
  <si>
    <t>ROE TWO STAGE INTERNAL RATE OF RETURN</t>
  </si>
  <si>
    <t>Po</t>
  </si>
  <si>
    <t>ROE</t>
  </si>
  <si>
    <t>DATE</t>
  </si>
  <si>
    <t>Average</t>
  </si>
  <si>
    <t>3-Month Average</t>
  </si>
  <si>
    <t>30 US TREASURY BONDS</t>
  </si>
  <si>
    <t>AAA CORPORATE BOND YIELD</t>
  </si>
  <si>
    <t>BBB CORPORATE BOND YIELD</t>
  </si>
  <si>
    <t>US TREASURY/ AAA CORPORATE YIELD SPREAD</t>
  </si>
  <si>
    <t>US TREASURY/ BBB CORPORATE YIELD SPREAD</t>
  </si>
  <si>
    <t>n/a</t>
  </si>
  <si>
    <t>HISTORICAL INTEREST RATES &amp; YIELD SPREADS</t>
  </si>
  <si>
    <t>FINANCIAL DATE</t>
  </si>
  <si>
    <t>DESCRIPTION</t>
  </si>
  <si>
    <t xml:space="preserve">RATE BASE </t>
  </si>
  <si>
    <t>AMOUNT (000'S)</t>
  </si>
  <si>
    <t>RATE OF RETURN</t>
  </si>
  <si>
    <t>RETURN</t>
  </si>
  <si>
    <t>DEPRECIATION/ AMORTIZATION</t>
  </si>
  <si>
    <t>CASH FLOW AFTER TAX</t>
  </si>
  <si>
    <t>TOTAL DEBT</t>
  </si>
  <si>
    <t>TOTAL INTEREST</t>
  </si>
  <si>
    <t>LONG TERM DEBT</t>
  </si>
  <si>
    <t xml:space="preserve">PREFERRED STOCK </t>
  </si>
  <si>
    <t>COMMON EQUITY</t>
  </si>
  <si>
    <t>TOTAL CAPITAL</t>
  </si>
  <si>
    <t>RATIO</t>
  </si>
  <si>
    <t>COST RATE</t>
  </si>
  <si>
    <t>WEIGHTED COST</t>
  </si>
  <si>
    <t>COMPANY REQUESTED CAPITAL COST</t>
  </si>
  <si>
    <t>TOTAL DEBT PERCENTAGE</t>
  </si>
  <si>
    <t>FINANCIAL METRIC MEASURES</t>
  </si>
  <si>
    <t>DEBT/ CAPITAL (%)</t>
  </si>
  <si>
    <t>COMPANY FILED CASE 11.5% ROE</t>
  </si>
  <si>
    <t>S&amp;P FINANCIAL METRIC BENCHMARKS "A" "BBB"</t>
  </si>
  <si>
    <t>FINANCIAL METRICS AT 10.2% ROE</t>
  </si>
  <si>
    <t>20% to 45%</t>
  </si>
  <si>
    <t>2.0(x) 4.0(x)</t>
  </si>
  <si>
    <t>35% to 50%</t>
  </si>
  <si>
    <t>FINANCIAL METRICS</t>
  </si>
  <si>
    <t>(FIT) TAX IMPACT</t>
  </si>
  <si>
    <t>RETURN &amp; FIT</t>
  </si>
  <si>
    <t>RECOMMENDED ALTERNATIVE CAPITAL COST</t>
  </si>
  <si>
    <t>CASH FLOW IMPACT</t>
  </si>
  <si>
    <t>FEDERAL INCOME TAX</t>
  </si>
  <si>
    <t>DEFERRED TAXES &amp; ITC's</t>
  </si>
  <si>
    <t xml:space="preserve">FUNDS FROM OPERATIONS </t>
  </si>
  <si>
    <t xml:space="preserve">FFO/DEBT (%) </t>
  </si>
  <si>
    <t>FFO/INTEREST (x)</t>
  </si>
  <si>
    <t xml:space="preserve">2.5x to 5.0x </t>
  </si>
  <si>
    <t xml:space="preserve">DEBT/ EBITDA (x) </t>
  </si>
  <si>
    <t>TOTAL CASH FOW PRE-TAX (EBITDA)</t>
  </si>
  <si>
    <t>INTEREST COVERAGE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</si>
</sst>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.00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0" fillId="0" borderId="0" xfId="0" applyNumberFormat="1"/>
    <xf numFmtId="10" fontId="0" fillId="0" borderId="0" xfId="0" applyNumberFormat="1"/>
    <xf numFmtId="2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5" fontId="2" fillId="0" borderId="0" xfId="0" applyNumberFormat="1" applyFont="1" applyAlignment="1">
      <alignment horizontal="center"/>
    </xf>
    <xf numFmtId="0" fontId="6" fillId="0" borderId="0" xfId="0" applyFont="1"/>
    <xf numFmtId="10" fontId="1" fillId="0" borderId="0" xfId="0" applyNumberFormat="1" applyFont="1" applyAlignment="1"/>
    <xf numFmtId="0" fontId="7" fillId="0" borderId="0" xfId="0" applyFont="1"/>
    <xf numFmtId="10" fontId="7" fillId="0" borderId="0" xfId="0" applyNumberFormat="1" applyFont="1"/>
    <xf numFmtId="0" fontId="1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9" fontId="0" fillId="0" borderId="0" xfId="0" applyNumberFormat="1"/>
    <xf numFmtId="17" fontId="0" fillId="0" borderId="0" xfId="0" applyNumberFormat="1"/>
    <xf numFmtId="0" fontId="0" fillId="0" borderId="0" xfId="0" applyAlignment="1">
      <alignment wrapText="1"/>
    </xf>
    <xf numFmtId="10" fontId="0" fillId="0" borderId="0" xfId="0" applyNumberFormat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5" fontId="2" fillId="0" borderId="0" xfId="2" applyNumberFormat="1" applyFont="1" applyAlignment="1">
      <alignment horizontal="center" wrapText="1"/>
    </xf>
    <xf numFmtId="9" fontId="2" fillId="0" borderId="0" xfId="3" applyFont="1" applyAlignment="1">
      <alignment horizontal="center"/>
    </xf>
    <xf numFmtId="166" fontId="2" fillId="0" borderId="0" xfId="3" applyNumberFormat="1" applyFont="1" applyAlignment="1">
      <alignment horizontal="center"/>
    </xf>
    <xf numFmtId="165" fontId="0" fillId="0" borderId="0" xfId="0" applyNumberFormat="1"/>
    <xf numFmtId="166" fontId="0" fillId="0" borderId="0" xfId="0" applyNumberFormat="1"/>
    <xf numFmtId="165" fontId="0" fillId="0" borderId="0" xfId="2" applyNumberFormat="1" applyFont="1"/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2" borderId="0" xfId="1" applyAlignment="1">
      <alignment horizontal="center" wrapText="1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3" applyNumberFormat="1" applyFont="1" applyAlignment="1">
      <alignment horizontal="center"/>
    </xf>
  </cellXfs>
  <cellStyles count="4">
    <cellStyle name="Currency" xfId="2" builtinId="4"/>
    <cellStyle name="Neutral" xfId="1" builtinId="28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5"/>
  <sheetViews>
    <sheetView view="pageLayout" topLeftCell="A64" zoomScaleNormal="100" workbookViewId="0">
      <selection activeCell="A48" sqref="A48:A51"/>
    </sheetView>
  </sheetViews>
  <sheetFormatPr defaultRowHeight="15"/>
  <cols>
    <col min="3" max="3" width="10.85546875" customWidth="1"/>
    <col min="4" max="4" width="11.28515625" customWidth="1"/>
    <col min="5" max="5" width="13.140625" customWidth="1"/>
    <col min="6" max="6" width="12.8554687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">
      <c r="A2" s="38" t="s">
        <v>133</v>
      </c>
      <c r="B2" s="38"/>
      <c r="C2" s="38"/>
      <c r="D2" s="38"/>
      <c r="E2" s="38"/>
      <c r="F2" s="38"/>
      <c r="G2" s="25"/>
      <c r="H2" s="25"/>
      <c r="I2" s="1"/>
      <c r="J2" s="1"/>
      <c r="K2" s="1"/>
      <c r="L2" s="1"/>
      <c r="M2" s="1"/>
      <c r="N2" s="1"/>
      <c r="O2" s="1"/>
      <c r="P2" s="1"/>
    </row>
    <row r="3" spans="1:16" ht="21">
      <c r="A3" s="38" t="s">
        <v>134</v>
      </c>
      <c r="B3" s="38"/>
      <c r="C3" s="38"/>
      <c r="D3" s="38"/>
      <c r="E3" s="38"/>
      <c r="F3" s="38"/>
      <c r="G3" s="25"/>
      <c r="H3" s="25"/>
      <c r="I3" s="1"/>
      <c r="J3" s="1"/>
      <c r="K3" s="1"/>
      <c r="L3" s="1"/>
      <c r="M3" s="1"/>
      <c r="N3" s="1"/>
      <c r="O3" s="1"/>
      <c r="P3" s="1"/>
    </row>
    <row r="4" spans="1:16" ht="21">
      <c r="A4" s="38" t="s">
        <v>149</v>
      </c>
      <c r="B4" s="38"/>
      <c r="C4" s="38"/>
      <c r="D4" s="38"/>
      <c r="E4" s="38"/>
      <c r="F4" s="38"/>
      <c r="G4" s="25"/>
      <c r="H4" s="25"/>
      <c r="I4" s="1"/>
      <c r="J4" s="1"/>
      <c r="K4" s="1"/>
      <c r="L4" s="1"/>
      <c r="M4" s="1"/>
      <c r="N4" s="1"/>
      <c r="O4" s="1"/>
      <c r="P4" s="1"/>
    </row>
    <row r="5" spans="1:16" ht="21">
      <c r="A5" s="38" t="s">
        <v>185</v>
      </c>
      <c r="B5" s="38"/>
      <c r="C5" s="38"/>
      <c r="D5" s="38"/>
      <c r="E5" s="38"/>
      <c r="F5" s="38"/>
      <c r="G5" s="25"/>
      <c r="H5" s="25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51.75">
      <c r="A10" s="1" t="s">
        <v>176</v>
      </c>
      <c r="B10" s="2" t="s">
        <v>179</v>
      </c>
      <c r="C10" s="2" t="s">
        <v>180</v>
      </c>
      <c r="D10" s="2" t="s">
        <v>181</v>
      </c>
      <c r="E10" s="2" t="s">
        <v>182</v>
      </c>
      <c r="F10" s="2" t="s">
        <v>183</v>
      </c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2">
        <v>38718</v>
      </c>
      <c r="B11" s="24" t="s">
        <v>184</v>
      </c>
      <c r="C11" s="6">
        <v>5.2900000000000003E-2</v>
      </c>
      <c r="D11" s="6">
        <v>6.2399999999999997E-2</v>
      </c>
      <c r="E11" s="6"/>
      <c r="F11" s="6"/>
      <c r="G11" s="6"/>
      <c r="H11" s="6"/>
      <c r="I11" s="6"/>
      <c r="J11" s="6"/>
      <c r="K11" s="6"/>
      <c r="L11" s="6"/>
    </row>
    <row r="12" spans="1:16">
      <c r="A12" s="22">
        <v>38749</v>
      </c>
      <c r="B12" s="6">
        <v>4.5400000000000003E-2</v>
      </c>
      <c r="C12" s="6">
        <v>5.3499999999999999E-2</v>
      </c>
      <c r="D12" s="6">
        <v>6.2700000000000006E-2</v>
      </c>
      <c r="E12" s="6">
        <f>B12-C12</f>
        <v>-8.0999999999999961E-3</v>
      </c>
      <c r="F12" s="6">
        <f>B12-D12</f>
        <v>-1.7300000000000003E-2</v>
      </c>
      <c r="G12" s="6"/>
      <c r="H12" s="6"/>
      <c r="I12" s="6"/>
      <c r="J12" s="6"/>
      <c r="K12" s="6"/>
      <c r="L12" s="6"/>
    </row>
    <row r="13" spans="1:16">
      <c r="A13" s="22">
        <v>38777</v>
      </c>
      <c r="B13" s="6">
        <v>4.7300000000000002E-2</v>
      </c>
      <c r="C13" s="6">
        <v>5.5300000000000002E-2</v>
      </c>
      <c r="D13" s="6">
        <v>6.4100000000000004E-2</v>
      </c>
      <c r="E13" s="6">
        <f t="shared" ref="E13:E57" si="0">B13-C13</f>
        <v>-8.0000000000000002E-3</v>
      </c>
      <c r="F13" s="6">
        <f t="shared" ref="F13:F57" si="1">B13-D13</f>
        <v>-1.6800000000000002E-2</v>
      </c>
      <c r="G13" s="6"/>
      <c r="H13" s="6"/>
      <c r="I13" s="6"/>
      <c r="J13" s="6"/>
      <c r="K13" s="6"/>
      <c r="L13" s="6"/>
    </row>
    <row r="14" spans="1:16">
      <c r="A14" s="22">
        <v>38808</v>
      </c>
      <c r="B14" s="6">
        <v>5.0599999999999999E-2</v>
      </c>
      <c r="C14" s="6">
        <v>5.8400000000000001E-2</v>
      </c>
      <c r="D14" s="6">
        <v>6.6799999999999998E-2</v>
      </c>
      <c r="E14" s="6">
        <f t="shared" si="0"/>
        <v>-7.8000000000000014E-3</v>
      </c>
      <c r="F14" s="6">
        <f t="shared" si="1"/>
        <v>-1.6199999999999999E-2</v>
      </c>
      <c r="G14" s="6"/>
      <c r="H14" s="6"/>
      <c r="I14" s="6"/>
      <c r="J14" s="6"/>
      <c r="K14" s="6"/>
      <c r="L14" s="6"/>
    </row>
    <row r="15" spans="1:16">
      <c r="A15" s="22">
        <v>38838</v>
      </c>
      <c r="B15" s="6">
        <v>5.1999999999999998E-2</v>
      </c>
      <c r="C15" s="6">
        <v>5.9499999999999997E-2</v>
      </c>
      <c r="D15" s="6">
        <v>6.7500000000000004E-2</v>
      </c>
      <c r="E15" s="6">
        <f t="shared" si="0"/>
        <v>-7.4999999999999997E-3</v>
      </c>
      <c r="F15" s="6">
        <f t="shared" si="1"/>
        <v>-1.5500000000000007E-2</v>
      </c>
      <c r="G15" s="6"/>
      <c r="H15" s="6"/>
      <c r="I15" s="6"/>
      <c r="J15" s="6"/>
      <c r="K15" s="6"/>
      <c r="L15" s="6"/>
    </row>
    <row r="16" spans="1:16">
      <c r="A16" s="22">
        <v>38869</v>
      </c>
      <c r="B16" s="6">
        <v>5.1499999999999997E-2</v>
      </c>
      <c r="C16" s="6">
        <v>5.8900000000000001E-2</v>
      </c>
      <c r="D16" s="6">
        <v>6.7799999999999999E-2</v>
      </c>
      <c r="E16" s="6">
        <f t="shared" si="0"/>
        <v>-7.4000000000000038E-3</v>
      </c>
      <c r="F16" s="6">
        <f t="shared" si="1"/>
        <v>-1.6300000000000002E-2</v>
      </c>
      <c r="G16" s="6"/>
      <c r="H16" s="6"/>
      <c r="I16" s="6"/>
      <c r="J16" s="6"/>
      <c r="K16" s="6"/>
      <c r="L16" s="6"/>
    </row>
    <row r="17" spans="1:12">
      <c r="A17" s="22">
        <v>38899</v>
      </c>
      <c r="B17" s="6">
        <v>5.1299999999999998E-2</v>
      </c>
      <c r="C17" s="6">
        <v>5.8500000000000003E-2</v>
      </c>
      <c r="D17" s="6">
        <v>6.7599999999999993E-2</v>
      </c>
      <c r="E17" s="6">
        <f t="shared" si="0"/>
        <v>-7.200000000000005E-3</v>
      </c>
      <c r="F17" s="6">
        <f t="shared" si="1"/>
        <v>-1.6299999999999995E-2</v>
      </c>
      <c r="G17" s="6"/>
      <c r="H17" s="6"/>
      <c r="I17" s="6"/>
      <c r="J17" s="6"/>
      <c r="K17" s="6"/>
      <c r="L17" s="6"/>
    </row>
    <row r="18" spans="1:12">
      <c r="A18" s="22">
        <v>38930</v>
      </c>
      <c r="B18" s="6">
        <v>0.05</v>
      </c>
      <c r="C18" s="6">
        <v>5.6800000000000003E-2</v>
      </c>
      <c r="D18" s="6">
        <v>6.59E-2</v>
      </c>
      <c r="E18" s="6">
        <f t="shared" si="0"/>
        <v>-6.8000000000000005E-3</v>
      </c>
      <c r="F18" s="6">
        <f t="shared" si="1"/>
        <v>-1.5899999999999997E-2</v>
      </c>
      <c r="G18" s="6"/>
      <c r="H18" s="6"/>
      <c r="I18" s="6"/>
      <c r="J18" s="6"/>
      <c r="K18" s="6"/>
      <c r="L18" s="6"/>
    </row>
    <row r="19" spans="1:12">
      <c r="A19" s="22">
        <v>38961</v>
      </c>
      <c r="B19" s="6">
        <v>4.8500000000000001E-2</v>
      </c>
      <c r="C19" s="6">
        <v>5.5100000000000003E-2</v>
      </c>
      <c r="D19" s="6">
        <v>6.4299999999999996E-2</v>
      </c>
      <c r="E19" s="6">
        <f t="shared" si="0"/>
        <v>-6.6000000000000017E-3</v>
      </c>
      <c r="F19" s="6">
        <f t="shared" si="1"/>
        <v>-1.5799999999999995E-2</v>
      </c>
      <c r="G19" s="6"/>
      <c r="H19" s="6"/>
      <c r="I19" s="6"/>
      <c r="J19" s="6"/>
      <c r="K19" s="6"/>
      <c r="L19" s="6"/>
    </row>
    <row r="20" spans="1:12">
      <c r="A20" s="22">
        <v>38991</v>
      </c>
      <c r="B20" s="6">
        <v>4.8500000000000001E-2</v>
      </c>
      <c r="C20" s="6">
        <v>5.5100000000000003E-2</v>
      </c>
      <c r="D20" s="6">
        <v>6.4199999999999993E-2</v>
      </c>
      <c r="E20" s="6">
        <f t="shared" si="0"/>
        <v>-6.6000000000000017E-3</v>
      </c>
      <c r="F20" s="6">
        <f t="shared" si="1"/>
        <v>-1.5699999999999992E-2</v>
      </c>
      <c r="G20" s="6"/>
      <c r="H20" s="6"/>
      <c r="I20" s="6"/>
      <c r="J20" s="6"/>
      <c r="K20" s="6"/>
      <c r="L20" s="6"/>
    </row>
    <row r="21" spans="1:12">
      <c r="A21" s="22">
        <v>39022</v>
      </c>
      <c r="B21" s="6">
        <v>4.6899999999999997E-2</v>
      </c>
      <c r="C21" s="6">
        <v>5.33E-2</v>
      </c>
      <c r="D21" s="6">
        <v>6.2E-2</v>
      </c>
      <c r="E21" s="6">
        <f t="shared" si="0"/>
        <v>-6.4000000000000029E-3</v>
      </c>
      <c r="F21" s="6">
        <f t="shared" si="1"/>
        <v>-1.5100000000000002E-2</v>
      </c>
      <c r="G21" s="6"/>
      <c r="H21" s="6"/>
      <c r="I21" s="6"/>
      <c r="J21" s="6"/>
      <c r="K21" s="6"/>
      <c r="L21" s="6"/>
    </row>
    <row r="22" spans="1:12">
      <c r="A22" s="22">
        <v>39052</v>
      </c>
      <c r="B22" s="6">
        <v>4.6800000000000001E-2</v>
      </c>
      <c r="C22" s="6">
        <v>5.3199999999999997E-2</v>
      </c>
      <c r="D22" s="6">
        <v>6.2199999999999998E-2</v>
      </c>
      <c r="E22" s="6">
        <f t="shared" si="0"/>
        <v>-6.399999999999996E-3</v>
      </c>
      <c r="F22" s="6">
        <f t="shared" si="1"/>
        <v>-1.5399999999999997E-2</v>
      </c>
      <c r="G22" s="6"/>
      <c r="H22" s="6"/>
      <c r="I22" s="6"/>
      <c r="J22" s="6"/>
      <c r="K22" s="6"/>
      <c r="L22" s="6"/>
    </row>
    <row r="23" spans="1:12">
      <c r="A23" s="22">
        <v>39083</v>
      </c>
      <c r="B23" s="6">
        <v>4.8500000000000001E-2</v>
      </c>
      <c r="C23" s="6">
        <v>5.3999999999999999E-2</v>
      </c>
      <c r="D23" s="6">
        <v>6.3399999999999998E-2</v>
      </c>
      <c r="E23" s="6">
        <f t="shared" si="0"/>
        <v>-5.4999999999999979E-3</v>
      </c>
      <c r="F23" s="6">
        <f t="shared" si="1"/>
        <v>-1.4899999999999997E-2</v>
      </c>
      <c r="G23" s="6"/>
      <c r="H23" s="6"/>
      <c r="I23" s="6"/>
      <c r="J23" s="6"/>
      <c r="K23" s="6"/>
      <c r="L23" s="6"/>
    </row>
    <row r="24" spans="1:12">
      <c r="A24" s="22">
        <v>39114</v>
      </c>
      <c r="B24" s="6">
        <v>4.82E-2</v>
      </c>
      <c r="C24" s="6">
        <v>5.3900000000000003E-2</v>
      </c>
      <c r="D24" s="6">
        <v>6.2799999999999995E-2</v>
      </c>
      <c r="E24" s="6">
        <f t="shared" si="0"/>
        <v>-5.7000000000000037E-3</v>
      </c>
      <c r="F24" s="6">
        <f t="shared" si="1"/>
        <v>-1.4599999999999995E-2</v>
      </c>
      <c r="G24" s="6"/>
      <c r="H24" s="6"/>
      <c r="I24" s="6"/>
      <c r="J24" s="6"/>
      <c r="K24" s="6"/>
      <c r="L24" s="6"/>
    </row>
    <row r="25" spans="1:12">
      <c r="A25" s="22">
        <v>39142</v>
      </c>
      <c r="B25" s="6">
        <v>4.7199999999999999E-2</v>
      </c>
      <c r="C25" s="6">
        <v>5.2999999999999999E-2</v>
      </c>
      <c r="D25" s="6">
        <v>6.2700000000000006E-2</v>
      </c>
      <c r="E25" s="6">
        <f t="shared" si="0"/>
        <v>-5.7999999999999996E-3</v>
      </c>
      <c r="F25" s="6">
        <f t="shared" si="1"/>
        <v>-1.5500000000000007E-2</v>
      </c>
      <c r="G25" s="6"/>
      <c r="H25" s="6"/>
      <c r="I25" s="6"/>
      <c r="J25" s="6"/>
      <c r="K25" s="6"/>
      <c r="L25" s="6"/>
    </row>
    <row r="26" spans="1:12">
      <c r="A26" s="22">
        <v>39173</v>
      </c>
      <c r="B26" s="6">
        <v>4.87E-2</v>
      </c>
      <c r="C26" s="6">
        <v>5.4699999999999999E-2</v>
      </c>
      <c r="D26" s="6">
        <v>6.3899999999999998E-2</v>
      </c>
      <c r="E26" s="6">
        <f t="shared" si="0"/>
        <v>-5.9999999999999984E-3</v>
      </c>
      <c r="F26" s="6">
        <f t="shared" si="1"/>
        <v>-1.5199999999999998E-2</v>
      </c>
      <c r="G26" s="6"/>
      <c r="H26" s="6"/>
      <c r="I26" s="6"/>
      <c r="J26" s="6"/>
      <c r="K26" s="6"/>
      <c r="L26" s="6"/>
    </row>
    <row r="27" spans="1:12">
      <c r="A27" s="22">
        <v>39203</v>
      </c>
      <c r="B27" s="6">
        <v>4.9000000000000002E-2</v>
      </c>
      <c r="C27" s="6">
        <v>5.4699999999999999E-2</v>
      </c>
      <c r="D27" s="6">
        <v>6.3899999999999998E-2</v>
      </c>
      <c r="E27" s="6">
        <f t="shared" si="0"/>
        <v>-5.6999999999999967E-3</v>
      </c>
      <c r="F27" s="6">
        <f t="shared" si="1"/>
        <v>-1.4899999999999997E-2</v>
      </c>
      <c r="G27" s="6"/>
      <c r="H27" s="6"/>
      <c r="I27" s="6"/>
      <c r="J27" s="6"/>
      <c r="K27" s="6"/>
      <c r="L27" s="6"/>
    </row>
    <row r="28" spans="1:12">
      <c r="A28" s="22">
        <v>39234</v>
      </c>
      <c r="B28" s="6">
        <v>5.1999999999999998E-2</v>
      </c>
      <c r="C28" s="6">
        <v>5.79E-2</v>
      </c>
      <c r="D28" s="6">
        <v>6.7000000000000004E-2</v>
      </c>
      <c r="E28" s="6">
        <f t="shared" si="0"/>
        <v>-5.9000000000000025E-3</v>
      </c>
      <c r="F28" s="6">
        <f t="shared" si="1"/>
        <v>-1.5000000000000006E-2</v>
      </c>
      <c r="G28" s="6"/>
      <c r="H28" s="6"/>
      <c r="I28" s="6"/>
      <c r="J28" s="6"/>
      <c r="K28" s="6"/>
      <c r="L28" s="6"/>
    </row>
    <row r="29" spans="1:12">
      <c r="A29" s="22">
        <v>39264</v>
      </c>
      <c r="B29" s="6">
        <v>5.11E-2</v>
      </c>
      <c r="C29" s="6">
        <v>5.7299999999999997E-2</v>
      </c>
      <c r="D29" s="6">
        <v>6.6500000000000004E-2</v>
      </c>
      <c r="E29" s="6">
        <f t="shared" si="0"/>
        <v>-6.1999999999999972E-3</v>
      </c>
      <c r="F29" s="6">
        <f t="shared" si="1"/>
        <v>-1.5400000000000004E-2</v>
      </c>
      <c r="G29" s="6"/>
      <c r="H29" s="6"/>
      <c r="I29" s="6"/>
      <c r="J29" s="6"/>
      <c r="K29" s="6"/>
      <c r="L29" s="6"/>
    </row>
    <row r="30" spans="1:12">
      <c r="A30" s="22">
        <v>39295</v>
      </c>
      <c r="B30" s="6">
        <v>4.9299999999999997E-2</v>
      </c>
      <c r="C30" s="6">
        <v>5.79E-2</v>
      </c>
      <c r="D30" s="6">
        <v>6.6500000000000004E-2</v>
      </c>
      <c r="E30" s="6">
        <f t="shared" si="0"/>
        <v>-8.6000000000000035E-3</v>
      </c>
      <c r="F30" s="6">
        <f t="shared" si="1"/>
        <v>-1.7200000000000007E-2</v>
      </c>
      <c r="G30" s="6"/>
      <c r="H30" s="6"/>
      <c r="I30" s="6"/>
      <c r="J30" s="6"/>
      <c r="K30" s="6"/>
      <c r="L30" s="6"/>
    </row>
    <row r="31" spans="1:12">
      <c r="A31" s="22">
        <v>39326</v>
      </c>
      <c r="B31" s="6">
        <v>4.7899999999999998E-2</v>
      </c>
      <c r="C31" s="6">
        <v>5.74E-2</v>
      </c>
      <c r="D31" s="6">
        <v>6.59E-2</v>
      </c>
      <c r="E31" s="6">
        <f t="shared" si="0"/>
        <v>-9.5000000000000015E-3</v>
      </c>
      <c r="F31" s="6">
        <f t="shared" si="1"/>
        <v>-1.8000000000000002E-2</v>
      </c>
      <c r="G31" s="6"/>
      <c r="H31" s="6"/>
      <c r="I31" s="6"/>
      <c r="J31" s="6"/>
      <c r="K31" s="6"/>
      <c r="L31" s="6"/>
    </row>
    <row r="32" spans="1:12">
      <c r="A32" s="22">
        <v>39356</v>
      </c>
      <c r="B32" s="6">
        <v>4.7699999999999999E-2</v>
      </c>
      <c r="C32" s="6">
        <v>5.6599999999999998E-2</v>
      </c>
      <c r="D32" s="6">
        <v>6.4799999999999996E-2</v>
      </c>
      <c r="E32" s="6">
        <f t="shared" si="0"/>
        <v>-8.8999999999999982E-3</v>
      </c>
      <c r="F32" s="6">
        <f t="shared" si="1"/>
        <v>-1.7099999999999997E-2</v>
      </c>
      <c r="G32" s="6"/>
      <c r="H32" s="6"/>
      <c r="I32" s="6"/>
      <c r="J32" s="6"/>
      <c r="K32" s="6"/>
      <c r="L32" s="6"/>
    </row>
    <row r="33" spans="1:12">
      <c r="A33" s="22">
        <v>39387</v>
      </c>
      <c r="B33" s="6">
        <v>4.5199999999999997E-2</v>
      </c>
      <c r="C33" s="6">
        <v>5.4399999999999997E-2</v>
      </c>
      <c r="D33" s="6">
        <v>6.4000000000000001E-2</v>
      </c>
      <c r="E33" s="6">
        <f t="shared" si="0"/>
        <v>-9.1999999999999998E-3</v>
      </c>
      <c r="F33" s="6">
        <f t="shared" si="1"/>
        <v>-1.8800000000000004E-2</v>
      </c>
      <c r="G33" s="6"/>
      <c r="H33" s="6"/>
      <c r="I33" s="6"/>
      <c r="J33" s="6"/>
      <c r="K33" s="6"/>
      <c r="L33" s="6"/>
    </row>
    <row r="34" spans="1:12">
      <c r="A34" s="22">
        <v>39417</v>
      </c>
      <c r="B34" s="6">
        <v>4.53E-2</v>
      </c>
      <c r="C34" s="6">
        <v>5.4899999999999997E-2</v>
      </c>
      <c r="D34" s="6">
        <v>6.6500000000000004E-2</v>
      </c>
      <c r="E34" s="6">
        <f t="shared" si="0"/>
        <v>-9.5999999999999974E-3</v>
      </c>
      <c r="F34" s="6">
        <f t="shared" si="1"/>
        <v>-2.1200000000000004E-2</v>
      </c>
      <c r="G34" s="6"/>
      <c r="H34" s="6"/>
      <c r="I34" s="6"/>
      <c r="J34" s="6"/>
      <c r="K34" s="6"/>
      <c r="L34" s="6"/>
    </row>
    <row r="35" spans="1:12">
      <c r="A35" s="22">
        <v>39448</v>
      </c>
      <c r="B35" s="6">
        <v>4.3299999999999998E-2</v>
      </c>
      <c r="C35" s="6">
        <v>5.33E-2</v>
      </c>
      <c r="D35" s="6">
        <v>6.54E-2</v>
      </c>
      <c r="E35" s="6">
        <f t="shared" si="0"/>
        <v>-1.0000000000000002E-2</v>
      </c>
      <c r="F35" s="6">
        <f t="shared" si="1"/>
        <v>-2.2100000000000002E-2</v>
      </c>
      <c r="G35" s="6"/>
      <c r="H35" s="6"/>
      <c r="I35" s="6"/>
      <c r="J35" s="6"/>
      <c r="K35" s="6"/>
      <c r="L35" s="6"/>
    </row>
    <row r="36" spans="1:12">
      <c r="A36" s="22">
        <v>39479</v>
      </c>
      <c r="B36" s="6">
        <v>4.5199999999999997E-2</v>
      </c>
      <c r="C36" s="6">
        <v>5.5300000000000002E-2</v>
      </c>
      <c r="D36" s="6">
        <v>6.8199999999999997E-2</v>
      </c>
      <c r="E36" s="6">
        <f t="shared" si="0"/>
        <v>-1.0100000000000005E-2</v>
      </c>
      <c r="F36" s="6">
        <f t="shared" si="1"/>
        <v>-2.3E-2</v>
      </c>
      <c r="G36" s="6"/>
      <c r="H36" s="6"/>
      <c r="I36" s="6"/>
      <c r="J36" s="6"/>
      <c r="K36" s="6"/>
      <c r="L36" s="6"/>
    </row>
    <row r="37" spans="1:12">
      <c r="A37" s="22">
        <v>39508</v>
      </c>
      <c r="B37" s="6">
        <v>4.3900000000000002E-2</v>
      </c>
      <c r="C37" s="6">
        <v>5.5100000000000003E-2</v>
      </c>
      <c r="D37" s="6">
        <v>6.8900000000000003E-2</v>
      </c>
      <c r="E37" s="6">
        <f t="shared" si="0"/>
        <v>-1.1200000000000002E-2</v>
      </c>
      <c r="F37" s="6">
        <f t="shared" si="1"/>
        <v>-2.5000000000000001E-2</v>
      </c>
      <c r="G37" s="6"/>
      <c r="H37" s="6"/>
      <c r="I37" s="6"/>
      <c r="J37" s="6"/>
      <c r="K37" s="6"/>
      <c r="L37" s="6"/>
    </row>
    <row r="38" spans="1:12">
      <c r="A38" s="22">
        <v>39539</v>
      </c>
      <c r="B38" s="6">
        <v>4.4400000000000002E-2</v>
      </c>
      <c r="C38" s="6">
        <v>5.5500000000000001E-2</v>
      </c>
      <c r="D38" s="6">
        <v>6.9699999999999998E-2</v>
      </c>
      <c r="E38" s="6">
        <f t="shared" si="0"/>
        <v>-1.1099999999999999E-2</v>
      </c>
      <c r="F38" s="6">
        <f t="shared" si="1"/>
        <v>-2.5299999999999996E-2</v>
      </c>
      <c r="G38" s="6"/>
      <c r="H38" s="6"/>
      <c r="I38" s="6"/>
      <c r="J38" s="6"/>
      <c r="K38" s="6"/>
      <c r="L38" s="6"/>
    </row>
    <row r="39" spans="1:12">
      <c r="A39" s="22">
        <v>39569</v>
      </c>
      <c r="B39" s="6">
        <v>4.5999999999999999E-2</v>
      </c>
      <c r="C39" s="6">
        <v>5.57E-2</v>
      </c>
      <c r="D39" s="6">
        <v>6.93E-2</v>
      </c>
      <c r="E39" s="6">
        <f t="shared" si="0"/>
        <v>-9.7000000000000003E-3</v>
      </c>
      <c r="F39" s="6">
        <f t="shared" si="1"/>
        <v>-2.3300000000000001E-2</v>
      </c>
      <c r="G39" s="6"/>
      <c r="H39" s="6"/>
      <c r="I39" s="6"/>
      <c r="J39" s="6"/>
      <c r="K39" s="6"/>
      <c r="L39" s="6"/>
    </row>
    <row r="40" spans="1:12">
      <c r="A40" s="22">
        <v>39600</v>
      </c>
      <c r="B40" s="6">
        <v>4.6899999999999997E-2</v>
      </c>
      <c r="C40" s="6">
        <v>5.6800000000000003E-2</v>
      </c>
      <c r="D40" s="6">
        <v>7.0699999999999999E-2</v>
      </c>
      <c r="E40" s="6">
        <f t="shared" si="0"/>
        <v>-9.900000000000006E-3</v>
      </c>
      <c r="F40" s="6">
        <f t="shared" si="1"/>
        <v>-2.3800000000000002E-2</v>
      </c>
      <c r="G40" s="6"/>
      <c r="H40" s="6"/>
      <c r="I40" s="6"/>
      <c r="J40" s="6"/>
      <c r="K40" s="6"/>
      <c r="L40" s="6"/>
    </row>
    <row r="41" spans="1:12">
      <c r="A41" s="22">
        <v>39630</v>
      </c>
      <c r="B41" s="6">
        <v>4.5699999999999998E-2</v>
      </c>
      <c r="C41" s="6">
        <v>5.67E-2</v>
      </c>
      <c r="D41" s="6">
        <v>7.1599999999999997E-2</v>
      </c>
      <c r="E41" s="6">
        <f t="shared" si="0"/>
        <v>-1.1000000000000003E-2</v>
      </c>
      <c r="F41" s="6">
        <f t="shared" si="1"/>
        <v>-2.5899999999999999E-2</v>
      </c>
      <c r="G41" s="6"/>
      <c r="H41" s="6"/>
      <c r="I41" s="6"/>
      <c r="J41" s="6"/>
      <c r="K41" s="6"/>
      <c r="L41" s="6"/>
    </row>
    <row r="42" spans="1:12">
      <c r="A42" s="22">
        <v>39661</v>
      </c>
      <c r="B42" s="6">
        <v>4.4999999999999998E-2</v>
      </c>
      <c r="C42" s="6">
        <v>5.6399999999999999E-2</v>
      </c>
      <c r="D42" s="6">
        <v>7.1499999999999994E-2</v>
      </c>
      <c r="E42" s="6">
        <f t="shared" si="0"/>
        <v>-1.14E-2</v>
      </c>
      <c r="F42" s="6">
        <f t="shared" si="1"/>
        <v>-2.6499999999999996E-2</v>
      </c>
      <c r="G42" s="6"/>
      <c r="H42" s="6"/>
      <c r="I42" s="6"/>
      <c r="J42" s="6"/>
      <c r="K42" s="6"/>
      <c r="L42" s="6"/>
    </row>
    <row r="43" spans="1:12">
      <c r="A43" s="22">
        <v>39692</v>
      </c>
      <c r="B43" s="6">
        <v>4.2700000000000002E-2</v>
      </c>
      <c r="C43" s="6">
        <v>5.6500000000000002E-2</v>
      </c>
      <c r="D43" s="6">
        <v>7.3099999999999998E-2</v>
      </c>
      <c r="E43" s="6">
        <f t="shared" si="0"/>
        <v>-1.38E-2</v>
      </c>
      <c r="F43" s="6">
        <f t="shared" si="1"/>
        <v>-3.0399999999999996E-2</v>
      </c>
      <c r="G43" s="6"/>
      <c r="H43" s="6"/>
      <c r="I43" s="6"/>
      <c r="J43" s="6"/>
      <c r="K43" s="6"/>
      <c r="L43" s="6"/>
    </row>
    <row r="44" spans="1:12">
      <c r="A44" s="22">
        <v>39722</v>
      </c>
      <c r="B44" s="6">
        <v>4.1700000000000001E-2</v>
      </c>
      <c r="C44" s="6">
        <v>6.2799999999999995E-2</v>
      </c>
      <c r="D44" s="6">
        <v>8.8800000000000004E-2</v>
      </c>
      <c r="E44" s="6">
        <f t="shared" si="0"/>
        <v>-2.1099999999999994E-2</v>
      </c>
      <c r="F44" s="6">
        <f t="shared" si="1"/>
        <v>-4.7100000000000003E-2</v>
      </c>
      <c r="G44" s="6"/>
      <c r="H44" s="6"/>
      <c r="I44" s="6"/>
      <c r="J44" s="6"/>
      <c r="K44" s="6"/>
      <c r="L44" s="6"/>
    </row>
    <row r="45" spans="1:12">
      <c r="A45" s="22">
        <v>39753</v>
      </c>
      <c r="B45" s="6">
        <v>0.04</v>
      </c>
      <c r="C45" s="6">
        <v>6.1199999999999997E-2</v>
      </c>
      <c r="D45" s="6">
        <v>9.2100000000000001E-2</v>
      </c>
      <c r="E45" s="6">
        <f t="shared" si="0"/>
        <v>-2.1199999999999997E-2</v>
      </c>
      <c r="F45" s="6">
        <f t="shared" si="1"/>
        <v>-5.21E-2</v>
      </c>
      <c r="G45" s="6"/>
      <c r="H45" s="6"/>
      <c r="I45" s="6"/>
      <c r="J45" s="6"/>
      <c r="K45" s="6"/>
      <c r="L45" s="6"/>
    </row>
    <row r="46" spans="1:12">
      <c r="A46" s="22">
        <v>39783</v>
      </c>
      <c r="B46" s="6">
        <v>2.87E-2</v>
      </c>
      <c r="C46" s="6">
        <v>5.0500000000000003E-2</v>
      </c>
      <c r="D46" s="6">
        <v>8.43E-2</v>
      </c>
      <c r="E46" s="6">
        <f t="shared" si="0"/>
        <v>-2.1800000000000003E-2</v>
      </c>
      <c r="F46" s="6">
        <f t="shared" si="1"/>
        <v>-5.5599999999999997E-2</v>
      </c>
      <c r="G46" s="6"/>
      <c r="H46" s="6"/>
      <c r="I46" s="6"/>
      <c r="J46" s="6"/>
      <c r="K46" s="6"/>
      <c r="L46" s="6"/>
    </row>
    <row r="47" spans="1:12">
      <c r="A47" s="22">
        <v>39814</v>
      </c>
      <c r="B47" s="6">
        <v>3.1300000000000001E-2</v>
      </c>
      <c r="C47" s="6">
        <v>5.0500000000000003E-2</v>
      </c>
      <c r="D47" s="6">
        <v>8.14E-2</v>
      </c>
      <c r="E47" s="6">
        <f t="shared" si="0"/>
        <v>-1.9200000000000002E-2</v>
      </c>
      <c r="F47" s="6">
        <f t="shared" si="1"/>
        <v>-5.0099999999999999E-2</v>
      </c>
      <c r="G47" s="6"/>
      <c r="H47" s="6"/>
      <c r="I47" s="6"/>
      <c r="J47" s="6"/>
      <c r="K47" s="6"/>
      <c r="L47" s="6"/>
    </row>
    <row r="48" spans="1:12">
      <c r="A48" s="22">
        <v>39845</v>
      </c>
      <c r="B48" s="6">
        <v>3.5900000000000001E-2</v>
      </c>
      <c r="C48" s="6">
        <v>5.2699999999999997E-2</v>
      </c>
      <c r="D48" s="6">
        <v>8.0799999999999997E-2</v>
      </c>
      <c r="E48" s="6">
        <f t="shared" si="0"/>
        <v>-1.6799999999999995E-2</v>
      </c>
      <c r="F48" s="6">
        <f t="shared" si="1"/>
        <v>-4.4899999999999995E-2</v>
      </c>
      <c r="G48" s="6"/>
      <c r="H48" s="6"/>
      <c r="I48" s="6"/>
      <c r="J48" s="6"/>
      <c r="K48" s="6"/>
      <c r="L48" s="6"/>
    </row>
    <row r="49" spans="1:12">
      <c r="A49" s="22">
        <v>39873</v>
      </c>
      <c r="B49" s="6">
        <v>3.6400000000000002E-2</v>
      </c>
      <c r="C49" s="6">
        <v>5.5E-2</v>
      </c>
      <c r="D49" s="6">
        <v>8.4199999999999997E-2</v>
      </c>
      <c r="E49" s="6">
        <f t="shared" si="0"/>
        <v>-1.8599999999999998E-2</v>
      </c>
      <c r="F49" s="6">
        <f t="shared" si="1"/>
        <v>-4.7799999999999995E-2</v>
      </c>
      <c r="G49" s="6"/>
      <c r="H49" s="6"/>
      <c r="I49" s="6"/>
      <c r="J49" s="6"/>
      <c r="K49" s="6"/>
      <c r="L49" s="6"/>
    </row>
    <row r="50" spans="1:12">
      <c r="A50" s="22">
        <v>39904</v>
      </c>
      <c r="B50" s="6">
        <v>3.7600000000000001E-2</v>
      </c>
      <c r="C50" s="6">
        <v>5.3900000000000003E-2</v>
      </c>
      <c r="D50" s="6">
        <v>8.3900000000000002E-2</v>
      </c>
      <c r="E50" s="6">
        <f t="shared" si="0"/>
        <v>-1.6300000000000002E-2</v>
      </c>
      <c r="F50" s="6">
        <f t="shared" si="1"/>
        <v>-4.6300000000000001E-2</v>
      </c>
      <c r="G50" s="6"/>
      <c r="H50" s="6"/>
      <c r="I50" s="6"/>
      <c r="J50" s="6"/>
      <c r="K50" s="6"/>
      <c r="L50" s="6"/>
    </row>
    <row r="51" spans="1:12">
      <c r="A51" s="22">
        <v>39934</v>
      </c>
      <c r="B51" s="6">
        <v>4.2299999999999997E-2</v>
      </c>
      <c r="C51" s="6">
        <v>5.5399999999999998E-2</v>
      </c>
      <c r="D51" s="6">
        <v>8.0600000000000005E-2</v>
      </c>
      <c r="E51" s="6">
        <f t="shared" si="0"/>
        <v>-1.3100000000000001E-2</v>
      </c>
      <c r="F51" s="6">
        <f t="shared" si="1"/>
        <v>-3.8300000000000008E-2</v>
      </c>
      <c r="G51" s="6"/>
      <c r="H51" s="6"/>
      <c r="I51" s="6"/>
      <c r="J51" s="6"/>
      <c r="K51" s="6"/>
      <c r="L51" s="6"/>
    </row>
    <row r="52" spans="1:12">
      <c r="A52" s="22">
        <v>39965</v>
      </c>
      <c r="B52" s="6">
        <v>4.5199999999999997E-2</v>
      </c>
      <c r="C52" s="6">
        <v>5.6099999999999997E-2</v>
      </c>
      <c r="D52" s="6">
        <v>7.4999999999999997E-2</v>
      </c>
      <c r="E52" s="6">
        <f t="shared" si="0"/>
        <v>-1.09E-2</v>
      </c>
      <c r="F52" s="6">
        <f t="shared" si="1"/>
        <v>-2.98E-2</v>
      </c>
      <c r="G52" s="6"/>
      <c r="H52" s="6"/>
      <c r="I52" s="6"/>
      <c r="J52" s="6"/>
      <c r="K52" s="6"/>
      <c r="L52" s="6"/>
    </row>
    <row r="53" spans="1:12">
      <c r="A53" s="22">
        <v>39995</v>
      </c>
      <c r="B53" s="6">
        <v>4.41E-2</v>
      </c>
      <c r="C53" s="6">
        <v>5.4100000000000002E-2</v>
      </c>
      <c r="D53" s="6">
        <v>7.0900000000000005E-2</v>
      </c>
      <c r="E53" s="6">
        <f t="shared" si="0"/>
        <v>-1.0000000000000002E-2</v>
      </c>
      <c r="F53" s="6">
        <f t="shared" si="1"/>
        <v>-2.6800000000000004E-2</v>
      </c>
      <c r="G53" s="6"/>
      <c r="H53" s="6"/>
      <c r="I53" s="6"/>
      <c r="J53" s="6"/>
      <c r="K53" s="6"/>
      <c r="L53" s="6"/>
    </row>
    <row r="54" spans="1:12">
      <c r="A54" s="22">
        <v>40026</v>
      </c>
      <c r="B54" s="6">
        <v>4.3700000000000003E-2</v>
      </c>
      <c r="C54" s="6">
        <v>5.2600000000000001E-2</v>
      </c>
      <c r="D54" s="6">
        <v>6.5799999999999997E-2</v>
      </c>
      <c r="E54" s="6">
        <f t="shared" si="0"/>
        <v>-8.8999999999999982E-3</v>
      </c>
      <c r="F54" s="6">
        <f t="shared" si="1"/>
        <v>-2.2099999999999995E-2</v>
      </c>
      <c r="G54" s="6"/>
      <c r="H54" s="6"/>
      <c r="I54" s="6"/>
      <c r="J54" s="6"/>
      <c r="K54" s="6"/>
      <c r="L54" s="6"/>
    </row>
    <row r="55" spans="1:12">
      <c r="A55" s="22">
        <v>40057</v>
      </c>
      <c r="B55" s="6">
        <v>4.19E-2</v>
      </c>
      <c r="C55" s="6">
        <v>5.1299999999999998E-2</v>
      </c>
      <c r="D55" s="6">
        <v>6.3100000000000003E-2</v>
      </c>
      <c r="E55" s="6">
        <f t="shared" si="0"/>
        <v>-9.3999999999999986E-3</v>
      </c>
      <c r="F55" s="6">
        <f t="shared" si="1"/>
        <v>-2.1200000000000004E-2</v>
      </c>
      <c r="G55" s="6"/>
      <c r="H55" s="6"/>
      <c r="I55" s="6"/>
      <c r="J55" s="6"/>
      <c r="K55" s="6"/>
      <c r="L55" s="6"/>
    </row>
    <row r="56" spans="1:12">
      <c r="A56" s="22">
        <v>40087</v>
      </c>
      <c r="B56" s="6">
        <v>4.19E-2</v>
      </c>
      <c r="C56" s="6">
        <v>5.1499999999999997E-2</v>
      </c>
      <c r="D56" s="6">
        <v>6.2899999999999998E-2</v>
      </c>
      <c r="E56" s="6">
        <f t="shared" si="0"/>
        <v>-9.5999999999999974E-3</v>
      </c>
      <c r="F56" s="6">
        <f t="shared" si="1"/>
        <v>-2.0999999999999998E-2</v>
      </c>
      <c r="G56" s="6"/>
      <c r="H56" s="6"/>
      <c r="I56" s="6"/>
      <c r="J56" s="6"/>
      <c r="K56" s="6"/>
      <c r="L56" s="6"/>
    </row>
    <row r="57" spans="1:12">
      <c r="A57" s="22">
        <v>40118</v>
      </c>
      <c r="B57" s="6">
        <v>4.3099999999999999E-2</v>
      </c>
      <c r="C57" s="6">
        <v>5.1900000000000002E-2</v>
      </c>
      <c r="D57" s="6">
        <v>6.3200000000000006E-2</v>
      </c>
      <c r="E57" s="6">
        <f t="shared" si="0"/>
        <v>-8.8000000000000023E-3</v>
      </c>
      <c r="F57" s="6">
        <f t="shared" si="1"/>
        <v>-2.0100000000000007E-2</v>
      </c>
      <c r="G57" s="6"/>
      <c r="H57" s="6"/>
      <c r="I57" s="6"/>
      <c r="J57" s="6"/>
      <c r="K57" s="6"/>
      <c r="L57" s="6"/>
    </row>
    <row r="58" spans="1:12">
      <c r="A58" t="s">
        <v>177</v>
      </c>
      <c r="B58" s="6">
        <f>AVERAGE(B12:B57)</f>
        <v>4.512608695652174E-2</v>
      </c>
      <c r="C58" s="6">
        <f t="shared" ref="C58:D58" si="2">AVERAGE(C12:C57)</f>
        <v>5.5328260869565209E-2</v>
      </c>
      <c r="D58" s="6">
        <f t="shared" si="2"/>
        <v>6.9530434782608688E-2</v>
      </c>
      <c r="E58" s="6"/>
      <c r="F58" s="6"/>
      <c r="G58" s="6"/>
      <c r="H58" s="6"/>
      <c r="I58" s="6"/>
      <c r="J58" s="6"/>
      <c r="K58" s="6"/>
      <c r="L58" s="6"/>
    </row>
    <row r="59" spans="1:12" ht="30">
      <c r="A59" s="23" t="s">
        <v>178</v>
      </c>
      <c r="B59" s="6">
        <f>(B55+B56+B57)/3</f>
        <v>4.2300000000000004E-2</v>
      </c>
      <c r="C59" s="6">
        <f>(C55+C56+C57)/3</f>
        <v>5.156666666666667E-2</v>
      </c>
      <c r="D59" s="6">
        <f>(D55+D56+D57)/3</f>
        <v>6.3066666666666674E-2</v>
      </c>
      <c r="E59" s="6"/>
      <c r="F59" s="6"/>
      <c r="G59" s="6"/>
      <c r="H59" s="6"/>
      <c r="I59" s="6"/>
      <c r="J59" s="6"/>
      <c r="K59" s="6"/>
      <c r="L59" s="6"/>
    </row>
    <row r="60" spans="1:12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2:12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2:1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2:1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2:12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2:12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</sheetData>
  <mergeCells count="4">
    <mergeCell ref="A2:F2"/>
    <mergeCell ref="A3:F3"/>
    <mergeCell ref="A4:F4"/>
    <mergeCell ref="A5:F5"/>
  </mergeCells>
  <printOptions horizontalCentered="1" verticalCentered="1"/>
  <pageMargins left="0.7" right="0.7" top="0.75" bottom="0.75" header="0.3" footer="0.3"/>
  <pageSetup scale="73" orientation="portrait" r:id="rId1"/>
  <headerFooter>
    <oddFooter>&amp;LSources: www.federalreserve.gov/releases/h15/
&amp;RExhibit __
Schedule (DJL-2)
Page 1 of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workbookViewId="0">
      <selection activeCell="A28" sqref="A28"/>
    </sheetView>
  </sheetViews>
  <sheetFormatPr defaultRowHeight="15"/>
  <cols>
    <col min="2" max="2" width="36" customWidth="1"/>
    <col min="4" max="4" width="13.42578125" customWidth="1"/>
    <col min="5" max="5" width="15" customWidth="1"/>
  </cols>
  <sheetData>
    <row r="1" spans="1:14">
      <c r="A1" s="1"/>
      <c r="B1" s="1"/>
      <c r="C1" s="1"/>
    </row>
    <row r="2" spans="1:14">
      <c r="A2" s="1"/>
      <c r="B2" s="1"/>
      <c r="C2" s="1"/>
    </row>
    <row r="3" spans="1:14" ht="18.75">
      <c r="A3" s="1"/>
      <c r="B3" s="39" t="s">
        <v>133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4" ht="18.75">
      <c r="A4" s="1"/>
      <c r="B4" s="39" t="s">
        <v>134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4" ht="18.75">
      <c r="A5" s="1"/>
      <c r="B5" s="39" t="s">
        <v>149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4" ht="18.75">
      <c r="A6" s="1"/>
      <c r="B6" s="39" t="s">
        <v>150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4">
      <c r="A7" s="1"/>
      <c r="B7" s="1"/>
      <c r="C7" s="1"/>
    </row>
    <row r="8" spans="1:14">
      <c r="A8" s="1"/>
      <c r="B8" s="1"/>
      <c r="C8" s="1"/>
      <c r="D8" s="40" t="s">
        <v>86</v>
      </c>
      <c r="E8" s="40"/>
      <c r="F8" s="40" t="s">
        <v>151</v>
      </c>
      <c r="G8" s="40"/>
      <c r="H8" s="40"/>
      <c r="I8" s="40"/>
    </row>
    <row r="9" spans="1:14" ht="39">
      <c r="A9" s="2" t="s">
        <v>0</v>
      </c>
      <c r="B9" s="1" t="s">
        <v>1</v>
      </c>
      <c r="C9" s="1" t="s">
        <v>2</v>
      </c>
      <c r="D9" s="2" t="s">
        <v>84</v>
      </c>
      <c r="E9" s="2" t="s">
        <v>85</v>
      </c>
      <c r="F9" s="2" t="s">
        <v>87</v>
      </c>
      <c r="G9" s="2" t="s">
        <v>88</v>
      </c>
      <c r="H9" s="2" t="s">
        <v>89</v>
      </c>
      <c r="I9" s="2" t="s">
        <v>90</v>
      </c>
      <c r="J9" s="2" t="s">
        <v>152</v>
      </c>
      <c r="K9" s="2"/>
      <c r="L9" s="2" t="s">
        <v>153</v>
      </c>
      <c r="M9" s="2"/>
    </row>
    <row r="10" spans="1:14">
      <c r="A10">
        <v>1</v>
      </c>
      <c r="B10" s="3" t="s">
        <v>3</v>
      </c>
      <c r="C10" s="3" t="s">
        <v>4</v>
      </c>
      <c r="D10" s="6"/>
      <c r="E10" s="6"/>
      <c r="F10" s="6"/>
      <c r="G10" s="6">
        <v>0.04</v>
      </c>
      <c r="H10" s="6">
        <v>7.4999999999999997E-2</v>
      </c>
      <c r="I10" s="6">
        <f>AVERAGE(F10:H10)</f>
        <v>5.7499999999999996E-2</v>
      </c>
      <c r="J10" s="6"/>
      <c r="K10" s="6"/>
      <c r="L10" s="6">
        <v>0.04</v>
      </c>
      <c r="M10" s="6"/>
      <c r="N10" s="6"/>
    </row>
    <row r="11" spans="1:14">
      <c r="A11">
        <f>A10+1</f>
        <v>2</v>
      </c>
      <c r="B11" s="3" t="s">
        <v>5</v>
      </c>
      <c r="C11" s="3" t="s">
        <v>6</v>
      </c>
      <c r="D11" s="6">
        <v>5.0000000000000001E-3</v>
      </c>
      <c r="E11" s="6"/>
      <c r="F11" s="6">
        <f>'INPUT 1A'!I12</f>
        <v>7.0000000000000007E-2</v>
      </c>
      <c r="G11" s="6">
        <v>0.16</v>
      </c>
      <c r="H11" s="6">
        <v>0.14000000000000001</v>
      </c>
      <c r="I11" s="6">
        <f>AVERAGE(F11:H11)</f>
        <v>0.12333333333333334</v>
      </c>
      <c r="J11" s="6">
        <v>8.5000000000000006E-2</v>
      </c>
      <c r="K11" s="6">
        <f t="shared" ref="K11:K40" si="0">J11-F11</f>
        <v>1.4999999999999999E-2</v>
      </c>
      <c r="L11" s="6">
        <v>0.14000000000000001</v>
      </c>
      <c r="M11" s="6">
        <f t="shared" ref="M11:M40" si="1">L11-G11</f>
        <v>-1.999999999999999E-2</v>
      </c>
      <c r="N11" s="6"/>
    </row>
    <row r="12" spans="1:14">
      <c r="A12">
        <f t="shared" ref="A12:A42" si="2">A11+1</f>
        <v>3</v>
      </c>
      <c r="B12" s="3" t="s">
        <v>7</v>
      </c>
      <c r="C12" s="3" t="s">
        <v>8</v>
      </c>
      <c r="D12" s="6">
        <v>0.03</v>
      </c>
      <c r="E12" s="6">
        <v>7.0000000000000007E-2</v>
      </c>
      <c r="F12" s="6">
        <f>'INPUT 1A'!I13</f>
        <v>4.4999999999999998E-2</v>
      </c>
      <c r="G12" s="6">
        <v>4.4999999999999998E-2</v>
      </c>
      <c r="H12" s="6">
        <v>4.4499999999999998E-2</v>
      </c>
      <c r="I12" s="6">
        <f t="shared" ref="I12:I40" si="3">AVERAGE(F12:H12)</f>
        <v>4.4833333333333336E-2</v>
      </c>
      <c r="J12" s="6">
        <v>0.05</v>
      </c>
      <c r="K12" s="6">
        <f t="shared" si="0"/>
        <v>5.0000000000000044E-3</v>
      </c>
      <c r="L12" s="6">
        <v>5.2999999999999999E-2</v>
      </c>
      <c r="M12" s="6">
        <f t="shared" si="1"/>
        <v>8.0000000000000002E-3</v>
      </c>
      <c r="N12" s="6"/>
    </row>
    <row r="13" spans="1:14">
      <c r="A13">
        <f t="shared" si="2"/>
        <v>4</v>
      </c>
      <c r="B13" s="3" t="s">
        <v>9</v>
      </c>
      <c r="C13" s="3" t="s">
        <v>10</v>
      </c>
      <c r="D13" s="6">
        <v>5.0000000000000001E-3</v>
      </c>
      <c r="E13" s="6"/>
      <c r="F13" s="6">
        <f>'INPUT 1A'!I14</f>
        <v>0.03</v>
      </c>
      <c r="G13" s="6">
        <v>3.3000000000000002E-2</v>
      </c>
      <c r="H13" s="6">
        <v>0.03</v>
      </c>
      <c r="I13" s="6">
        <f t="shared" si="3"/>
        <v>3.1E-2</v>
      </c>
      <c r="J13" s="6">
        <v>4.4999999999999998E-2</v>
      </c>
      <c r="K13" s="6">
        <f t="shared" si="0"/>
        <v>1.4999999999999999E-2</v>
      </c>
      <c r="L13" s="6">
        <v>4.7E-2</v>
      </c>
      <c r="M13" s="6">
        <f t="shared" si="1"/>
        <v>1.3999999999999999E-2</v>
      </c>
      <c r="N13" s="6"/>
    </row>
    <row r="14" spans="1:14">
      <c r="A14">
        <f t="shared" si="2"/>
        <v>5</v>
      </c>
      <c r="B14" s="3" t="s">
        <v>146</v>
      </c>
      <c r="C14" s="3" t="s">
        <v>62</v>
      </c>
      <c r="D14" s="6">
        <v>5.0000000000000001E-3</v>
      </c>
      <c r="E14" s="6"/>
      <c r="F14" s="6">
        <f>'INPUT 1A'!I15</f>
        <v>0.01</v>
      </c>
      <c r="G14" s="6">
        <v>0.04</v>
      </c>
      <c r="H14" s="6">
        <v>0.03</v>
      </c>
      <c r="I14" s="6">
        <f t="shared" si="3"/>
        <v>2.6666666666666668E-2</v>
      </c>
      <c r="J14" s="6">
        <v>1.4999999999999999E-2</v>
      </c>
      <c r="K14" s="6">
        <f t="shared" si="0"/>
        <v>4.9999999999999992E-3</v>
      </c>
      <c r="L14" s="6">
        <v>0.04</v>
      </c>
      <c r="M14" s="6">
        <f t="shared" si="1"/>
        <v>0</v>
      </c>
      <c r="N14" s="6"/>
    </row>
    <row r="15" spans="1:14">
      <c r="A15">
        <f t="shared" si="2"/>
        <v>6</v>
      </c>
      <c r="B15" s="3" t="s">
        <v>11</v>
      </c>
      <c r="C15" s="3" t="s">
        <v>14</v>
      </c>
      <c r="D15" s="6"/>
      <c r="E15" s="6"/>
      <c r="F15" s="6">
        <f>'INPUT 1A'!I16</f>
        <v>0.1</v>
      </c>
      <c r="G15" s="6">
        <v>7.0000000000000007E-2</v>
      </c>
      <c r="H15" s="6">
        <v>6.3299999999999995E-2</v>
      </c>
      <c r="I15" s="6">
        <f t="shared" si="3"/>
        <v>7.7766666666666664E-2</v>
      </c>
      <c r="J15" s="6">
        <v>0.1</v>
      </c>
      <c r="K15" s="6"/>
      <c r="L15" s="6">
        <v>6.5000000000000002E-2</v>
      </c>
      <c r="M15" s="6">
        <f t="shared" si="1"/>
        <v>-5.0000000000000044E-3</v>
      </c>
      <c r="N15" s="6"/>
    </row>
    <row r="16" spans="1:14">
      <c r="A16">
        <f t="shared" si="2"/>
        <v>7</v>
      </c>
      <c r="B16" s="3" t="s">
        <v>12</v>
      </c>
      <c r="C16" s="3" t="s">
        <v>13</v>
      </c>
      <c r="D16" s="6">
        <v>0.03</v>
      </c>
      <c r="E16" s="6">
        <v>5.0000000000000001E-3</v>
      </c>
      <c r="F16" s="6">
        <f>'INPUT 1A'!I17</f>
        <v>9.5000000000000001E-2</v>
      </c>
      <c r="G16" s="6">
        <v>0.09</v>
      </c>
      <c r="H16" s="6">
        <v>0.125</v>
      </c>
      <c r="I16" s="6">
        <f t="shared" si="3"/>
        <v>0.10333333333333333</v>
      </c>
      <c r="J16" s="6">
        <v>0.105</v>
      </c>
      <c r="K16" s="6">
        <f t="shared" si="0"/>
        <v>9.999999999999995E-3</v>
      </c>
      <c r="L16" s="6">
        <v>0.14499999999999999</v>
      </c>
      <c r="M16" s="6">
        <f t="shared" si="1"/>
        <v>5.4999999999999993E-2</v>
      </c>
      <c r="N16" s="6"/>
    </row>
    <row r="17" spans="1:14">
      <c r="A17">
        <f t="shared" si="2"/>
        <v>8</v>
      </c>
      <c r="B17" s="3" t="s">
        <v>147</v>
      </c>
      <c r="C17" s="3" t="s">
        <v>83</v>
      </c>
      <c r="D17" s="6">
        <v>0.01</v>
      </c>
      <c r="E17" s="6">
        <v>1.4999999999999999E-2</v>
      </c>
      <c r="F17" s="6">
        <v>0.03</v>
      </c>
      <c r="G17" s="6">
        <v>3.3000000000000002E-2</v>
      </c>
      <c r="H17" s="6">
        <v>0.03</v>
      </c>
      <c r="I17" s="6">
        <f t="shared" si="3"/>
        <v>3.1E-2</v>
      </c>
      <c r="J17" s="6">
        <v>2.5000000000000001E-2</v>
      </c>
      <c r="K17" s="6">
        <f t="shared" si="0"/>
        <v>-4.9999999999999975E-3</v>
      </c>
      <c r="L17" s="6">
        <v>4.2999999999999997E-2</v>
      </c>
      <c r="M17" s="6">
        <f t="shared" si="1"/>
        <v>9.999999999999995E-3</v>
      </c>
      <c r="N17" s="6"/>
    </row>
    <row r="18" spans="1:14">
      <c r="A18">
        <f t="shared" si="2"/>
        <v>9</v>
      </c>
      <c r="B18" s="3" t="s">
        <v>15</v>
      </c>
      <c r="C18" s="3" t="s">
        <v>16</v>
      </c>
      <c r="D18" s="6">
        <v>3.5000000000000003E-2</v>
      </c>
      <c r="E18" s="6">
        <v>7.0000000000000007E-2</v>
      </c>
      <c r="F18" s="6">
        <f>'INPUT 1A'!I19</f>
        <v>8.5000000000000006E-2</v>
      </c>
      <c r="G18" s="6">
        <v>6.2E-2</v>
      </c>
      <c r="H18" s="6">
        <v>9.4299999999999995E-2</v>
      </c>
      <c r="I18" s="6">
        <f t="shared" si="3"/>
        <v>8.0433333333333343E-2</v>
      </c>
      <c r="J18" s="6">
        <v>0.11</v>
      </c>
      <c r="K18" s="6">
        <f t="shared" si="0"/>
        <v>2.4999999999999994E-2</v>
      </c>
      <c r="L18" s="6">
        <v>6.3E-2</v>
      </c>
      <c r="M18" s="6">
        <f t="shared" si="1"/>
        <v>1.0000000000000009E-3</v>
      </c>
      <c r="N18" s="6"/>
    </row>
    <row r="19" spans="1:14">
      <c r="A19">
        <f t="shared" si="2"/>
        <v>10</v>
      </c>
      <c r="B19" s="3" t="s">
        <v>17</v>
      </c>
      <c r="C19" s="3" t="s">
        <v>18</v>
      </c>
      <c r="D19" s="6">
        <v>0.01</v>
      </c>
      <c r="E19" s="6">
        <v>2.5000000000000001E-2</v>
      </c>
      <c r="F19" s="6">
        <f>'INPUT 1A'!I20</f>
        <v>7.4999999999999997E-2</v>
      </c>
      <c r="G19" s="6">
        <v>0.04</v>
      </c>
      <c r="H19" s="6">
        <v>0.01</v>
      </c>
      <c r="I19" s="6">
        <f t="shared" si="3"/>
        <v>4.1666666666666664E-2</v>
      </c>
      <c r="J19" s="6">
        <v>4.4999999999999998E-2</v>
      </c>
      <c r="K19" s="6">
        <f t="shared" si="0"/>
        <v>-0.03</v>
      </c>
      <c r="L19" s="6">
        <v>0.06</v>
      </c>
      <c r="M19" s="6">
        <f t="shared" si="1"/>
        <v>1.9999999999999997E-2</v>
      </c>
      <c r="N19" s="6"/>
    </row>
    <row r="20" spans="1:14">
      <c r="A20">
        <f t="shared" si="2"/>
        <v>11</v>
      </c>
      <c r="B20" s="3" t="s">
        <v>19</v>
      </c>
      <c r="C20" s="3" t="s">
        <v>20</v>
      </c>
      <c r="D20" s="6"/>
      <c r="E20" s="6"/>
      <c r="F20" s="6">
        <f>'INPUT 1A'!I21</f>
        <v>0.05</v>
      </c>
      <c r="G20" s="6">
        <v>4.4999999999999998E-2</v>
      </c>
      <c r="H20" s="6">
        <v>3.5000000000000003E-2</v>
      </c>
      <c r="I20" s="6">
        <f t="shared" si="3"/>
        <v>4.3333333333333335E-2</v>
      </c>
      <c r="J20" s="6">
        <v>0.05</v>
      </c>
      <c r="K20" s="6">
        <f t="shared" si="0"/>
        <v>0</v>
      </c>
      <c r="L20" s="6">
        <v>0.05</v>
      </c>
      <c r="M20" s="6">
        <f t="shared" si="1"/>
        <v>5.0000000000000044E-3</v>
      </c>
      <c r="N20" s="6"/>
    </row>
    <row r="21" spans="1:14">
      <c r="A21">
        <f t="shared" si="2"/>
        <v>12</v>
      </c>
      <c r="B21" s="3" t="s">
        <v>21</v>
      </c>
      <c r="C21" s="3" t="s">
        <v>22</v>
      </c>
      <c r="D21" s="6">
        <v>7.0000000000000007E-2</v>
      </c>
      <c r="E21" s="6">
        <v>0.13500000000000001</v>
      </c>
      <c r="F21" s="6">
        <f>'INPUT 1A'!I22</f>
        <v>4.4999999999999998E-2</v>
      </c>
      <c r="G21" s="6">
        <v>0.05</v>
      </c>
      <c r="H21" s="6">
        <v>0.03</v>
      </c>
      <c r="I21" s="6">
        <f t="shared" si="3"/>
        <v>4.1666666666666664E-2</v>
      </c>
      <c r="J21" s="6">
        <v>3.5000000000000003E-2</v>
      </c>
      <c r="K21" s="6">
        <f t="shared" si="0"/>
        <v>-9.999999999999995E-3</v>
      </c>
      <c r="L21" s="6">
        <v>6.3E-2</v>
      </c>
      <c r="M21" s="6">
        <f t="shared" si="1"/>
        <v>1.2999999999999998E-2</v>
      </c>
      <c r="N21" s="6"/>
    </row>
    <row r="22" spans="1:14">
      <c r="A22">
        <f t="shared" si="2"/>
        <v>13</v>
      </c>
      <c r="B22" s="3" t="s">
        <v>23</v>
      </c>
      <c r="C22" s="3" t="s">
        <v>24</v>
      </c>
      <c r="D22" s="6"/>
      <c r="E22" s="6">
        <v>3.5000000000000003E-2</v>
      </c>
      <c r="F22" s="6">
        <f>'INPUT 1A'!I23</f>
        <v>0.06</v>
      </c>
      <c r="G22" s="6"/>
      <c r="H22" s="6">
        <v>0.06</v>
      </c>
      <c r="I22" s="6">
        <f t="shared" si="3"/>
        <v>0.06</v>
      </c>
      <c r="J22" s="6">
        <v>8.5000000000000006E-2</v>
      </c>
      <c r="K22" s="6">
        <f t="shared" si="0"/>
        <v>2.5000000000000008E-2</v>
      </c>
      <c r="L22" s="6"/>
      <c r="M22" s="6">
        <f t="shared" si="1"/>
        <v>0</v>
      </c>
      <c r="N22" s="6"/>
    </row>
    <row r="23" spans="1:14">
      <c r="A23">
        <f t="shared" si="2"/>
        <v>14</v>
      </c>
      <c r="B23" s="3" t="s">
        <v>25</v>
      </c>
      <c r="C23" s="3" t="s">
        <v>26</v>
      </c>
      <c r="D23" s="6">
        <v>9.5000000000000001E-2</v>
      </c>
      <c r="E23" s="6">
        <v>0.105</v>
      </c>
      <c r="F23" s="6">
        <f>'INPUT 1A'!I24</f>
        <v>0.06</v>
      </c>
      <c r="G23" s="6">
        <v>0.06</v>
      </c>
      <c r="H23" s="6">
        <v>8.3699999999999997E-2</v>
      </c>
      <c r="I23" s="6">
        <f t="shared" si="3"/>
        <v>6.7900000000000002E-2</v>
      </c>
      <c r="J23" s="6">
        <v>0.06</v>
      </c>
      <c r="K23" s="6">
        <f t="shared" si="0"/>
        <v>0</v>
      </c>
      <c r="L23" s="6">
        <v>7.2999999999999995E-2</v>
      </c>
      <c r="M23" s="6">
        <f t="shared" si="1"/>
        <v>1.2999999999999998E-2</v>
      </c>
      <c r="N23" s="6"/>
    </row>
    <row r="24" spans="1:14">
      <c r="A24">
        <f t="shared" si="2"/>
        <v>15</v>
      </c>
      <c r="B24" s="3" t="s">
        <v>27</v>
      </c>
      <c r="C24" s="3" t="s">
        <v>28</v>
      </c>
      <c r="D24" s="6"/>
      <c r="E24" s="6">
        <v>0.105</v>
      </c>
      <c r="F24" s="6">
        <f>'INPUT 1A'!I25</f>
        <v>4.4999999999999998E-2</v>
      </c>
      <c r="G24" s="6">
        <v>0.02</v>
      </c>
      <c r="H24" s="6">
        <v>4.3299999999999998E-2</v>
      </c>
      <c r="I24" s="6">
        <f t="shared" si="3"/>
        <v>3.61E-2</v>
      </c>
      <c r="J24" s="6">
        <v>7.4999999999999997E-2</v>
      </c>
      <c r="K24" s="6">
        <f t="shared" si="0"/>
        <v>0.03</v>
      </c>
      <c r="L24" s="6">
        <v>0.08</v>
      </c>
      <c r="M24" s="6">
        <f t="shared" si="1"/>
        <v>0.06</v>
      </c>
      <c r="N24" s="6"/>
    </row>
    <row r="25" spans="1:14">
      <c r="A25">
        <f t="shared" si="2"/>
        <v>16</v>
      </c>
      <c r="B25" s="3" t="s">
        <v>29</v>
      </c>
      <c r="C25" s="3" t="s">
        <v>30</v>
      </c>
      <c r="D25" s="6">
        <v>7.0000000000000007E-2</v>
      </c>
      <c r="E25" s="6">
        <v>9.5000000000000001E-2</v>
      </c>
      <c r="F25" s="6">
        <f>'INPUT 1A'!I26</f>
        <v>0.08</v>
      </c>
      <c r="G25" s="6">
        <v>8.4000000000000005E-2</v>
      </c>
      <c r="H25" s="6">
        <v>8.4599999999999995E-2</v>
      </c>
      <c r="I25" s="6">
        <f t="shared" si="3"/>
        <v>8.2866666666666658E-2</v>
      </c>
      <c r="J25" s="6">
        <v>8.5000000000000006E-2</v>
      </c>
      <c r="K25" s="6">
        <f t="shared" si="0"/>
        <v>5.0000000000000044E-3</v>
      </c>
      <c r="L25" s="6">
        <v>9.0999999999999998E-2</v>
      </c>
      <c r="M25" s="6">
        <f t="shared" si="1"/>
        <v>6.9999999999999923E-3</v>
      </c>
      <c r="N25" s="6"/>
    </row>
    <row r="26" spans="1:14">
      <c r="A26">
        <f t="shared" si="2"/>
        <v>17</v>
      </c>
      <c r="B26" s="3" t="s">
        <v>31</v>
      </c>
      <c r="C26" s="3" t="s">
        <v>32</v>
      </c>
      <c r="D26" s="6">
        <v>7.4999999999999997E-2</v>
      </c>
      <c r="E26" s="6">
        <v>0.125</v>
      </c>
      <c r="F26" s="6">
        <f>'INPUT 1A'!I27</f>
        <v>0.03</v>
      </c>
      <c r="G26" s="6">
        <v>7.0000000000000007E-2</v>
      </c>
      <c r="H26" s="6">
        <v>4.4999999999999998E-2</v>
      </c>
      <c r="I26" s="6">
        <f t="shared" si="3"/>
        <v>4.8333333333333339E-2</v>
      </c>
      <c r="J26" s="6">
        <v>0.04</v>
      </c>
      <c r="K26" s="6">
        <f t="shared" si="0"/>
        <v>1.0000000000000002E-2</v>
      </c>
      <c r="L26" s="6">
        <v>7.2999999999999995E-2</v>
      </c>
      <c r="M26" s="6">
        <f t="shared" si="1"/>
        <v>2.9999999999999888E-3</v>
      </c>
      <c r="N26" s="6"/>
    </row>
    <row r="27" spans="1:14">
      <c r="A27">
        <f t="shared" si="2"/>
        <v>18</v>
      </c>
      <c r="B27" s="3" t="s">
        <v>33</v>
      </c>
      <c r="C27" s="3" t="s">
        <v>34</v>
      </c>
      <c r="D27" s="6"/>
      <c r="E27" s="6"/>
      <c r="F27" s="6">
        <f>'INPUT 1A'!I28</f>
        <v>5.0000000000000001E-3</v>
      </c>
      <c r="G27" s="6">
        <v>0.02</v>
      </c>
      <c r="H27" s="6">
        <v>0.02</v>
      </c>
      <c r="I27" s="6">
        <f t="shared" si="3"/>
        <v>1.4999999999999999E-2</v>
      </c>
      <c r="J27" s="6"/>
      <c r="K27" s="6">
        <f t="shared" si="0"/>
        <v>-5.0000000000000001E-3</v>
      </c>
      <c r="L27" s="6">
        <v>5.8000000000000003E-2</v>
      </c>
      <c r="M27" s="6">
        <f t="shared" si="1"/>
        <v>3.8000000000000006E-2</v>
      </c>
      <c r="N27" s="6"/>
    </row>
    <row r="28" spans="1:14">
      <c r="A28">
        <f t="shared" si="2"/>
        <v>19</v>
      </c>
      <c r="B28" s="3" t="s">
        <v>35</v>
      </c>
      <c r="C28" s="3" t="s">
        <v>36</v>
      </c>
      <c r="D28" s="6"/>
      <c r="E28" s="6"/>
      <c r="F28" s="6">
        <f>'INPUT 1A'!I29</f>
        <v>7.0000000000000007E-2</v>
      </c>
      <c r="G28" s="6">
        <v>0.03</v>
      </c>
      <c r="H28" s="6">
        <v>0.03</v>
      </c>
      <c r="I28" s="6">
        <f t="shared" si="3"/>
        <v>4.3333333333333335E-2</v>
      </c>
      <c r="J28" s="6">
        <v>7.0000000000000007E-2</v>
      </c>
      <c r="K28" s="6">
        <f t="shared" si="0"/>
        <v>0</v>
      </c>
      <c r="L28" s="6">
        <v>4.8000000000000001E-2</v>
      </c>
      <c r="M28" s="6">
        <f t="shared" si="1"/>
        <v>1.8000000000000002E-2</v>
      </c>
      <c r="N28" s="6"/>
    </row>
    <row r="29" spans="1:14">
      <c r="A29">
        <f t="shared" si="2"/>
        <v>20</v>
      </c>
      <c r="B29" s="3" t="s">
        <v>37</v>
      </c>
      <c r="C29" s="3" t="s">
        <v>38</v>
      </c>
      <c r="D29" s="6"/>
      <c r="E29" s="6">
        <v>1.4999999999999999E-2</v>
      </c>
      <c r="F29" s="6">
        <f>'INPUT 1A'!I30</f>
        <v>4.4999999999999998E-2</v>
      </c>
      <c r="G29" s="6">
        <v>0.05</v>
      </c>
      <c r="H29" s="6">
        <v>0.05</v>
      </c>
      <c r="I29" s="6">
        <f t="shared" si="3"/>
        <v>4.8333333333333339E-2</v>
      </c>
      <c r="J29" s="6">
        <v>4.4999999999999998E-2</v>
      </c>
      <c r="K29" s="6">
        <f t="shared" si="0"/>
        <v>0</v>
      </c>
      <c r="L29" s="6">
        <v>0.05</v>
      </c>
      <c r="M29" s="6">
        <f t="shared" si="1"/>
        <v>0</v>
      </c>
      <c r="N29" s="6"/>
    </row>
    <row r="30" spans="1:14">
      <c r="A30">
        <f t="shared" si="2"/>
        <v>21</v>
      </c>
      <c r="B30" s="3" t="s">
        <v>39</v>
      </c>
      <c r="C30" s="3" t="s">
        <v>40</v>
      </c>
      <c r="D30" s="6">
        <v>4.4999999999999998E-2</v>
      </c>
      <c r="E30" s="6"/>
      <c r="F30" s="6">
        <f>'INPUT 1A'!I31</f>
        <v>6.5000000000000002E-2</v>
      </c>
      <c r="G30" s="6">
        <v>7.4999999999999997E-2</v>
      </c>
      <c r="H30" s="6">
        <v>7.2499999999999995E-2</v>
      </c>
      <c r="I30" s="6">
        <f t="shared" si="3"/>
        <v>7.0833333333333345E-2</v>
      </c>
      <c r="J30" s="6">
        <v>6.5000000000000002E-2</v>
      </c>
      <c r="K30" s="6">
        <f t="shared" si="0"/>
        <v>0</v>
      </c>
      <c r="L30" s="6">
        <v>6.9000000000000006E-2</v>
      </c>
      <c r="M30" s="6">
        <f t="shared" si="1"/>
        <v>-5.9999999999999915E-3</v>
      </c>
      <c r="N30" s="6"/>
    </row>
    <row r="31" spans="1:14">
      <c r="A31">
        <f t="shared" si="2"/>
        <v>22</v>
      </c>
      <c r="B31" s="3" t="s">
        <v>41</v>
      </c>
      <c r="C31" s="3" t="s">
        <v>42</v>
      </c>
      <c r="D31" s="6"/>
      <c r="E31" s="6"/>
      <c r="F31" s="6"/>
      <c r="G31" s="6">
        <v>0.05</v>
      </c>
      <c r="H31" s="6">
        <v>5.5E-2</v>
      </c>
      <c r="I31" s="6">
        <f t="shared" si="3"/>
        <v>5.2500000000000005E-2</v>
      </c>
      <c r="J31" s="6">
        <v>0.03</v>
      </c>
      <c r="K31" s="6">
        <f t="shared" si="0"/>
        <v>0.03</v>
      </c>
      <c r="L31" s="6">
        <v>0.04</v>
      </c>
      <c r="M31" s="6">
        <f t="shared" si="1"/>
        <v>-1.0000000000000002E-2</v>
      </c>
      <c r="N31" s="6"/>
    </row>
    <row r="32" spans="1:14">
      <c r="A32">
        <f t="shared" si="2"/>
        <v>23</v>
      </c>
      <c r="B32" s="3" t="s">
        <v>144</v>
      </c>
      <c r="C32" s="3" t="s">
        <v>145</v>
      </c>
      <c r="D32" s="6"/>
      <c r="E32" s="6"/>
      <c r="F32" s="6">
        <v>0.03</v>
      </c>
      <c r="G32" s="6">
        <v>0.08</v>
      </c>
      <c r="H32" s="6">
        <v>0.08</v>
      </c>
      <c r="I32" s="6">
        <f t="shared" si="3"/>
        <v>6.3333333333333339E-2</v>
      </c>
      <c r="J32" s="6">
        <v>0.03</v>
      </c>
      <c r="K32" s="6">
        <f t="shared" si="0"/>
        <v>0</v>
      </c>
      <c r="L32" s="6">
        <v>5.5E-2</v>
      </c>
      <c r="M32" s="6">
        <f t="shared" si="1"/>
        <v>-2.5000000000000001E-2</v>
      </c>
      <c r="N32" s="6"/>
    </row>
    <row r="33" spans="1:14">
      <c r="A33">
        <f t="shared" si="2"/>
        <v>24</v>
      </c>
      <c r="B33" s="3" t="s">
        <v>43</v>
      </c>
      <c r="C33" s="3" t="s">
        <v>44</v>
      </c>
      <c r="D33" s="6"/>
      <c r="E33" s="6"/>
      <c r="F33" s="6">
        <f>'INPUT 1A'!I34</f>
        <v>3.5000000000000003E-2</v>
      </c>
      <c r="G33" s="6">
        <v>6.7000000000000004E-2</v>
      </c>
      <c r="H33" s="6">
        <v>6.7500000000000004E-2</v>
      </c>
      <c r="I33" s="6">
        <f t="shared" si="3"/>
        <v>5.6500000000000002E-2</v>
      </c>
      <c r="J33" s="6">
        <v>5.5E-2</v>
      </c>
      <c r="K33" s="6">
        <f t="shared" si="0"/>
        <v>1.9999999999999997E-2</v>
      </c>
      <c r="L33" s="6">
        <v>6.7000000000000004E-2</v>
      </c>
      <c r="M33" s="6">
        <f t="shared" si="1"/>
        <v>0</v>
      </c>
      <c r="N33" s="6"/>
    </row>
    <row r="34" spans="1:14">
      <c r="A34">
        <f t="shared" si="2"/>
        <v>25</v>
      </c>
      <c r="B34" s="3" t="s">
        <v>45</v>
      </c>
      <c r="C34" s="3" t="s">
        <v>46</v>
      </c>
      <c r="D34" s="6"/>
      <c r="E34" s="6"/>
      <c r="F34" s="6">
        <f>'INPUT 1A'!I35</f>
        <v>0.06</v>
      </c>
      <c r="G34" s="6">
        <v>4.2999999999999997E-2</v>
      </c>
      <c r="H34" s="6">
        <v>4.3999999999999997E-2</v>
      </c>
      <c r="I34" s="6">
        <f t="shared" si="3"/>
        <v>4.8999999999999995E-2</v>
      </c>
      <c r="J34" s="6">
        <v>0.06</v>
      </c>
      <c r="K34" s="6">
        <f t="shared" si="0"/>
        <v>0</v>
      </c>
      <c r="L34" s="6">
        <v>4.8000000000000001E-2</v>
      </c>
      <c r="M34" s="6">
        <f t="shared" si="1"/>
        <v>5.0000000000000044E-3</v>
      </c>
      <c r="N34" s="6"/>
    </row>
    <row r="35" spans="1:14">
      <c r="A35">
        <f t="shared" si="2"/>
        <v>26</v>
      </c>
      <c r="B35" s="3" t="s">
        <v>47</v>
      </c>
      <c r="C35" s="3" t="s">
        <v>48</v>
      </c>
      <c r="D35" s="6">
        <v>6.5000000000000002E-2</v>
      </c>
      <c r="E35" s="6">
        <v>5.5E-2</v>
      </c>
      <c r="F35" s="6">
        <f>'INPUT 1A'!I36</f>
        <v>7.4999999999999997E-2</v>
      </c>
      <c r="G35" s="6">
        <v>3.5000000000000003E-2</v>
      </c>
      <c r="H35" s="6">
        <v>5.33E-2</v>
      </c>
      <c r="I35" s="6">
        <f t="shared" si="3"/>
        <v>5.4433333333333334E-2</v>
      </c>
      <c r="J35" s="6">
        <v>7.4999999999999997E-2</v>
      </c>
      <c r="K35" s="6">
        <f t="shared" si="0"/>
        <v>0</v>
      </c>
      <c r="L35" s="6">
        <v>6.7000000000000004E-2</v>
      </c>
      <c r="M35" s="6">
        <f t="shared" si="1"/>
        <v>3.2000000000000001E-2</v>
      </c>
      <c r="N35" s="6"/>
    </row>
    <row r="36" spans="1:14">
      <c r="A36">
        <f t="shared" si="2"/>
        <v>27</v>
      </c>
      <c r="B36" s="3" t="s">
        <v>49</v>
      </c>
      <c r="C36" s="3" t="s">
        <v>50</v>
      </c>
      <c r="D36" s="6">
        <v>0.03</v>
      </c>
      <c r="E36" s="6">
        <v>0.04</v>
      </c>
      <c r="F36" s="6">
        <f>'INPUT 1A'!I37</f>
        <v>4.4999999999999998E-2</v>
      </c>
      <c r="G36" s="6">
        <v>8.5000000000000006E-2</v>
      </c>
      <c r="H36" s="6">
        <v>4.5600000000000002E-2</v>
      </c>
      <c r="I36" s="6">
        <f t="shared" si="3"/>
        <v>5.8533333333333333E-2</v>
      </c>
      <c r="J36" s="6">
        <v>0.05</v>
      </c>
      <c r="K36" s="6">
        <f t="shared" si="0"/>
        <v>5.0000000000000044E-3</v>
      </c>
      <c r="L36" s="6">
        <v>0.05</v>
      </c>
      <c r="M36" s="6">
        <f t="shared" si="1"/>
        <v>-3.5000000000000003E-2</v>
      </c>
      <c r="N36" s="6"/>
    </row>
    <row r="37" spans="1:14">
      <c r="A37">
        <f t="shared" si="2"/>
        <v>28</v>
      </c>
      <c r="B37" s="3" t="s">
        <v>51</v>
      </c>
      <c r="C37" s="3" t="s">
        <v>52</v>
      </c>
      <c r="D37" s="6"/>
      <c r="E37" s="6"/>
      <c r="F37" s="6">
        <f>'INPUT 1A'!I38</f>
        <v>4.4999999999999998E-2</v>
      </c>
      <c r="G37" s="6">
        <v>0.11</v>
      </c>
      <c r="H37" s="6">
        <v>9.7799999999999998E-2</v>
      </c>
      <c r="I37" s="6">
        <f t="shared" si="3"/>
        <v>8.426666666666667E-2</v>
      </c>
      <c r="J37" s="6">
        <v>4.4999999999999998E-2</v>
      </c>
      <c r="K37" s="6">
        <f t="shared" si="0"/>
        <v>0</v>
      </c>
      <c r="L37" s="6">
        <v>0.10199999999999999</v>
      </c>
      <c r="M37" s="6">
        <f t="shared" si="1"/>
        <v>-8.0000000000000071E-3</v>
      </c>
      <c r="N37" s="6"/>
    </row>
    <row r="38" spans="1:14">
      <c r="A38">
        <f t="shared" si="2"/>
        <v>29</v>
      </c>
      <c r="B38" s="3" t="s">
        <v>53</v>
      </c>
      <c r="C38" s="3" t="s">
        <v>54</v>
      </c>
      <c r="D38" s="6">
        <v>1.4999999999999999E-2</v>
      </c>
      <c r="E38" s="6">
        <v>0.215</v>
      </c>
      <c r="F38" s="6">
        <f>'INPUT 1A'!I39</f>
        <v>4.4999999999999998E-2</v>
      </c>
      <c r="G38" s="6">
        <v>4.4999999999999998E-2</v>
      </c>
      <c r="H38" s="6">
        <v>2.5000000000000001E-2</v>
      </c>
      <c r="I38" s="6">
        <f t="shared" si="3"/>
        <v>3.833333333333333E-2</v>
      </c>
      <c r="J38" s="6">
        <v>0.03</v>
      </c>
      <c r="K38" s="6">
        <f t="shared" si="0"/>
        <v>-1.4999999999999999E-2</v>
      </c>
      <c r="L38" s="6">
        <v>5.7000000000000002E-2</v>
      </c>
      <c r="M38" s="6">
        <f t="shared" si="1"/>
        <v>1.2000000000000004E-2</v>
      </c>
      <c r="N38" s="6"/>
    </row>
    <row r="39" spans="1:14">
      <c r="A39">
        <f t="shared" si="2"/>
        <v>30</v>
      </c>
      <c r="B39" s="3" t="s">
        <v>55</v>
      </c>
      <c r="C39" s="3" t="s">
        <v>56</v>
      </c>
      <c r="D39" s="6">
        <v>7.4999999999999997E-2</v>
      </c>
      <c r="E39" s="6">
        <v>0.06</v>
      </c>
      <c r="F39" s="6">
        <f>'INPUT 1A'!I40</f>
        <v>0.08</v>
      </c>
      <c r="G39" s="6">
        <v>8.5000000000000006E-2</v>
      </c>
      <c r="H39" s="6">
        <v>9.6500000000000002E-2</v>
      </c>
      <c r="I39" s="6">
        <f t="shared" si="3"/>
        <v>8.716666666666667E-2</v>
      </c>
      <c r="J39" s="6">
        <v>0.08</v>
      </c>
      <c r="K39" s="6">
        <f t="shared" si="0"/>
        <v>0</v>
      </c>
      <c r="L39" s="6">
        <v>8.5000000000000006E-2</v>
      </c>
      <c r="M39" s="6">
        <f t="shared" si="1"/>
        <v>0</v>
      </c>
      <c r="N39" s="6"/>
    </row>
    <row r="40" spans="1:14">
      <c r="A40">
        <f t="shared" si="2"/>
        <v>31</v>
      </c>
      <c r="B40" s="3" t="s">
        <v>57</v>
      </c>
      <c r="C40" s="3" t="s">
        <v>58</v>
      </c>
      <c r="D40" s="6"/>
      <c r="E40" s="6">
        <v>0.01</v>
      </c>
      <c r="F40" s="6">
        <f>'INPUT 1A'!I41</f>
        <v>6.5000000000000002E-2</v>
      </c>
      <c r="G40" s="6">
        <v>5.5E-2</v>
      </c>
      <c r="H40" s="6">
        <v>7.4200000000000002E-2</v>
      </c>
      <c r="I40" s="6">
        <f t="shared" si="3"/>
        <v>6.4733333333333323E-2</v>
      </c>
      <c r="J40" s="6">
        <v>6.5000000000000002E-2</v>
      </c>
      <c r="K40" s="6">
        <f t="shared" si="0"/>
        <v>0</v>
      </c>
      <c r="L40" s="6">
        <v>5.1999999999999998E-2</v>
      </c>
      <c r="M40" s="6">
        <f t="shared" si="1"/>
        <v>-3.0000000000000027E-3</v>
      </c>
      <c r="N40" s="6"/>
    </row>
    <row r="41" spans="1:14">
      <c r="A41">
        <f t="shared" si="2"/>
        <v>32</v>
      </c>
      <c r="B41" s="3" t="s">
        <v>59</v>
      </c>
      <c r="C41" s="3"/>
      <c r="D41" s="6">
        <f t="shared" ref="D41:E41" si="4">AVERAGE(D10:D40)</f>
        <v>3.9411764705882354E-2</v>
      </c>
      <c r="E41" s="6">
        <f t="shared" si="4"/>
        <v>6.9411764705882367E-2</v>
      </c>
      <c r="F41" s="6">
        <f>AVERAGE(F10:F40)</f>
        <v>5.4310344827586197E-2</v>
      </c>
      <c r="G41" s="6">
        <f t="shared" ref="G41:I41" si="5">AVERAGE(G10:G40)</f>
        <v>5.9066666666666663E-2</v>
      </c>
      <c r="H41" s="6">
        <f t="shared" si="5"/>
        <v>5.9196774193548393E-2</v>
      </c>
      <c r="I41" s="6">
        <f t="shared" si="5"/>
        <v>5.7549462365591393E-2</v>
      </c>
      <c r="J41" s="6">
        <f t="shared" ref="J41:M41" si="6">AVERAGE(J10:J40)</f>
        <v>5.8965517241379307E-2</v>
      </c>
      <c r="K41" s="6">
        <f t="shared" si="6"/>
        <v>4.6551724137931039E-3</v>
      </c>
      <c r="L41" s="6">
        <f t="shared" si="6"/>
        <v>6.5800000000000011E-2</v>
      </c>
      <c r="M41" s="6">
        <f t="shared" si="6"/>
        <v>6.7333333333333325E-3</v>
      </c>
      <c r="N41" s="6"/>
    </row>
    <row r="42" spans="1:14">
      <c r="A42">
        <f t="shared" si="2"/>
        <v>33</v>
      </c>
      <c r="B42" s="3" t="s">
        <v>60</v>
      </c>
      <c r="C42" s="3"/>
      <c r="D42" s="6">
        <f t="shared" ref="D42:E42" si="7">MEDIAN(D10:D40)</f>
        <v>0.03</v>
      </c>
      <c r="E42" s="6">
        <f t="shared" si="7"/>
        <v>0.06</v>
      </c>
      <c r="F42" s="6">
        <f>MEDIAN(F10:F40)</f>
        <v>0.05</v>
      </c>
      <c r="G42" s="6">
        <f t="shared" ref="G42:I42" si="8">MEDIAN(G10:G40)</f>
        <v>0.05</v>
      </c>
      <c r="H42" s="6">
        <f t="shared" si="8"/>
        <v>5.33E-2</v>
      </c>
      <c r="I42" s="6">
        <f t="shared" si="8"/>
        <v>5.4433333333333334E-2</v>
      </c>
      <c r="J42" s="6">
        <f t="shared" ref="J42:M42" si="9">MEDIAN(J10:J40)</f>
        <v>5.5E-2</v>
      </c>
      <c r="K42" s="6">
        <f t="shared" si="9"/>
        <v>0</v>
      </c>
      <c r="L42" s="6">
        <f t="shared" si="9"/>
        <v>5.8999999999999997E-2</v>
      </c>
      <c r="M42" s="6">
        <f t="shared" si="9"/>
        <v>3.9999999999999966E-3</v>
      </c>
      <c r="N42" s="6"/>
    </row>
    <row r="43" spans="1:14">
      <c r="B43" s="16" t="s">
        <v>141</v>
      </c>
    </row>
    <row r="44" spans="1:14">
      <c r="B44" s="16" t="s">
        <v>142</v>
      </c>
    </row>
    <row r="45" spans="1:14">
      <c r="B45" s="16" t="s">
        <v>143</v>
      </c>
    </row>
    <row r="46" spans="1:14">
      <c r="B46" s="16" t="s">
        <v>148</v>
      </c>
    </row>
  </sheetData>
  <mergeCells count="6">
    <mergeCell ref="B3:M3"/>
    <mergeCell ref="B4:M4"/>
    <mergeCell ref="B5:M5"/>
    <mergeCell ref="B6:M6"/>
    <mergeCell ref="D8:E8"/>
    <mergeCell ref="F8:I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8:Y33"/>
  <sheetViews>
    <sheetView topLeftCell="C1" workbookViewId="0">
      <selection activeCell="G9" sqref="G9"/>
    </sheetView>
  </sheetViews>
  <sheetFormatPr defaultRowHeight="15"/>
  <cols>
    <col min="1" max="1" width="5.85546875" customWidth="1"/>
    <col min="2" max="2" width="36.7109375" customWidth="1"/>
    <col min="21" max="21" width="10.5703125" customWidth="1"/>
  </cols>
  <sheetData>
    <row r="8" spans="1:25">
      <c r="G8" t="s">
        <v>159</v>
      </c>
    </row>
    <row r="10" spans="1:25" ht="39">
      <c r="A10" s="2" t="s">
        <v>0</v>
      </c>
      <c r="B10" s="1" t="s">
        <v>1</v>
      </c>
      <c r="C10" s="1" t="s">
        <v>2</v>
      </c>
      <c r="D10" s="10">
        <v>40064</v>
      </c>
      <c r="E10" s="10">
        <v>40070</v>
      </c>
      <c r="F10" s="10">
        <v>40077</v>
      </c>
      <c r="G10" s="10">
        <v>40084</v>
      </c>
      <c r="H10" s="10">
        <v>40091</v>
      </c>
      <c r="I10" s="10">
        <v>40098</v>
      </c>
      <c r="J10" s="10">
        <v>40105</v>
      </c>
      <c r="K10" s="10">
        <v>40112</v>
      </c>
      <c r="L10" s="10">
        <v>40119</v>
      </c>
      <c r="M10" s="10">
        <v>40126</v>
      </c>
      <c r="N10" s="10">
        <v>40133</v>
      </c>
      <c r="O10" s="10">
        <v>40140</v>
      </c>
      <c r="P10" s="1" t="s">
        <v>59</v>
      </c>
      <c r="Q10" s="2" t="s">
        <v>91</v>
      </c>
      <c r="R10" s="2" t="s">
        <v>92</v>
      </c>
      <c r="S10" s="2" t="s">
        <v>96</v>
      </c>
      <c r="T10" s="2" t="s">
        <v>95</v>
      </c>
      <c r="U10" s="2" t="s">
        <v>93</v>
      </c>
      <c r="V10" s="2" t="s">
        <v>94</v>
      </c>
      <c r="W10" s="2" t="s">
        <v>99</v>
      </c>
      <c r="X10" s="2" t="s">
        <v>97</v>
      </c>
      <c r="Y10" s="2" t="s">
        <v>98</v>
      </c>
    </row>
    <row r="11" spans="1:25">
      <c r="A11">
        <v>1</v>
      </c>
      <c r="B11" s="3" t="s">
        <v>5</v>
      </c>
      <c r="C11" s="3" t="s">
        <v>6</v>
      </c>
      <c r="D11" s="5">
        <f>'SCHED (DJL-4)'!D12</f>
        <v>25.85</v>
      </c>
      <c r="E11" s="5">
        <f>'SCHED (DJL-4)'!E12</f>
        <v>27.64</v>
      </c>
      <c r="F11" s="5">
        <f>'SCHED (DJL-4)'!F12</f>
        <v>26.71</v>
      </c>
      <c r="G11" s="5">
        <f>'SCHED (DJL-4)'!G12</f>
        <v>25.4</v>
      </c>
      <c r="H11" s="5">
        <f>'SCHED (DJL-4)'!H12</f>
        <v>25.84</v>
      </c>
      <c r="I11" s="5">
        <f>'SCHED (DJL-4)'!I12</f>
        <v>26.43</v>
      </c>
      <c r="J11" s="5">
        <f>'SCHED (DJL-4)'!J12</f>
        <v>26.3</v>
      </c>
      <c r="K11" s="5">
        <f>'SCHED (DJL-4)'!K12</f>
        <v>22.82</v>
      </c>
      <c r="L11" s="5">
        <f>'SCHED (DJL-4)'!L12</f>
        <v>22.68</v>
      </c>
      <c r="M11" s="5">
        <f>'SCHED (DJL-4)'!M12</f>
        <v>22.4</v>
      </c>
      <c r="N11" s="5">
        <f>'SCHED (DJL-4)'!N12</f>
        <v>22.09</v>
      </c>
      <c r="O11" s="5">
        <f>'SCHED (DJL-4)'!O12</f>
        <v>21.95</v>
      </c>
      <c r="P11" s="5">
        <f>AVERAGE(D11:O11)</f>
        <v>24.675833333333333</v>
      </c>
      <c r="Q11" s="5">
        <f>AVERAGE(H11:O11)</f>
        <v>23.813749999999999</v>
      </c>
      <c r="R11" s="5">
        <f>AVERAGE(J11:O11)</f>
        <v>23.040000000000003</v>
      </c>
      <c r="S11" s="5">
        <f>(X11+Y11)/2</f>
        <v>28.145</v>
      </c>
      <c r="T11" s="5">
        <f>'SCHED (DJL-4)'!T12</f>
        <v>22.37</v>
      </c>
      <c r="U11" s="5">
        <f>'SCHED (DJL-4)'!U12</f>
        <v>0.15</v>
      </c>
      <c r="V11" s="5">
        <f>'SCHED (DJL-4)'!V12</f>
        <v>0.6</v>
      </c>
      <c r="W11" s="6">
        <f>'SCHED (DJL-4)'!W12</f>
        <v>2.6041666666666664E-2</v>
      </c>
      <c r="X11" s="5">
        <f>'SCHED (DJL-4)'!X12</f>
        <v>20.32</v>
      </c>
      <c r="Y11" s="5">
        <f>'SCHED (DJL-4)'!Y12</f>
        <v>35.97</v>
      </c>
    </row>
    <row r="12" spans="1:25">
      <c r="A12">
        <f>A11+1</f>
        <v>2</v>
      </c>
      <c r="B12" s="3" t="s">
        <v>9</v>
      </c>
      <c r="C12" s="3" t="s">
        <v>10</v>
      </c>
      <c r="D12" s="5">
        <f>'SCHED (DJL-4)'!D15</f>
        <v>25.45</v>
      </c>
      <c r="E12" s="5">
        <f>'SCHED (DJL-4)'!E15</f>
        <v>26.05</v>
      </c>
      <c r="F12" s="5">
        <f>'SCHED (DJL-4)'!F15</f>
        <v>25.48</v>
      </c>
      <c r="G12" s="5">
        <f>'SCHED (DJL-4)'!G15</f>
        <v>24.52</v>
      </c>
      <c r="H12" s="5">
        <f>'SCHED (DJL-4)'!H15</f>
        <v>25.27</v>
      </c>
      <c r="I12" s="5">
        <f>'SCHED (DJL-4)'!I15</f>
        <v>25.61</v>
      </c>
      <c r="J12" s="5">
        <f>'SCHED (DJL-4)'!J15</f>
        <v>25.2</v>
      </c>
      <c r="K12" s="5">
        <f>'SCHED (DJL-4)'!K15</f>
        <v>24.34</v>
      </c>
      <c r="L12" s="5">
        <f>'SCHED (DJL-4)'!L15</f>
        <v>24.68</v>
      </c>
      <c r="M12" s="5">
        <f>'SCHED (DJL-4)'!M15</f>
        <v>25.72</v>
      </c>
      <c r="N12" s="5">
        <f>'SCHED (DJL-4)'!N15</f>
        <v>25.28</v>
      </c>
      <c r="O12" s="5">
        <f>'SCHED (DJL-4)'!O15</f>
        <v>25.58</v>
      </c>
      <c r="P12" s="5">
        <f t="shared" ref="P12:P28" si="0">AVERAGE(D12:O12)</f>
        <v>25.265000000000001</v>
      </c>
      <c r="Q12" s="5">
        <f t="shared" ref="Q12:Q28" si="1">AVERAGE(H12:O12)</f>
        <v>25.21</v>
      </c>
      <c r="R12" s="5">
        <f t="shared" ref="R12:R28" si="2">AVERAGE(J12:O12)</f>
        <v>25.133333333333336</v>
      </c>
      <c r="S12" s="5">
        <f t="shared" ref="S12:S29" si="3">(X12+Y12)/2</f>
        <v>27.43</v>
      </c>
      <c r="T12" s="5">
        <f>'SCHED (DJL-4)'!T15</f>
        <v>26.29</v>
      </c>
      <c r="U12" s="5">
        <f>'SCHED (DJL-4)'!U15</f>
        <v>0.38500000000000001</v>
      </c>
      <c r="V12" s="5">
        <f>'SCHED (DJL-4)'!V15</f>
        <v>1.54</v>
      </c>
      <c r="W12" s="6">
        <f>'SCHED (DJL-4)'!W15</f>
        <v>6.127320954907161E-2</v>
      </c>
      <c r="X12" s="5">
        <f>'SCHED (DJL-4)'!X15</f>
        <v>19.510000000000002</v>
      </c>
      <c r="Y12" s="5">
        <f>'SCHED (DJL-4)'!Y15</f>
        <v>35.35</v>
      </c>
    </row>
    <row r="13" spans="1:25">
      <c r="A13">
        <f t="shared" ref="A13:A31" si="4">A12+1</f>
        <v>3</v>
      </c>
      <c r="B13" s="3" t="s">
        <v>61</v>
      </c>
      <c r="C13" s="3" t="s">
        <v>62</v>
      </c>
      <c r="D13" s="5">
        <f>'SCHED (DJL-4)'!D14</f>
        <v>30.69</v>
      </c>
      <c r="E13" s="5">
        <f>'SCHED (DJL-4)'!E14</f>
        <v>32.06</v>
      </c>
      <c r="F13" s="5">
        <f>'SCHED (DJL-4)'!F14</f>
        <v>30.98</v>
      </c>
      <c r="G13" s="5">
        <f>'SCHED (DJL-4)'!G14</f>
        <v>30.367000000000001</v>
      </c>
      <c r="H13" s="5">
        <f>'SCHED (DJL-4)'!H14</f>
        <v>30.71</v>
      </c>
      <c r="I13" s="5">
        <f>'SCHED (DJL-4)'!I14</f>
        <v>31.43</v>
      </c>
      <c r="J13" s="5">
        <f>'SCHED (DJL-4)'!J14</f>
        <v>30.81</v>
      </c>
      <c r="K13" s="5">
        <f>'SCHED (DJL-4)'!K14</f>
        <v>30.22</v>
      </c>
      <c r="L13" s="5">
        <f>'SCHED (DJL-4)'!L14</f>
        <v>31.03</v>
      </c>
      <c r="M13" s="5">
        <f>'SCHED (DJL-4)'!M14</f>
        <v>31.62</v>
      </c>
      <c r="N13" s="5">
        <f>'SCHED (DJL-4)'!N14</f>
        <v>31.27</v>
      </c>
      <c r="O13" s="5">
        <f>'SCHED (DJL-4)'!O14</f>
        <v>31.55</v>
      </c>
      <c r="P13" s="5">
        <f t="shared" si="0"/>
        <v>31.06141666666667</v>
      </c>
      <c r="Q13" s="5">
        <f t="shared" si="1"/>
        <v>31.080000000000002</v>
      </c>
      <c r="R13" s="5">
        <f t="shared" si="2"/>
        <v>31.083333333333339</v>
      </c>
      <c r="S13" s="5">
        <f t="shared" si="3"/>
        <v>29.17</v>
      </c>
      <c r="T13" s="5">
        <f>'SCHED (DJL-4)'!T14</f>
        <v>32.64</v>
      </c>
      <c r="U13" s="5">
        <f>'SCHED (DJL-4)'!U14</f>
        <v>0.41</v>
      </c>
      <c r="V13" s="5">
        <f>'SCHED (DJL-4)'!V14</f>
        <v>1.64</v>
      </c>
      <c r="W13" s="6">
        <f>'SCHED (DJL-4)'!W14</f>
        <v>5.2761394101876663E-2</v>
      </c>
      <c r="X13" s="5">
        <f>'SCHED (DJL-4)'!X14</f>
        <v>24</v>
      </c>
      <c r="Y13" s="5">
        <f>'SCHED (DJL-4)'!Y14</f>
        <v>34.340000000000003</v>
      </c>
    </row>
    <row r="14" spans="1:25">
      <c r="A14">
        <f t="shared" si="4"/>
        <v>4</v>
      </c>
      <c r="B14" s="3" t="s">
        <v>11</v>
      </c>
      <c r="C14" s="3" t="s">
        <v>14</v>
      </c>
      <c r="D14" s="5">
        <f>'SCHED (DJL-4)'!D16</f>
        <v>12.99</v>
      </c>
      <c r="E14" s="5">
        <f>'SCHED (DJL-4)'!E16</f>
        <v>13.43</v>
      </c>
      <c r="F14" s="5">
        <f>'SCHED (DJL-4)'!F16</f>
        <v>13.35</v>
      </c>
      <c r="G14" s="5">
        <f>'SCHED (DJL-4)'!G16</f>
        <v>13.21</v>
      </c>
      <c r="H14" s="5">
        <f>'SCHED (DJL-4)'!H16</f>
        <v>13.47</v>
      </c>
      <c r="I14" s="5">
        <f>'SCHED (DJL-4)'!I16</f>
        <v>13.75</v>
      </c>
      <c r="J14" s="5">
        <f>'SCHED (DJL-4)'!J16</f>
        <v>13.59</v>
      </c>
      <c r="K14" s="5">
        <f>'SCHED (DJL-4)'!K16</f>
        <v>13.3</v>
      </c>
      <c r="L14" s="5">
        <f>'SCHED (DJL-4)'!L16</f>
        <v>13.53</v>
      </c>
      <c r="M14" s="5">
        <f>'SCHED (DJL-4)'!M16</f>
        <v>14.37</v>
      </c>
      <c r="N14" s="5">
        <f>'SCHED (DJL-4)'!N16</f>
        <v>14.05</v>
      </c>
      <c r="O14" s="5">
        <f>'SCHED (DJL-4)'!O16</f>
        <v>14.14</v>
      </c>
      <c r="P14" s="5">
        <f t="shared" si="0"/>
        <v>13.598333333333334</v>
      </c>
      <c r="Q14" s="5">
        <f t="shared" si="1"/>
        <v>13.775</v>
      </c>
      <c r="R14" s="5">
        <f t="shared" si="2"/>
        <v>13.83</v>
      </c>
      <c r="S14" s="5">
        <f t="shared" si="3"/>
        <v>12.129999999999999</v>
      </c>
      <c r="T14" s="5">
        <f>'SCHED (DJL-4)'!T16</f>
        <v>14.46</v>
      </c>
      <c r="U14" s="5">
        <f>'SCHED (DJL-4)'!U16</f>
        <v>0.125</v>
      </c>
      <c r="V14" s="5">
        <f>'SCHED (DJL-4)'!V16</f>
        <v>0.5</v>
      </c>
      <c r="W14" s="6">
        <f>'SCHED (DJL-4)'!W16</f>
        <v>3.6153289949385395E-2</v>
      </c>
      <c r="X14" s="5">
        <f>'SCHED (DJL-4)'!X16</f>
        <v>9.1199999999999992</v>
      </c>
      <c r="Y14" s="5">
        <f>'SCHED (DJL-4)'!Y16</f>
        <v>15.14</v>
      </c>
    </row>
    <row r="15" spans="1:25">
      <c r="A15">
        <f t="shared" si="4"/>
        <v>5</v>
      </c>
      <c r="B15" s="3" t="s">
        <v>63</v>
      </c>
      <c r="C15" s="3" t="s">
        <v>64</v>
      </c>
      <c r="D15" s="5">
        <v>12.45</v>
      </c>
      <c r="E15" s="5">
        <v>12.49</v>
      </c>
      <c r="F15" s="5">
        <v>12.25</v>
      </c>
      <c r="G15" s="5">
        <v>12.22</v>
      </c>
      <c r="H15" s="5">
        <v>12.67</v>
      </c>
      <c r="I15" s="5">
        <v>12.94</v>
      </c>
      <c r="J15" s="5">
        <v>12.85</v>
      </c>
      <c r="K15" s="5">
        <v>12.6</v>
      </c>
      <c r="L15" s="5">
        <v>12.74</v>
      </c>
      <c r="M15" s="5">
        <v>12.63</v>
      </c>
      <c r="N15" s="5">
        <v>12.77</v>
      </c>
      <c r="O15" s="5">
        <v>12.96</v>
      </c>
      <c r="P15" s="5">
        <f t="shared" si="0"/>
        <v>12.630833333333333</v>
      </c>
      <c r="Q15" s="5">
        <f t="shared" si="1"/>
        <v>12.77</v>
      </c>
      <c r="R15" s="5">
        <f t="shared" si="2"/>
        <v>12.758333333333335</v>
      </c>
      <c r="S15" s="5">
        <f t="shared" si="3"/>
        <v>11.594999999999999</v>
      </c>
      <c r="T15" s="5">
        <v>13.39</v>
      </c>
      <c r="U15" s="5">
        <v>0.19</v>
      </c>
      <c r="V15" s="5">
        <f>4*U15</f>
        <v>0.76</v>
      </c>
      <c r="W15" s="6">
        <f>V15/R15</f>
        <v>5.9568909209666877E-2</v>
      </c>
      <c r="X15" s="5">
        <v>8.66</v>
      </c>
      <c r="Y15" s="5">
        <v>14.53</v>
      </c>
    </row>
    <row r="16" spans="1:25">
      <c r="A16">
        <f t="shared" si="4"/>
        <v>6</v>
      </c>
      <c r="B16" s="3" t="s">
        <v>65</v>
      </c>
      <c r="C16" s="3" t="s">
        <v>83</v>
      </c>
      <c r="D16" s="5">
        <v>39.630000000000003</v>
      </c>
      <c r="E16" s="5">
        <v>41.48</v>
      </c>
      <c r="F16" s="5">
        <v>41.07</v>
      </c>
      <c r="G16" s="5">
        <v>40.35</v>
      </c>
      <c r="H16" s="5">
        <v>41.09</v>
      </c>
      <c r="I16" s="5">
        <v>41.33</v>
      </c>
      <c r="J16" s="5">
        <v>41.81</v>
      </c>
      <c r="K16" s="5">
        <v>40.68</v>
      </c>
      <c r="L16" s="5">
        <v>41.53</v>
      </c>
      <c r="M16" s="5">
        <v>42.46</v>
      </c>
      <c r="N16" s="5">
        <v>41.9</v>
      </c>
      <c r="O16" s="5">
        <v>42.44</v>
      </c>
      <c r="P16" s="5">
        <f t="shared" si="0"/>
        <v>41.314166666666665</v>
      </c>
      <c r="Q16" s="5">
        <f t="shared" si="1"/>
        <v>41.655000000000001</v>
      </c>
      <c r="R16" s="5">
        <f t="shared" si="2"/>
        <v>41.803333333333335</v>
      </c>
      <c r="S16" s="5">
        <f t="shared" si="3"/>
        <v>37.894999999999996</v>
      </c>
      <c r="T16" s="5">
        <v>43.21</v>
      </c>
      <c r="U16" s="5">
        <v>0.59</v>
      </c>
      <c r="V16" s="5">
        <f t="shared" ref="V16:V17" si="5">4*U16</f>
        <v>2.36</v>
      </c>
      <c r="W16" s="6">
        <f t="shared" ref="W16:W17" si="6">V16/R16</f>
        <v>5.6454828163623308E-2</v>
      </c>
      <c r="X16" s="5">
        <v>32.56</v>
      </c>
      <c r="Y16" s="5">
        <v>43.23</v>
      </c>
    </row>
    <row r="17" spans="1:25">
      <c r="A17">
        <f t="shared" si="4"/>
        <v>7</v>
      </c>
      <c r="B17" s="3" t="s">
        <v>66</v>
      </c>
      <c r="C17" s="3" t="s">
        <v>67</v>
      </c>
      <c r="D17" s="5">
        <v>31.79</v>
      </c>
      <c r="E17" s="5">
        <v>32.57</v>
      </c>
      <c r="F17" s="5">
        <v>31.84</v>
      </c>
      <c r="G17" s="5">
        <v>30.69</v>
      </c>
      <c r="H17" s="5">
        <v>32.96</v>
      </c>
      <c r="I17" s="5">
        <v>33.159999999999997</v>
      </c>
      <c r="J17" s="5">
        <v>31.83</v>
      </c>
      <c r="K17" s="5">
        <v>30.92</v>
      </c>
      <c r="L17" s="5">
        <v>32.22</v>
      </c>
      <c r="M17" s="5">
        <v>32.380000000000003</v>
      </c>
      <c r="N17" s="5">
        <v>32.29</v>
      </c>
      <c r="O17" s="5">
        <v>32.08</v>
      </c>
      <c r="P17" s="5">
        <f t="shared" si="0"/>
        <v>32.060833333333335</v>
      </c>
      <c r="Q17" s="5">
        <f t="shared" si="1"/>
        <v>32.229999999999997</v>
      </c>
      <c r="R17" s="5">
        <f t="shared" si="2"/>
        <v>31.95333333333333</v>
      </c>
      <c r="S17" s="5">
        <f t="shared" si="3"/>
        <v>24.46</v>
      </c>
      <c r="T17" s="5">
        <v>32.340000000000003</v>
      </c>
      <c r="U17" s="5">
        <v>0.24</v>
      </c>
      <c r="V17" s="5">
        <f t="shared" si="5"/>
        <v>0.96</v>
      </c>
      <c r="W17" s="6">
        <f t="shared" si="6"/>
        <v>3.0043813895263928E-2</v>
      </c>
      <c r="X17" s="5">
        <v>15.05</v>
      </c>
      <c r="Y17" s="5">
        <v>33.869999999999997</v>
      </c>
    </row>
    <row r="18" spans="1:25">
      <c r="A18">
        <f t="shared" si="4"/>
        <v>8</v>
      </c>
      <c r="B18" s="3" t="s">
        <v>17</v>
      </c>
      <c r="C18" s="3" t="s">
        <v>18</v>
      </c>
      <c r="D18" s="5">
        <f>'SCHED (DJL-4)'!D20</f>
        <v>35.119999999999997</v>
      </c>
      <c r="E18" s="5">
        <f>'SCHED (DJL-4)'!E20</f>
        <v>35.25</v>
      </c>
      <c r="F18" s="5">
        <f>'SCHED (DJL-4)'!F20</f>
        <v>35.03</v>
      </c>
      <c r="G18" s="5">
        <f>'SCHED (DJL-4)'!G20</f>
        <v>34.04</v>
      </c>
      <c r="H18" s="5">
        <f>'SCHED (DJL-4)'!H20</f>
        <v>35.119999999999997</v>
      </c>
      <c r="I18" s="5">
        <f>'SCHED (DJL-4)'!I20</f>
        <v>36.53</v>
      </c>
      <c r="J18" s="5">
        <f>'SCHED (DJL-4)'!J20</f>
        <v>37.85</v>
      </c>
      <c r="K18" s="5">
        <f>'SCHED (DJL-4)'!K20</f>
        <v>36.979999999999997</v>
      </c>
      <c r="L18" s="5">
        <f>'SCHED (DJL-4)'!L20</f>
        <v>38.340000000000003</v>
      </c>
      <c r="M18" s="5">
        <f>'SCHED (DJL-4)'!M20</f>
        <v>39.68</v>
      </c>
      <c r="N18" s="5">
        <f>'SCHED (DJL-4)'!N20</f>
        <v>39.68</v>
      </c>
      <c r="O18" s="5">
        <f>'SCHED (DJL-4)'!O20</f>
        <v>39.83</v>
      </c>
      <c r="P18" s="5">
        <f t="shared" si="0"/>
        <v>36.954166666666666</v>
      </c>
      <c r="Q18" s="5">
        <f t="shared" si="1"/>
        <v>38.001249999999999</v>
      </c>
      <c r="R18" s="5">
        <f t="shared" si="2"/>
        <v>38.726666666666667</v>
      </c>
      <c r="S18" s="5">
        <f t="shared" si="3"/>
        <v>32.064999999999998</v>
      </c>
      <c r="T18" s="5">
        <f>'SCHED (DJL-4)'!T20</f>
        <v>40.729999999999997</v>
      </c>
      <c r="U18" s="5">
        <f>'SCHED (DJL-4)'!U20</f>
        <v>0.53</v>
      </c>
      <c r="V18" s="5">
        <f>'SCHED (DJL-4)'!V20</f>
        <v>2.12</v>
      </c>
      <c r="W18" s="6">
        <f>'SCHED (DJL-4)'!W20</f>
        <v>5.4742640729901877E-2</v>
      </c>
      <c r="X18" s="5">
        <f>'SCHED (DJL-4)'!X20</f>
        <v>23.32</v>
      </c>
      <c r="Y18" s="5">
        <f>'SCHED (DJL-4)'!Y20</f>
        <v>40.81</v>
      </c>
    </row>
    <row r="19" spans="1:25">
      <c r="A19">
        <f t="shared" si="4"/>
        <v>9</v>
      </c>
      <c r="B19" s="3" t="s">
        <v>68</v>
      </c>
      <c r="C19" s="3" t="s">
        <v>69</v>
      </c>
      <c r="D19" s="5">
        <v>32.79</v>
      </c>
      <c r="E19" s="5">
        <v>34.33</v>
      </c>
      <c r="F19" s="5">
        <v>34.19</v>
      </c>
      <c r="G19" s="5">
        <v>33.49</v>
      </c>
      <c r="H19" s="5">
        <v>34.700000000000003</v>
      </c>
      <c r="I19" s="5">
        <v>34.520000000000003</v>
      </c>
      <c r="J19" s="5">
        <v>35.17</v>
      </c>
      <c r="K19" s="5">
        <v>34.090000000000003</v>
      </c>
      <c r="L19" s="5">
        <v>35.97</v>
      </c>
      <c r="M19" s="5">
        <v>36.26</v>
      </c>
      <c r="N19" s="5">
        <v>36.369999999999997</v>
      </c>
      <c r="O19" s="5">
        <v>36.14</v>
      </c>
      <c r="P19" s="5">
        <f t="shared" si="0"/>
        <v>34.835000000000001</v>
      </c>
      <c r="Q19" s="5">
        <f t="shared" si="1"/>
        <v>35.402500000000003</v>
      </c>
      <c r="R19" s="5">
        <f t="shared" si="2"/>
        <v>35.666666666666664</v>
      </c>
      <c r="S19" s="5">
        <f t="shared" si="3"/>
        <v>32.224999999999994</v>
      </c>
      <c r="T19" s="5">
        <v>36.99</v>
      </c>
      <c r="U19" s="5">
        <v>0.438</v>
      </c>
      <c r="V19" s="5">
        <f>4*U19</f>
        <v>1.752</v>
      </c>
      <c r="W19" s="6">
        <f>V19/R19</f>
        <v>4.9121495327102804E-2</v>
      </c>
      <c r="X19" s="5">
        <v>27.15</v>
      </c>
      <c r="Y19" s="5">
        <v>37.299999999999997</v>
      </c>
    </row>
    <row r="20" spans="1:25">
      <c r="A20">
        <f t="shared" si="4"/>
        <v>10</v>
      </c>
      <c r="B20" s="3" t="s">
        <v>19</v>
      </c>
      <c r="C20" s="3" t="s">
        <v>20</v>
      </c>
      <c r="D20" s="5">
        <f>'SCHED (DJL-4)'!D21</f>
        <v>15.43</v>
      </c>
      <c r="E20" s="5">
        <f>'SCHED (DJL-4)'!E21</f>
        <v>15.96</v>
      </c>
      <c r="F20" s="5">
        <f>'SCHED (DJL-4)'!F21</f>
        <v>15.83</v>
      </c>
      <c r="G20" s="5">
        <f>'SCHED (DJL-4)'!G21</f>
        <v>15.38</v>
      </c>
      <c r="H20" s="5">
        <f>'SCHED (DJL-4)'!H21</f>
        <v>15.6</v>
      </c>
      <c r="I20" s="5">
        <f>'SCHED (DJL-4)'!I21</f>
        <v>15.79</v>
      </c>
      <c r="J20" s="5">
        <f>'SCHED (DJL-4)'!J21</f>
        <v>16.100000000000001</v>
      </c>
      <c r="K20" s="5">
        <f>'SCHED (DJL-4)'!K21</f>
        <v>15.82</v>
      </c>
      <c r="L20" s="5">
        <f>'SCHED (DJL-4)'!L21</f>
        <v>16.05</v>
      </c>
      <c r="M20" s="5">
        <f>'SCHED (DJL-4)'!M21</f>
        <v>16.04</v>
      </c>
      <c r="N20" s="5">
        <f>'SCHED (DJL-4)'!N21</f>
        <v>16.22</v>
      </c>
      <c r="O20" s="5">
        <f>'SCHED (DJL-4)'!O21</f>
        <v>16.690000000000001</v>
      </c>
      <c r="P20" s="5">
        <f t="shared" si="0"/>
        <v>15.909166666666666</v>
      </c>
      <c r="Q20" s="5">
        <f t="shared" si="1"/>
        <v>16.03875</v>
      </c>
      <c r="R20" s="5">
        <f t="shared" si="2"/>
        <v>16.153333333333332</v>
      </c>
      <c r="S20" s="5">
        <f t="shared" si="3"/>
        <v>14.32</v>
      </c>
      <c r="T20" s="5">
        <f>'SCHED (DJL-4)'!T21</f>
        <v>16.89</v>
      </c>
      <c r="U20" s="5">
        <f>'SCHED (DJL-4)'!U21</f>
        <v>0.24</v>
      </c>
      <c r="V20" s="5">
        <f>'SCHED (DJL-4)'!V21</f>
        <v>0.96</v>
      </c>
      <c r="W20" s="6">
        <f>'SCHED (DJL-4)'!W21</f>
        <v>5.9430458109781266E-2</v>
      </c>
      <c r="X20" s="5">
        <f>'SCHED (DJL-4)'!X21</f>
        <v>11.72</v>
      </c>
      <c r="Y20" s="5">
        <f>'SCHED (DJL-4)'!Y21</f>
        <v>16.920000000000002</v>
      </c>
    </row>
    <row r="21" spans="1:25">
      <c r="A21">
        <f t="shared" si="4"/>
        <v>11</v>
      </c>
      <c r="B21" s="3" t="s">
        <v>21</v>
      </c>
      <c r="C21" s="3" t="s">
        <v>22</v>
      </c>
      <c r="D21" s="5">
        <f>'SCHED (DJL-4)'!D22</f>
        <v>33.549999999999997</v>
      </c>
      <c r="E21" s="5">
        <f>'SCHED (DJL-4)'!E22</f>
        <v>34.99</v>
      </c>
      <c r="F21" s="5">
        <f>'SCHED (DJL-4)'!F22</f>
        <v>34.14</v>
      </c>
      <c r="G21" s="5">
        <f>'SCHED (DJL-4)'!G22</f>
        <v>32.520000000000003</v>
      </c>
      <c r="H21" s="5">
        <f>'SCHED (DJL-4)'!H22</f>
        <v>33.1</v>
      </c>
      <c r="I21" s="5">
        <f>'SCHED (DJL-4)'!I22</f>
        <v>33.5</v>
      </c>
      <c r="J21" s="5">
        <f>'SCHED (DJL-4)'!J22</f>
        <v>32.64</v>
      </c>
      <c r="K21" s="5">
        <f>'SCHED (DJL-4)'!K22</f>
        <v>31.82</v>
      </c>
      <c r="L21" s="5">
        <f>'SCHED (DJL-4)'!L22</f>
        <v>33.19</v>
      </c>
      <c r="M21" s="5">
        <f>'SCHED (DJL-4)'!M22</f>
        <v>33.32</v>
      </c>
      <c r="N21" s="5">
        <f>'SCHED (DJL-4)'!N22</f>
        <v>33.04</v>
      </c>
      <c r="O21" s="5">
        <f>'SCHED (DJL-4)'!O22</f>
        <v>33.81</v>
      </c>
      <c r="P21" s="5">
        <f t="shared" si="0"/>
        <v>33.301666666666669</v>
      </c>
      <c r="Q21" s="5">
        <f t="shared" si="1"/>
        <v>33.052499999999995</v>
      </c>
      <c r="R21" s="5">
        <f t="shared" si="2"/>
        <v>32.97</v>
      </c>
      <c r="S21" s="5">
        <f t="shared" si="3"/>
        <v>29.145000000000003</v>
      </c>
      <c r="T21" s="5">
        <f>'SCHED (DJL-4)'!T22</f>
        <v>34.380000000000003</v>
      </c>
      <c r="U21" s="5">
        <f>'SCHED (DJL-4)'!U22</f>
        <v>0.31</v>
      </c>
      <c r="V21" s="5">
        <f>'SCHED (DJL-4)'!V22</f>
        <v>1.24</v>
      </c>
      <c r="W21" s="6">
        <f>'SCHED (DJL-4)'!W22</f>
        <v>3.7609948437973918E-2</v>
      </c>
      <c r="X21" s="5">
        <f>'SCHED (DJL-4)'!X22</f>
        <v>23.09</v>
      </c>
      <c r="Y21" s="5">
        <f>'SCHED (DJL-4)'!Y22</f>
        <v>35.200000000000003</v>
      </c>
    </row>
    <row r="22" spans="1:25">
      <c r="A22">
        <f t="shared" si="4"/>
        <v>12</v>
      </c>
      <c r="B22" s="3" t="s">
        <v>25</v>
      </c>
      <c r="C22" s="3" t="s">
        <v>26</v>
      </c>
      <c r="D22" s="5">
        <f>'SCHED (DJL-4)'!D24</f>
        <v>77.69</v>
      </c>
      <c r="E22" s="5">
        <f>'SCHED (DJL-4)'!E24</f>
        <v>80.89</v>
      </c>
      <c r="F22" s="5">
        <f>'SCHED (DJL-4)'!F24</f>
        <v>79.36</v>
      </c>
      <c r="G22" s="5">
        <f>'SCHED (DJL-4)'!G24</f>
        <v>77.38</v>
      </c>
      <c r="H22" s="5">
        <f>'SCHED (DJL-4)'!H24</f>
        <v>79.73</v>
      </c>
      <c r="I22" s="5">
        <f>'SCHED (DJL-4)'!I24</f>
        <v>80.64</v>
      </c>
      <c r="J22" s="5">
        <f>'SCHED (DJL-4)'!J24</f>
        <v>79.290000000000006</v>
      </c>
      <c r="K22" s="5">
        <f>'SCHED (DJL-4)'!K24</f>
        <v>76.72</v>
      </c>
      <c r="L22" s="5">
        <f>'SCHED (DJL-4)'!L24</f>
        <v>77.010000000000005</v>
      </c>
      <c r="M22" s="5">
        <f>'SCHED (DJL-4)'!M24</f>
        <v>78.64</v>
      </c>
      <c r="N22" s="5">
        <f>'SCHED (DJL-4)'!N24</f>
        <v>77.790000000000006</v>
      </c>
      <c r="O22" s="5">
        <f>'SCHED (DJL-4)'!O24</f>
        <v>78.5</v>
      </c>
      <c r="P22" s="5">
        <f t="shared" si="0"/>
        <v>78.63666666666667</v>
      </c>
      <c r="Q22" s="5">
        <f t="shared" si="1"/>
        <v>78.539999999999992</v>
      </c>
      <c r="R22" s="5">
        <f t="shared" si="2"/>
        <v>77.99166666666666</v>
      </c>
      <c r="S22" s="5">
        <f t="shared" si="3"/>
        <v>73.239999999999995</v>
      </c>
      <c r="T22" s="5">
        <f>'SCHED (DJL-4)'!T24</f>
        <v>80.33</v>
      </c>
      <c r="U22" s="5">
        <f>'SCHED (DJL-4)'!U24</f>
        <v>0.75</v>
      </c>
      <c r="V22" s="5">
        <f>'SCHED (DJL-4)'!V24</f>
        <v>3</v>
      </c>
      <c r="W22" s="6">
        <f>'SCHED (DJL-4)'!W24</f>
        <v>3.8465648039320441E-2</v>
      </c>
      <c r="X22" s="5">
        <f>'SCHED (DJL-4)'!X24</f>
        <v>59.87</v>
      </c>
      <c r="Y22" s="5">
        <f>'SCHED (DJL-4)'!Y24</f>
        <v>86.61</v>
      </c>
    </row>
    <row r="23" spans="1:25">
      <c r="A23">
        <f t="shared" si="4"/>
        <v>13</v>
      </c>
      <c r="B23" s="3" t="s">
        <v>27</v>
      </c>
      <c r="C23" s="3" t="s">
        <v>28</v>
      </c>
      <c r="D23" s="5">
        <f>'SCHED (DJL-4)'!D25</f>
        <v>48.39</v>
      </c>
      <c r="E23" s="5">
        <f>'SCHED (DJL-4)'!E25</f>
        <v>51.37</v>
      </c>
      <c r="F23" s="5">
        <f>'SCHED (DJL-4)'!F25</f>
        <v>49.86</v>
      </c>
      <c r="G23" s="5">
        <f>'SCHED (DJL-4)'!G25</f>
        <v>47.98</v>
      </c>
      <c r="H23" s="5">
        <f>'SCHED (DJL-4)'!H25</f>
        <v>49.42</v>
      </c>
      <c r="I23" s="5">
        <f>'SCHED (DJL-4)'!I25</f>
        <v>50.1</v>
      </c>
      <c r="J23" s="5">
        <f>'SCHED (DJL-4)'!J25</f>
        <v>49.87</v>
      </c>
      <c r="K23" s="5">
        <f>'SCHED (DJL-4)'!K25</f>
        <v>46.96</v>
      </c>
      <c r="L23" s="5">
        <f>'SCHED (DJL-4)'!L25</f>
        <v>46.7</v>
      </c>
      <c r="M23" s="5">
        <f>'SCHED (DJL-4)'!M25</f>
        <v>46.61</v>
      </c>
      <c r="N23" s="5">
        <f>'SCHED (DJL-4)'!N25</f>
        <v>46.81</v>
      </c>
      <c r="O23" s="5">
        <f>'SCHED (DJL-4)'!O25</f>
        <v>47.66</v>
      </c>
      <c r="P23" s="5">
        <f t="shared" si="0"/>
        <v>48.477499999999992</v>
      </c>
      <c r="Q23" s="5">
        <f t="shared" si="1"/>
        <v>48.016249999999999</v>
      </c>
      <c r="R23" s="5">
        <f t="shared" si="2"/>
        <v>47.435000000000002</v>
      </c>
      <c r="S23" s="5">
        <f t="shared" si="3"/>
        <v>48.694999999999993</v>
      </c>
      <c r="T23" s="5">
        <f>'SCHED (DJL-4)'!T25</f>
        <v>48.62</v>
      </c>
      <c r="U23" s="5">
        <f>'SCHED (DJL-4)'!U25</f>
        <v>0.52500000000000002</v>
      </c>
      <c r="V23" s="5">
        <f>'SCHED (DJL-4)'!V25</f>
        <v>2.1</v>
      </c>
      <c r="W23" s="6">
        <f>'SCHED (DJL-4)'!W25</f>
        <v>4.4271107831769789E-2</v>
      </c>
      <c r="X23" s="5">
        <f>'SCHED (DJL-4)'!X25</f>
        <v>38.409999999999997</v>
      </c>
      <c r="Y23" s="5">
        <f>'SCHED (DJL-4)'!Y25</f>
        <v>58.98</v>
      </c>
    </row>
    <row r="24" spans="1:25">
      <c r="A24">
        <f t="shared" si="4"/>
        <v>14</v>
      </c>
      <c r="B24" s="3" t="s">
        <v>29</v>
      </c>
      <c r="C24" s="3" t="s">
        <v>30</v>
      </c>
      <c r="D24" s="5">
        <f>'SCHED (DJL-4)'!D26</f>
        <v>53.42</v>
      </c>
      <c r="E24" s="5">
        <f>'SCHED (DJL-4)'!E26</f>
        <v>55.03</v>
      </c>
      <c r="F24" s="5">
        <f>'SCHED (DJL-4)'!F26</f>
        <v>54.39</v>
      </c>
      <c r="G24" s="5">
        <f>'SCHED (DJL-4)'!G26</f>
        <v>53.23</v>
      </c>
      <c r="H24" s="5">
        <f>'SCHED (DJL-4)'!H26</f>
        <v>53.1</v>
      </c>
      <c r="I24" s="5">
        <f>'SCHED (DJL-4)'!I26</f>
        <v>53.5</v>
      </c>
      <c r="J24" s="5">
        <f>'SCHED (DJL-4)'!J26</f>
        <v>52.63</v>
      </c>
      <c r="K24" s="5">
        <f>'SCHED (DJL-4)'!K26</f>
        <v>49.1</v>
      </c>
      <c r="L24" s="5">
        <f>'SCHED (DJL-4)'!L26</f>
        <v>49.76</v>
      </c>
      <c r="M24" s="5">
        <f>'SCHED (DJL-4)'!M26</f>
        <v>51.14</v>
      </c>
      <c r="N24" s="5">
        <f>'SCHED (DJL-4)'!N26</f>
        <v>51.11</v>
      </c>
      <c r="O24" s="5">
        <f>'SCHED (DJL-4)'!O26</f>
        <v>51.58</v>
      </c>
      <c r="P24" s="5">
        <f t="shared" si="0"/>
        <v>52.33250000000001</v>
      </c>
      <c r="Q24" s="5">
        <f t="shared" si="1"/>
        <v>51.489999999999995</v>
      </c>
      <c r="R24" s="5">
        <f t="shared" si="2"/>
        <v>50.886666666666663</v>
      </c>
      <c r="S24" s="5">
        <f t="shared" si="3"/>
        <v>51.045000000000002</v>
      </c>
      <c r="T24" s="5">
        <f>'SCHED (DJL-4)'!T26</f>
        <v>52.73</v>
      </c>
      <c r="U24" s="5">
        <f>'SCHED (DJL-4)'!U26</f>
        <v>0.47299999999999998</v>
      </c>
      <c r="V24" s="5">
        <f>'SCHED (DJL-4)'!V26</f>
        <v>1.8919999999999999</v>
      </c>
      <c r="W24" s="6">
        <f>'SCHED (DJL-4)'!W26</f>
        <v>3.7180662911044153E-2</v>
      </c>
      <c r="X24" s="5">
        <f>'SCHED (DJL-4)'!X26</f>
        <v>41.48</v>
      </c>
      <c r="Y24" s="5">
        <f>'SCHED (DJL-4)'!Y26</f>
        <v>60.61</v>
      </c>
    </row>
    <row r="25" spans="1:25">
      <c r="A25">
        <f t="shared" si="4"/>
        <v>15</v>
      </c>
      <c r="B25" s="3" t="s">
        <v>31</v>
      </c>
      <c r="C25" s="3" t="s">
        <v>32</v>
      </c>
      <c r="D25" s="5">
        <f>'SCHED (DJL-4)'!D27</f>
        <v>45.91</v>
      </c>
      <c r="E25" s="5">
        <f>'SCHED (DJL-4)'!E27</f>
        <v>46.98</v>
      </c>
      <c r="F25" s="5">
        <f>'SCHED (DJL-4)'!F27</f>
        <v>45.67</v>
      </c>
      <c r="G25" s="5">
        <f>'SCHED (DJL-4)'!G27</f>
        <v>44.79</v>
      </c>
      <c r="H25" s="5">
        <f>'SCHED (DJL-4)'!H27</f>
        <v>45.81</v>
      </c>
      <c r="I25" s="5">
        <f>'SCHED (DJL-4)'!I27</f>
        <v>47.13</v>
      </c>
      <c r="J25" s="5">
        <f>'SCHED (DJL-4)'!J27</f>
        <v>45.93</v>
      </c>
      <c r="K25" s="5">
        <f>'SCHED (DJL-4)'!K27</f>
        <v>43.28</v>
      </c>
      <c r="L25" s="5">
        <f>'SCHED (DJL-4)'!L27</f>
        <v>42.39</v>
      </c>
      <c r="M25" s="5">
        <f>'SCHED (DJL-4)'!M27</f>
        <v>42.07</v>
      </c>
      <c r="N25" s="5">
        <f>'SCHED (DJL-4)'!N27</f>
        <v>41.95</v>
      </c>
      <c r="O25" s="5">
        <f>'SCHED (DJL-4)'!O27</f>
        <v>42.61</v>
      </c>
      <c r="P25" s="5">
        <f t="shared" si="0"/>
        <v>44.543333333333329</v>
      </c>
      <c r="Q25" s="5">
        <f t="shared" si="1"/>
        <v>43.896250000000002</v>
      </c>
      <c r="R25" s="5">
        <f t="shared" si="2"/>
        <v>43.038333333333334</v>
      </c>
      <c r="S25" s="5">
        <f t="shared" si="3"/>
        <v>46.784999999999997</v>
      </c>
      <c r="T25" s="5">
        <f>'SCHED (DJL-4)'!T27</f>
        <v>43.32</v>
      </c>
      <c r="U25" s="5">
        <f>'SCHED (DJL-4)'!U27</f>
        <v>0.55000000000000004</v>
      </c>
      <c r="V25" s="5">
        <f>'SCHED (DJL-4)'!V27</f>
        <v>2.2000000000000002</v>
      </c>
      <c r="W25" s="6">
        <f>'SCHED (DJL-4)'!W27</f>
        <v>5.1117221081981183E-2</v>
      </c>
      <c r="X25" s="5">
        <f>'SCHED (DJL-4)'!X27</f>
        <v>35.26</v>
      </c>
      <c r="Y25" s="5">
        <f>'SCHED (DJL-4)'!Y27</f>
        <v>58.31</v>
      </c>
    </row>
    <row r="26" spans="1:25">
      <c r="A26">
        <f t="shared" si="4"/>
        <v>16</v>
      </c>
      <c r="B26" s="3" t="s">
        <v>70</v>
      </c>
      <c r="C26" s="3" t="s">
        <v>71</v>
      </c>
      <c r="D26" s="5">
        <v>34.590000000000003</v>
      </c>
      <c r="E26" s="5">
        <v>35.68</v>
      </c>
      <c r="F26" s="5">
        <v>35.65</v>
      </c>
      <c r="G26" s="5">
        <v>34.97</v>
      </c>
      <c r="H26" s="5">
        <v>36.29</v>
      </c>
      <c r="I26" s="5">
        <v>35.409999999999997</v>
      </c>
      <c r="J26" s="5">
        <v>35.22</v>
      </c>
      <c r="K26" s="5">
        <v>34.6</v>
      </c>
      <c r="L26" s="5">
        <v>35.75</v>
      </c>
      <c r="M26" s="5">
        <v>38.31</v>
      </c>
      <c r="N26" s="5">
        <v>38.15</v>
      </c>
      <c r="O26" s="5">
        <v>38.15</v>
      </c>
      <c r="P26" s="5">
        <f t="shared" si="0"/>
        <v>36.064166666666665</v>
      </c>
      <c r="Q26" s="5">
        <f t="shared" si="1"/>
        <v>36.484999999999999</v>
      </c>
      <c r="R26" s="5">
        <f t="shared" si="2"/>
        <v>36.696666666666665</v>
      </c>
      <c r="S26" s="5">
        <f t="shared" si="3"/>
        <v>32.270000000000003</v>
      </c>
      <c r="T26" s="5">
        <v>39.15</v>
      </c>
      <c r="U26" s="5">
        <v>0.68</v>
      </c>
      <c r="V26" s="5">
        <f>4*U26</f>
        <v>2.72</v>
      </c>
      <c r="W26" s="6">
        <f>V26/R26</f>
        <v>7.4121173585248445E-2</v>
      </c>
      <c r="X26" s="5">
        <v>19.440000000000001</v>
      </c>
      <c r="Y26" s="5">
        <v>45.1</v>
      </c>
    </row>
    <row r="27" spans="1:25">
      <c r="A27">
        <f t="shared" si="4"/>
        <v>17</v>
      </c>
      <c r="B27" s="3" t="s">
        <v>39</v>
      </c>
      <c r="C27" s="3" t="s">
        <v>40</v>
      </c>
      <c r="D27" s="5">
        <f>'SCHED (DJL-4)'!D31</f>
        <v>39.97</v>
      </c>
      <c r="E27" s="5">
        <f>'SCHED (DJL-4)'!E31</f>
        <v>41.06</v>
      </c>
      <c r="F27" s="5">
        <f>'SCHED (DJL-4)'!F31</f>
        <v>41.35</v>
      </c>
      <c r="G27" s="5">
        <f>'SCHED (DJL-4)'!G31</f>
        <v>40</v>
      </c>
      <c r="H27" s="5">
        <f>'SCHED (DJL-4)'!H31</f>
        <v>41.29</v>
      </c>
      <c r="I27" s="5">
        <f>'SCHED (DJL-4)'!I31</f>
        <v>42.45</v>
      </c>
      <c r="J27" s="5">
        <f>'SCHED (DJL-4)'!J31</f>
        <v>41.69</v>
      </c>
      <c r="K27" s="5">
        <f>'SCHED (DJL-4)'!K31</f>
        <v>40.89</v>
      </c>
      <c r="L27" s="5">
        <f>'SCHED (DJL-4)'!L31</f>
        <v>41.36</v>
      </c>
      <c r="M27" s="5">
        <f>'SCHED (DJL-4)'!M31</f>
        <v>41.93</v>
      </c>
      <c r="N27" s="5">
        <f>'SCHED (DJL-4)'!N31</f>
        <v>42.1</v>
      </c>
      <c r="O27" s="5">
        <f>'SCHED (DJL-4)'!O31</f>
        <v>42.14</v>
      </c>
      <c r="P27" s="5">
        <f t="shared" si="0"/>
        <v>41.352499999999999</v>
      </c>
      <c r="Q27" s="5">
        <f t="shared" si="1"/>
        <v>41.731250000000003</v>
      </c>
      <c r="R27" s="5">
        <f t="shared" si="2"/>
        <v>41.685000000000002</v>
      </c>
      <c r="S27" s="5">
        <f t="shared" si="3"/>
        <v>38.409999999999997</v>
      </c>
      <c r="T27" s="5">
        <f>'SCHED (DJL-4)'!T31</f>
        <v>42.85</v>
      </c>
      <c r="U27" s="5">
        <f>'SCHED (DJL-4)'!U31</f>
        <v>0.42</v>
      </c>
      <c r="V27" s="5">
        <f>'SCHED (DJL-4)'!V31</f>
        <v>1.68</v>
      </c>
      <c r="W27" s="6">
        <f>'SCHED (DJL-4)'!W31</f>
        <v>4.0302267002518891E-2</v>
      </c>
      <c r="X27" s="5">
        <f>'SCHED (DJL-4)'!X31</f>
        <v>33.61</v>
      </c>
      <c r="Y27" s="5">
        <f>'SCHED (DJL-4)'!Y31</f>
        <v>43.21</v>
      </c>
    </row>
    <row r="28" spans="1:25">
      <c r="A28">
        <f t="shared" si="4"/>
        <v>18</v>
      </c>
      <c r="B28" s="3" t="s">
        <v>72</v>
      </c>
      <c r="C28" s="3" t="s">
        <v>73</v>
      </c>
      <c r="D28" s="5">
        <v>28.98</v>
      </c>
      <c r="E28" s="5">
        <v>30.64</v>
      </c>
      <c r="F28" s="5">
        <v>30.33</v>
      </c>
      <c r="G28" s="5">
        <v>29.16</v>
      </c>
      <c r="H28" s="5">
        <v>30</v>
      </c>
      <c r="I28" s="5">
        <v>30.71</v>
      </c>
      <c r="J28" s="5">
        <v>30.54</v>
      </c>
      <c r="K28" s="5">
        <v>29.44</v>
      </c>
      <c r="L28" s="5">
        <v>29.85</v>
      </c>
      <c r="M28" s="5">
        <v>30.19</v>
      </c>
      <c r="N28" s="5">
        <v>30.14</v>
      </c>
      <c r="O28" s="5">
        <v>30.46</v>
      </c>
      <c r="P28" s="5">
        <f t="shared" si="0"/>
        <v>30.036666666666665</v>
      </c>
      <c r="Q28" s="5">
        <f t="shared" si="1"/>
        <v>30.166250000000002</v>
      </c>
      <c r="R28" s="5">
        <f t="shared" si="2"/>
        <v>30.103333333333339</v>
      </c>
      <c r="S28" s="5">
        <f t="shared" si="3"/>
        <v>29.335000000000001</v>
      </c>
      <c r="T28" s="5">
        <v>31.05</v>
      </c>
      <c r="U28" s="5">
        <v>0.34499999999999997</v>
      </c>
      <c r="V28" s="5">
        <f>4*U28</f>
        <v>1.38</v>
      </c>
      <c r="W28" s="6">
        <f>V28/R28</f>
        <v>4.584209943527847E-2</v>
      </c>
      <c r="X28" s="5">
        <v>24.25</v>
      </c>
      <c r="Y28" s="5">
        <v>34.42</v>
      </c>
    </row>
    <row r="29" spans="1:25">
      <c r="A29">
        <f t="shared" si="4"/>
        <v>19</v>
      </c>
      <c r="B29" s="3" t="s">
        <v>41</v>
      </c>
      <c r="C29" s="3" t="s">
        <v>42</v>
      </c>
      <c r="D29" s="5">
        <f>'SCHED (DJL-4)'!D32</f>
        <v>13.89</v>
      </c>
      <c r="E29" s="5">
        <f>'SCHED (DJL-4)'!E32</f>
        <v>15.19</v>
      </c>
      <c r="F29" s="5">
        <f>'SCHED (DJL-4)'!F32</f>
        <v>14.93</v>
      </c>
      <c r="G29" s="5">
        <f>'SCHED (DJL-4)'!G32</f>
        <v>14.34</v>
      </c>
      <c r="H29" s="5">
        <f>'SCHED (DJL-4)'!H32</f>
        <v>15.08</v>
      </c>
      <c r="I29" s="5">
        <f>'SCHED (DJL-4)'!I32</f>
        <v>15.28</v>
      </c>
      <c r="J29" s="5">
        <f>'SCHED (DJL-4)'!J32</f>
        <v>14.75</v>
      </c>
      <c r="K29" s="5">
        <f>'SCHED (DJL-4)'!K32</f>
        <v>14.93</v>
      </c>
      <c r="L29" s="5">
        <f>'SCHED (DJL-4)'!L32</f>
        <v>15.26</v>
      </c>
      <c r="M29" s="5">
        <f>'SCHED (DJL-4)'!M32</f>
        <v>15.49</v>
      </c>
      <c r="N29" s="5">
        <f>'SCHED (DJL-4)'!N32</f>
        <v>15.54</v>
      </c>
      <c r="O29" s="5">
        <f>'SCHED (DJL-4)'!O32</f>
        <v>16.02</v>
      </c>
      <c r="P29" s="5">
        <f t="shared" ref="P29" si="7">AVERAGE(D29:O29)</f>
        <v>15.058333333333332</v>
      </c>
      <c r="Q29" s="5">
        <f t="shared" ref="Q29" si="8">AVERAGE(H29:O29)</f>
        <v>15.293749999999998</v>
      </c>
      <c r="R29" s="5">
        <f t="shared" ref="R29" si="9">AVERAGE(J29:O29)</f>
        <v>15.331666666666665</v>
      </c>
      <c r="S29" s="5">
        <f t="shared" si="3"/>
        <v>14.39</v>
      </c>
      <c r="T29" s="5">
        <f>'SCHED (DJL-4)'!T32</f>
        <v>16.53</v>
      </c>
      <c r="U29" s="5">
        <f>'SCHED (DJL-4)'!U32</f>
        <v>0.27</v>
      </c>
      <c r="V29" s="5">
        <f>'SCHED (DJL-4)'!V32</f>
        <v>1.08</v>
      </c>
      <c r="W29" s="6">
        <f>'SCHED (DJL-4)'!W32</f>
        <v>7.044243939558649E-2</v>
      </c>
      <c r="X29" s="5">
        <f>'SCHED (DJL-4)'!X32</f>
        <v>10.07</v>
      </c>
      <c r="Y29" s="5">
        <f>'SCHED (DJL-4)'!Y32</f>
        <v>18.71</v>
      </c>
    </row>
    <row r="30" spans="1:25">
      <c r="A30">
        <f t="shared" si="4"/>
        <v>20</v>
      </c>
      <c r="B30" s="3" t="s">
        <v>59</v>
      </c>
      <c r="C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>
        <f>AVERAGE(P11:P29)</f>
        <v>34.110951754385958</v>
      </c>
      <c r="Q30" s="5">
        <f t="shared" ref="Q30:R30" si="10">AVERAGE(Q11:Q29)</f>
        <v>34.139342105263168</v>
      </c>
      <c r="R30" s="5">
        <f t="shared" si="10"/>
        <v>34.015087719298251</v>
      </c>
      <c r="S30" s="5">
        <f t="shared" ref="S30" si="11">AVERAGE(S11:S29)</f>
        <v>32.25</v>
      </c>
      <c r="T30" s="5">
        <f t="shared" ref="T30" si="12">AVERAGE(T11:T29)</f>
        <v>35.172105263157889</v>
      </c>
      <c r="U30" s="5"/>
      <c r="V30" s="5"/>
      <c r="W30" s="6">
        <f>AVERAGE(W11:W29)</f>
        <v>4.8681277548582223E-2</v>
      </c>
      <c r="X30" s="5">
        <f t="shared" ref="X30" si="13">AVERAGE(X11:X29)</f>
        <v>25.099473684210526</v>
      </c>
      <c r="Y30" s="5">
        <f t="shared" ref="Y30" si="14">AVERAGE(Y11:Y29)</f>
        <v>39.400526315789477</v>
      </c>
    </row>
    <row r="31" spans="1:25">
      <c r="A31">
        <f t="shared" si="4"/>
        <v>21</v>
      </c>
      <c r="B31" s="3" t="s">
        <v>60</v>
      </c>
      <c r="C31" s="3"/>
      <c r="U31" s="5"/>
      <c r="V31" s="5"/>
      <c r="W31" s="6">
        <f>MEDIAN(W11:W29)</f>
        <v>4.9121495327102804E-2</v>
      </c>
      <c r="X31" s="5"/>
      <c r="Y31" s="5"/>
    </row>
    <row r="32" spans="1:25">
      <c r="U32" s="5"/>
      <c r="V32" s="5"/>
      <c r="W32" s="6"/>
      <c r="X32" s="5"/>
      <c r="Y32" s="5"/>
    </row>
    <row r="33" spans="23:23">
      <c r="W33" s="6"/>
    </row>
  </sheetData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47"/>
  <sheetViews>
    <sheetView view="pageLayout" topLeftCell="A19" zoomScaleNormal="100" workbookViewId="0">
      <selection activeCell="B54" sqref="B54"/>
    </sheetView>
  </sheetViews>
  <sheetFormatPr defaultRowHeight="15"/>
  <cols>
    <col min="1" max="1" width="6.28515625" customWidth="1"/>
    <col min="2" max="2" width="37.140625" customWidth="1"/>
  </cols>
  <sheetData>
    <row r="3" spans="1:12" ht="18.75">
      <c r="B3" s="39" t="s">
        <v>133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8.75">
      <c r="B4" s="39" t="s">
        <v>134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8.75">
      <c r="B5" s="39" t="s">
        <v>149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8.75">
      <c r="B6" s="39" t="s">
        <v>186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9" spans="1:12">
      <c r="A9" s="2"/>
      <c r="B9" s="1"/>
      <c r="C9" s="1"/>
      <c r="D9" s="1"/>
      <c r="E9" s="1"/>
      <c r="F9" s="2"/>
      <c r="G9" s="1"/>
      <c r="H9" s="2"/>
      <c r="I9" s="2"/>
      <c r="J9" s="2"/>
      <c r="K9" s="2"/>
      <c r="L9" s="2"/>
    </row>
    <row r="10" spans="1:12" ht="39">
      <c r="A10" s="2" t="s">
        <v>0</v>
      </c>
      <c r="B10" s="1" t="s">
        <v>1</v>
      </c>
      <c r="C10" s="1" t="s">
        <v>2</v>
      </c>
      <c r="D10" s="1" t="s">
        <v>74</v>
      </c>
      <c r="E10" s="2" t="s">
        <v>80</v>
      </c>
      <c r="F10" s="2" t="s">
        <v>81</v>
      </c>
      <c r="G10" s="2" t="s">
        <v>82</v>
      </c>
      <c r="H10" s="5"/>
      <c r="I10" s="6"/>
      <c r="J10" s="6"/>
      <c r="K10" s="6"/>
      <c r="L10" s="6"/>
    </row>
    <row r="11" spans="1:12">
      <c r="A11">
        <v>1</v>
      </c>
      <c r="B11" s="3" t="s">
        <v>3</v>
      </c>
      <c r="C11" s="3" t="s">
        <v>4</v>
      </c>
      <c r="D11" s="4">
        <v>0.7</v>
      </c>
      <c r="E11" s="6">
        <v>0.55500000000000005</v>
      </c>
      <c r="F11" s="6">
        <v>0.53500000000000003</v>
      </c>
      <c r="G11" s="6">
        <v>0.51500000000000001</v>
      </c>
      <c r="H11" s="5"/>
      <c r="I11" s="6"/>
      <c r="J11" s="6"/>
      <c r="K11" s="6"/>
      <c r="L11" s="6"/>
    </row>
    <row r="12" spans="1:12">
      <c r="A12">
        <f>A11+1</f>
        <v>2</v>
      </c>
      <c r="B12" s="3" t="s">
        <v>5</v>
      </c>
      <c r="C12" s="3" t="s">
        <v>6</v>
      </c>
      <c r="D12" s="4">
        <v>0.95</v>
      </c>
      <c r="E12" s="6">
        <v>0.42</v>
      </c>
      <c r="F12" s="6">
        <v>0.44</v>
      </c>
      <c r="G12" s="6">
        <v>0.49</v>
      </c>
      <c r="H12" s="5"/>
      <c r="I12" s="6"/>
      <c r="J12" s="6"/>
      <c r="K12" s="6"/>
      <c r="L12" s="6"/>
    </row>
    <row r="13" spans="1:12">
      <c r="A13">
        <f t="shared" ref="A13:A43" si="0">A12+1</f>
        <v>3</v>
      </c>
      <c r="B13" s="3" t="s">
        <v>7</v>
      </c>
      <c r="C13" s="3" t="s">
        <v>8</v>
      </c>
      <c r="D13" s="4">
        <v>0.7</v>
      </c>
      <c r="E13" s="6">
        <v>0.6</v>
      </c>
      <c r="F13" s="6">
        <v>0.59</v>
      </c>
      <c r="G13" s="6">
        <v>0.60499999999999998</v>
      </c>
      <c r="H13" s="5"/>
      <c r="I13" s="6"/>
      <c r="J13" s="6"/>
      <c r="K13" s="6"/>
      <c r="L13" s="6"/>
    </row>
    <row r="14" spans="1:12">
      <c r="A14">
        <f t="shared" si="0"/>
        <v>4</v>
      </c>
      <c r="B14" s="3" t="s">
        <v>9</v>
      </c>
      <c r="C14" s="3" t="s">
        <v>10</v>
      </c>
      <c r="D14" s="4">
        <v>0.7</v>
      </c>
      <c r="E14" s="6">
        <v>0.46500000000000002</v>
      </c>
      <c r="F14" s="6">
        <v>0.45500000000000002</v>
      </c>
      <c r="G14" s="6">
        <v>0.48</v>
      </c>
      <c r="H14" s="5"/>
      <c r="I14" s="6"/>
      <c r="J14" s="6"/>
      <c r="K14" s="6"/>
      <c r="L14" s="6"/>
    </row>
    <row r="15" spans="1:12">
      <c r="A15">
        <f t="shared" si="0"/>
        <v>5</v>
      </c>
      <c r="B15" s="3" t="s">
        <v>146</v>
      </c>
      <c r="C15" s="3" t="s">
        <v>62</v>
      </c>
      <c r="D15" s="4">
        <v>0.8</v>
      </c>
      <c r="E15" s="6">
        <v>0.51</v>
      </c>
      <c r="F15" s="6">
        <v>0.52</v>
      </c>
      <c r="G15" s="6">
        <v>0.54</v>
      </c>
      <c r="H15" s="5"/>
      <c r="I15" s="6"/>
      <c r="J15" s="6"/>
      <c r="K15" s="6"/>
      <c r="L15" s="6"/>
    </row>
    <row r="16" spans="1:12">
      <c r="A16">
        <f t="shared" si="0"/>
        <v>6</v>
      </c>
      <c r="B16" s="3" t="s">
        <v>11</v>
      </c>
      <c r="C16" s="3" t="s">
        <v>14</v>
      </c>
      <c r="D16" s="4">
        <v>0.8</v>
      </c>
      <c r="E16" s="6">
        <v>0.28499999999999998</v>
      </c>
      <c r="F16" s="6">
        <v>0.29499999999999998</v>
      </c>
      <c r="G16" s="6">
        <v>0.315</v>
      </c>
      <c r="H16" s="5"/>
      <c r="I16" s="6"/>
      <c r="J16" s="6"/>
      <c r="K16" s="6"/>
      <c r="L16" s="6"/>
    </row>
    <row r="17" spans="1:12">
      <c r="A17">
        <f t="shared" si="0"/>
        <v>7</v>
      </c>
      <c r="B17" s="3" t="s">
        <v>12</v>
      </c>
      <c r="C17" s="3" t="s">
        <v>13</v>
      </c>
      <c r="D17" s="4">
        <v>0.65</v>
      </c>
      <c r="E17" s="6">
        <v>0.47</v>
      </c>
      <c r="F17" s="6">
        <v>0.48499999999999999</v>
      </c>
      <c r="G17" s="6">
        <v>0.52500000000000002</v>
      </c>
      <c r="H17" s="5"/>
      <c r="I17" s="6"/>
      <c r="J17" s="6"/>
      <c r="K17" s="6"/>
      <c r="L17" s="6"/>
    </row>
    <row r="18" spans="1:12">
      <c r="A18">
        <f t="shared" si="0"/>
        <v>8</v>
      </c>
      <c r="B18" s="3" t="s">
        <v>147</v>
      </c>
      <c r="C18" s="3" t="s">
        <v>83</v>
      </c>
      <c r="D18" s="4">
        <v>0.65</v>
      </c>
      <c r="E18" s="6">
        <v>0.51</v>
      </c>
      <c r="F18" s="6">
        <v>0.51500000000000001</v>
      </c>
      <c r="G18" s="6">
        <v>0.51500000000000001</v>
      </c>
      <c r="H18" s="5"/>
      <c r="I18" s="6"/>
      <c r="J18" s="6"/>
      <c r="K18" s="6"/>
      <c r="L18" s="6"/>
    </row>
    <row r="19" spans="1:12">
      <c r="A19">
        <f t="shared" si="0"/>
        <v>9</v>
      </c>
      <c r="B19" s="3" t="s">
        <v>15</v>
      </c>
      <c r="C19" s="3" t="s">
        <v>16</v>
      </c>
      <c r="D19" s="4">
        <v>0.6</v>
      </c>
      <c r="E19" s="6">
        <v>0.435</v>
      </c>
      <c r="F19" s="6">
        <v>0.47</v>
      </c>
      <c r="G19" s="6">
        <v>0.47</v>
      </c>
      <c r="H19" s="5"/>
      <c r="I19" s="6"/>
      <c r="J19" s="6"/>
      <c r="K19" s="6"/>
      <c r="L19" s="6"/>
    </row>
    <row r="20" spans="1:12">
      <c r="A20">
        <f t="shared" si="0"/>
        <v>10</v>
      </c>
      <c r="B20" s="3" t="s">
        <v>17</v>
      </c>
      <c r="C20" s="3" t="s">
        <v>18</v>
      </c>
      <c r="D20" s="4">
        <v>0.75</v>
      </c>
      <c r="E20" s="6">
        <v>0.44</v>
      </c>
      <c r="F20" s="6">
        <v>0.44</v>
      </c>
      <c r="G20" s="6">
        <v>0.44500000000000001</v>
      </c>
      <c r="H20" s="5"/>
      <c r="I20" s="6"/>
      <c r="J20" s="6"/>
      <c r="K20" s="6"/>
      <c r="L20" s="6"/>
    </row>
    <row r="21" spans="1:12">
      <c r="A21">
        <f t="shared" si="0"/>
        <v>11</v>
      </c>
      <c r="B21" s="3" t="s">
        <v>19</v>
      </c>
      <c r="C21" s="3" t="s">
        <v>20</v>
      </c>
      <c r="D21" s="4">
        <v>0.65</v>
      </c>
      <c r="E21" s="6">
        <v>0.59</v>
      </c>
      <c r="F21" s="6">
        <v>0.56999999999999995</v>
      </c>
      <c r="G21" s="6">
        <v>0.51500000000000001</v>
      </c>
      <c r="H21" s="5"/>
      <c r="I21" s="6"/>
      <c r="J21" s="6"/>
      <c r="K21" s="6"/>
      <c r="L21" s="6"/>
    </row>
    <row r="22" spans="1:12">
      <c r="A22">
        <f t="shared" si="0"/>
        <v>12</v>
      </c>
      <c r="B22" s="3" t="s">
        <v>21</v>
      </c>
      <c r="C22" s="3" t="s">
        <v>22</v>
      </c>
      <c r="D22" s="4">
        <v>0.8</v>
      </c>
      <c r="E22" s="6">
        <v>0.44500000000000001</v>
      </c>
      <c r="F22" s="6">
        <v>0.44</v>
      </c>
      <c r="G22" s="6">
        <v>0.46</v>
      </c>
      <c r="H22" s="5"/>
      <c r="I22" s="6"/>
      <c r="J22" s="6"/>
      <c r="K22" s="6"/>
      <c r="L22" s="6"/>
    </row>
    <row r="23" spans="1:12">
      <c r="A23">
        <f t="shared" si="0"/>
        <v>13</v>
      </c>
      <c r="B23" s="3" t="s">
        <v>23</v>
      </c>
      <c r="C23" s="3" t="s">
        <v>24</v>
      </c>
      <c r="D23" s="4">
        <v>0.75</v>
      </c>
      <c r="E23" s="6">
        <v>0.46</v>
      </c>
      <c r="F23" s="6">
        <v>0.46500000000000002</v>
      </c>
      <c r="G23" s="6">
        <v>0.49</v>
      </c>
      <c r="H23" s="5"/>
      <c r="I23" s="6"/>
      <c r="J23" s="6"/>
      <c r="K23" s="6"/>
      <c r="L23" s="6"/>
    </row>
    <row r="24" spans="1:12">
      <c r="A24">
        <f t="shared" si="0"/>
        <v>14</v>
      </c>
      <c r="B24" s="3" t="s">
        <v>25</v>
      </c>
      <c r="C24" s="3" t="s">
        <v>26</v>
      </c>
      <c r="D24" s="4">
        <v>0.7</v>
      </c>
      <c r="E24" s="6">
        <v>0.40500000000000003</v>
      </c>
      <c r="F24" s="6">
        <v>0.41499999999999998</v>
      </c>
      <c r="G24" s="6">
        <v>0.44</v>
      </c>
      <c r="H24" s="5"/>
      <c r="I24" s="6"/>
      <c r="J24" s="6"/>
      <c r="K24" s="6"/>
      <c r="L24" s="6"/>
    </row>
    <row r="25" spans="1:12">
      <c r="A25">
        <f t="shared" si="0"/>
        <v>15</v>
      </c>
      <c r="B25" s="3" t="s">
        <v>27</v>
      </c>
      <c r="C25" s="3" t="s">
        <v>28</v>
      </c>
      <c r="D25" s="4">
        <v>0.85</v>
      </c>
      <c r="E25" s="6">
        <v>0.52</v>
      </c>
      <c r="F25" s="6">
        <v>0.55000000000000004</v>
      </c>
      <c r="G25" s="6">
        <v>0.56999999999999995</v>
      </c>
      <c r="H25" s="5"/>
      <c r="I25" s="6"/>
      <c r="J25" s="6"/>
      <c r="K25" s="6"/>
      <c r="L25" s="6"/>
    </row>
    <row r="26" spans="1:12">
      <c r="A26">
        <f t="shared" si="0"/>
        <v>16</v>
      </c>
      <c r="B26" s="3" t="s">
        <v>29</v>
      </c>
      <c r="C26" s="3" t="s">
        <v>30</v>
      </c>
      <c r="D26" s="4">
        <v>0.75</v>
      </c>
      <c r="E26" s="6">
        <v>0.45</v>
      </c>
      <c r="F26" s="6">
        <v>0.45</v>
      </c>
      <c r="G26" s="6">
        <v>0.44500000000000001</v>
      </c>
      <c r="H26" s="5"/>
      <c r="I26" s="6"/>
      <c r="J26" s="6"/>
      <c r="K26" s="6"/>
      <c r="L26" s="6"/>
    </row>
    <row r="27" spans="1:12">
      <c r="A27">
        <f t="shared" si="0"/>
        <v>17</v>
      </c>
      <c r="B27" s="3" t="s">
        <v>31</v>
      </c>
      <c r="C27" s="3" t="s">
        <v>32</v>
      </c>
      <c r="D27" s="4">
        <v>0.8</v>
      </c>
      <c r="E27" s="6">
        <v>0.46500000000000002</v>
      </c>
      <c r="F27" s="6">
        <v>0.46500000000000002</v>
      </c>
      <c r="G27" s="6">
        <v>0.47499999999999998</v>
      </c>
      <c r="H27" s="5"/>
      <c r="I27" s="6"/>
      <c r="J27" s="6"/>
      <c r="K27" s="6"/>
      <c r="L27" s="6"/>
    </row>
    <row r="28" spans="1:12">
      <c r="A28">
        <f t="shared" si="0"/>
        <v>18</v>
      </c>
      <c r="B28" s="3" t="s">
        <v>33</v>
      </c>
      <c r="C28" s="3" t="s">
        <v>34</v>
      </c>
      <c r="D28" s="4">
        <v>0.75</v>
      </c>
      <c r="E28" s="6">
        <v>0.46</v>
      </c>
      <c r="F28" s="6">
        <v>0.45500000000000002</v>
      </c>
      <c r="G28" s="6">
        <v>0.48</v>
      </c>
      <c r="H28" s="5"/>
      <c r="I28" s="6"/>
      <c r="J28" s="6"/>
      <c r="K28" s="6"/>
      <c r="L28" s="6"/>
    </row>
    <row r="29" spans="1:12">
      <c r="A29">
        <f t="shared" si="0"/>
        <v>19</v>
      </c>
      <c r="B29" s="3" t="s">
        <v>35</v>
      </c>
      <c r="C29" s="3" t="s">
        <v>36</v>
      </c>
      <c r="D29" s="4">
        <v>0.7</v>
      </c>
      <c r="E29" s="6">
        <v>0.5</v>
      </c>
      <c r="F29" s="6">
        <v>0.52</v>
      </c>
      <c r="G29" s="6">
        <v>0.55500000000000005</v>
      </c>
      <c r="H29" s="5"/>
      <c r="I29" s="6"/>
      <c r="J29" s="6"/>
      <c r="K29" s="6"/>
      <c r="L29" s="6"/>
    </row>
    <row r="30" spans="1:12">
      <c r="A30">
        <f t="shared" si="0"/>
        <v>20</v>
      </c>
      <c r="B30" s="3" t="s">
        <v>37</v>
      </c>
      <c r="C30" s="3" t="s">
        <v>38</v>
      </c>
      <c r="D30" s="4">
        <v>0.7</v>
      </c>
      <c r="E30" s="6">
        <v>0.54</v>
      </c>
      <c r="F30" s="6">
        <v>0.53</v>
      </c>
      <c r="G30" s="6">
        <v>0.51</v>
      </c>
      <c r="H30" s="5"/>
      <c r="I30" s="6"/>
      <c r="J30" s="6"/>
      <c r="K30" s="6"/>
      <c r="L30" s="6"/>
    </row>
    <row r="31" spans="1:12">
      <c r="A31">
        <f t="shared" si="0"/>
        <v>21</v>
      </c>
      <c r="B31" s="3" t="s">
        <v>39</v>
      </c>
      <c r="C31" s="3" t="s">
        <v>40</v>
      </c>
      <c r="D31" s="4">
        <v>0.55000000000000004</v>
      </c>
      <c r="E31" s="6">
        <v>0.48</v>
      </c>
      <c r="F31" s="6">
        <v>0.495</v>
      </c>
      <c r="G31" s="6">
        <v>0.54</v>
      </c>
      <c r="H31" s="5"/>
      <c r="I31" s="6"/>
      <c r="J31" s="6"/>
      <c r="K31" s="6"/>
      <c r="L31" s="6"/>
    </row>
    <row r="32" spans="1:12">
      <c r="A32">
        <f t="shared" si="0"/>
        <v>22</v>
      </c>
      <c r="B32" s="3" t="s">
        <v>41</v>
      </c>
      <c r="C32" s="3" t="s">
        <v>42</v>
      </c>
      <c r="D32" s="4">
        <v>0.8</v>
      </c>
      <c r="E32" s="6">
        <v>0.47</v>
      </c>
      <c r="F32" s="6">
        <v>0.47</v>
      </c>
      <c r="G32" s="6">
        <v>0.48</v>
      </c>
      <c r="H32" s="5"/>
    </row>
    <row r="33" spans="1:8">
      <c r="A33">
        <f t="shared" si="0"/>
        <v>23</v>
      </c>
      <c r="B33" s="3" t="s">
        <v>144</v>
      </c>
      <c r="C33" s="3" t="s">
        <v>145</v>
      </c>
      <c r="D33" s="4">
        <v>0.75</v>
      </c>
      <c r="E33" s="6">
        <v>0.48499999999999999</v>
      </c>
      <c r="F33" s="6">
        <v>0.495</v>
      </c>
      <c r="G33" s="6">
        <v>0.52</v>
      </c>
      <c r="H33" s="5"/>
    </row>
    <row r="34" spans="1:8">
      <c r="A34">
        <f t="shared" si="0"/>
        <v>24</v>
      </c>
      <c r="B34" s="3" t="s">
        <v>43</v>
      </c>
      <c r="C34" s="3" t="s">
        <v>44</v>
      </c>
      <c r="D34" s="4">
        <v>0.7</v>
      </c>
      <c r="E34" s="6">
        <v>0.5</v>
      </c>
      <c r="F34" s="6">
        <v>0.47</v>
      </c>
      <c r="G34" s="6">
        <v>0.5</v>
      </c>
    </row>
    <row r="35" spans="1:8">
      <c r="A35">
        <f t="shared" si="0"/>
        <v>25</v>
      </c>
      <c r="B35" s="3" t="s">
        <v>45</v>
      </c>
      <c r="C35" s="3" t="s">
        <v>46</v>
      </c>
      <c r="D35" s="4">
        <v>0.65</v>
      </c>
      <c r="E35" s="6">
        <v>0.45</v>
      </c>
      <c r="F35" s="6">
        <v>0.45500000000000002</v>
      </c>
      <c r="G35" s="6">
        <v>0.47499999999999998</v>
      </c>
    </row>
    <row r="36" spans="1:8">
      <c r="A36">
        <f t="shared" si="0"/>
        <v>26</v>
      </c>
      <c r="B36" s="3" t="s">
        <v>47</v>
      </c>
      <c r="C36" s="3" t="s">
        <v>48</v>
      </c>
      <c r="D36" s="4">
        <v>0.8</v>
      </c>
      <c r="E36" s="6">
        <v>0.48</v>
      </c>
      <c r="F36" s="6">
        <v>0.56000000000000005</v>
      </c>
      <c r="G36" s="6">
        <v>0.56999999999999995</v>
      </c>
    </row>
    <row r="37" spans="1:8">
      <c r="A37">
        <f t="shared" si="0"/>
        <v>27</v>
      </c>
      <c r="B37" s="3" t="s">
        <v>49</v>
      </c>
      <c r="C37" s="3" t="s">
        <v>50</v>
      </c>
      <c r="D37" s="4">
        <v>0.55000000000000004</v>
      </c>
      <c r="E37" s="6">
        <v>0.42499999999999999</v>
      </c>
      <c r="F37" s="6">
        <v>0.43</v>
      </c>
      <c r="G37" s="6">
        <v>0.42499999999999999</v>
      </c>
    </row>
    <row r="38" spans="1:8">
      <c r="A38">
        <f t="shared" si="0"/>
        <v>28</v>
      </c>
      <c r="B38" s="3" t="s">
        <v>51</v>
      </c>
      <c r="C38" s="3" t="s">
        <v>52</v>
      </c>
      <c r="D38" s="4">
        <v>0.85</v>
      </c>
      <c r="E38" s="6">
        <v>0.39</v>
      </c>
      <c r="F38" s="6">
        <v>0.41499999999999998</v>
      </c>
      <c r="G38" s="6">
        <v>0.41499999999999998</v>
      </c>
    </row>
    <row r="39" spans="1:8">
      <c r="A39">
        <f t="shared" si="0"/>
        <v>29</v>
      </c>
      <c r="B39" s="3" t="s">
        <v>53</v>
      </c>
      <c r="C39" s="3" t="s">
        <v>54</v>
      </c>
      <c r="D39" s="4">
        <v>0.75</v>
      </c>
      <c r="E39" s="6">
        <v>0.47499999999999998</v>
      </c>
      <c r="F39" s="6">
        <v>0.48499999999999999</v>
      </c>
      <c r="G39" s="6">
        <v>0.52500000000000002</v>
      </c>
    </row>
    <row r="40" spans="1:8">
      <c r="A40">
        <f t="shared" si="0"/>
        <v>30</v>
      </c>
      <c r="B40" s="3" t="s">
        <v>55</v>
      </c>
      <c r="C40" s="3" t="s">
        <v>56</v>
      </c>
      <c r="D40" s="4">
        <v>0.65</v>
      </c>
      <c r="E40" s="6">
        <v>0.46</v>
      </c>
      <c r="F40" s="6">
        <v>0.42499999999999999</v>
      </c>
      <c r="G40" s="6">
        <v>0.45500000000000002</v>
      </c>
    </row>
    <row r="41" spans="1:8">
      <c r="A41">
        <f t="shared" si="0"/>
        <v>31</v>
      </c>
      <c r="B41" s="3" t="s">
        <v>57</v>
      </c>
      <c r="C41" s="3" t="s">
        <v>58</v>
      </c>
      <c r="D41" s="4">
        <v>0.65</v>
      </c>
      <c r="E41" s="6">
        <v>0.47499999999999998</v>
      </c>
      <c r="F41" s="6">
        <v>0.46500000000000002</v>
      </c>
      <c r="G41" s="6">
        <v>0.48499999999999999</v>
      </c>
    </row>
    <row r="42" spans="1:8">
      <c r="A42">
        <f t="shared" si="0"/>
        <v>32</v>
      </c>
      <c r="B42" s="3" t="s">
        <v>59</v>
      </c>
      <c r="C42" s="3"/>
      <c r="D42" s="7">
        <f>AVERAGE(D11:D41)</f>
        <v>0.7241935483870966</v>
      </c>
      <c r="E42" s="9">
        <f t="shared" ref="E42:G42" si="1">AVERAGE(E11:E41)</f>
        <v>0.4714516129032259</v>
      </c>
      <c r="F42" s="9">
        <f t="shared" si="1"/>
        <v>0.4764516129032258</v>
      </c>
      <c r="G42" s="9">
        <f t="shared" si="1"/>
        <v>0.49129032258064526</v>
      </c>
    </row>
    <row r="43" spans="1:8">
      <c r="A43">
        <f t="shared" si="0"/>
        <v>33</v>
      </c>
      <c r="B43" s="3" t="s">
        <v>60</v>
      </c>
      <c r="C43" s="3"/>
      <c r="D43" s="7">
        <f>MEDIAN(D11:D41)</f>
        <v>0.7</v>
      </c>
      <c r="E43" s="9">
        <f t="shared" ref="E43:G43" si="2">MEDIAN(E11:E41)</f>
        <v>0.47</v>
      </c>
      <c r="F43" s="9">
        <f t="shared" si="2"/>
        <v>0.47</v>
      </c>
      <c r="G43" s="9">
        <f t="shared" si="2"/>
        <v>0.49</v>
      </c>
    </row>
    <row r="44" spans="1:8">
      <c r="B44" s="16" t="s">
        <v>141</v>
      </c>
      <c r="C44" s="3"/>
    </row>
    <row r="45" spans="1:8">
      <c r="B45" s="16" t="s">
        <v>142</v>
      </c>
      <c r="C45" s="3"/>
    </row>
    <row r="46" spans="1:8">
      <c r="B46" s="16" t="s">
        <v>143</v>
      </c>
    </row>
    <row r="47" spans="1:8">
      <c r="B47" s="16" t="s">
        <v>148</v>
      </c>
    </row>
  </sheetData>
  <mergeCells count="4">
    <mergeCell ref="B3:L3"/>
    <mergeCell ref="B4:L4"/>
    <mergeCell ref="B5:L5"/>
    <mergeCell ref="B6:L6"/>
  </mergeCells>
  <pageMargins left="0.7" right="0.7" top="0.75" bottom="0.75" header="0.3" footer="0.3"/>
  <pageSetup scale="69" orientation="landscape" r:id="rId1"/>
  <headerFooter>
    <oddFooter>&amp;RExhibit __
Schedule (DJL-3)
Page 1 of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8"/>
  <sheetViews>
    <sheetView view="pageLayout" topLeftCell="D21" zoomScaleNormal="100" workbookViewId="0">
      <selection activeCell="V51" sqref="V51"/>
    </sheetView>
  </sheetViews>
  <sheetFormatPr defaultRowHeight="15"/>
  <cols>
    <col min="1" max="1" width="5.5703125" customWidth="1"/>
    <col min="2" max="2" width="35.85546875" customWidth="1"/>
    <col min="5" max="7" width="9.7109375" bestFit="1" customWidth="1"/>
    <col min="9" max="11" width="9.42578125" bestFit="1" customWidth="1"/>
    <col min="14" max="15" width="10" bestFit="1" customWidth="1"/>
    <col min="20" max="20" width="11" customWidth="1"/>
    <col min="21" max="21" width="10.42578125" customWidth="1"/>
    <col min="23" max="23" width="9.140625" customWidth="1"/>
  </cols>
  <sheetData>
    <row r="1" spans="1:26">
      <c r="A1" s="1"/>
      <c r="B1" s="1"/>
      <c r="C1" s="1"/>
    </row>
    <row r="2" spans="1:26">
      <c r="A2" s="1"/>
      <c r="B2" s="1"/>
      <c r="C2" s="1"/>
    </row>
    <row r="3" spans="1:26" ht="21">
      <c r="A3" s="1"/>
      <c r="B3" s="38" t="s">
        <v>133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6" ht="21">
      <c r="A4" s="1"/>
      <c r="B4" s="38" t="s">
        <v>134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6" ht="21">
      <c r="A5" s="1"/>
      <c r="B5" s="38" t="s">
        <v>149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</row>
    <row r="6" spans="1:26" ht="21">
      <c r="A6" s="1"/>
      <c r="B6" s="38" t="s">
        <v>155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6">
      <c r="A7" s="1"/>
      <c r="B7" s="1"/>
      <c r="C7" s="1"/>
    </row>
    <row r="8" spans="1:26">
      <c r="A8" s="1"/>
      <c r="B8" s="1"/>
      <c r="C8" s="1"/>
    </row>
    <row r="9" spans="1:26">
      <c r="A9" s="1"/>
      <c r="B9" s="1"/>
      <c r="C9" s="1"/>
    </row>
    <row r="10" spans="1:26" ht="39">
      <c r="A10" s="2" t="s">
        <v>0</v>
      </c>
      <c r="B10" s="1" t="s">
        <v>1</v>
      </c>
      <c r="C10" s="1" t="s">
        <v>2</v>
      </c>
      <c r="D10" s="10">
        <v>40064</v>
      </c>
      <c r="E10" s="10">
        <v>40070</v>
      </c>
      <c r="F10" s="10">
        <v>40077</v>
      </c>
      <c r="G10" s="10">
        <v>40084</v>
      </c>
      <c r="H10" s="10">
        <v>40091</v>
      </c>
      <c r="I10" s="10">
        <v>40098</v>
      </c>
      <c r="J10" s="10">
        <v>40105</v>
      </c>
      <c r="K10" s="10">
        <v>40112</v>
      </c>
      <c r="L10" s="10">
        <v>40119</v>
      </c>
      <c r="M10" s="10">
        <v>40126</v>
      </c>
      <c r="N10" s="10">
        <v>40133</v>
      </c>
      <c r="O10" s="10">
        <v>40140</v>
      </c>
      <c r="P10" s="1" t="s">
        <v>59</v>
      </c>
      <c r="Q10" s="2" t="s">
        <v>91</v>
      </c>
      <c r="R10" s="2" t="s">
        <v>92</v>
      </c>
      <c r="S10" s="2" t="s">
        <v>96</v>
      </c>
      <c r="T10" s="2" t="s">
        <v>154</v>
      </c>
      <c r="U10" s="2" t="s">
        <v>93</v>
      </c>
      <c r="V10" s="2" t="s">
        <v>94</v>
      </c>
      <c r="W10" s="2" t="s">
        <v>99</v>
      </c>
      <c r="X10" s="2" t="s">
        <v>97</v>
      </c>
      <c r="Y10" s="2" t="s">
        <v>98</v>
      </c>
    </row>
    <row r="11" spans="1:26">
      <c r="A11">
        <v>1</v>
      </c>
      <c r="B11" s="3" t="s">
        <v>3</v>
      </c>
      <c r="C11" s="3" t="s">
        <v>4</v>
      </c>
      <c r="D11" s="5">
        <v>33.119999999999997</v>
      </c>
      <c r="E11" s="5">
        <v>34.270000000000003</v>
      </c>
      <c r="F11" s="5">
        <v>33.590000000000003</v>
      </c>
      <c r="G11" s="5">
        <v>32.96</v>
      </c>
      <c r="H11" s="5">
        <v>33.32</v>
      </c>
      <c r="I11" s="5">
        <v>34.11</v>
      </c>
      <c r="J11" s="5">
        <v>34.57</v>
      </c>
      <c r="K11" s="5">
        <v>33.85</v>
      </c>
      <c r="L11" s="5">
        <v>32.96</v>
      </c>
      <c r="M11" s="5">
        <v>32.880000000000003</v>
      </c>
      <c r="N11" s="5">
        <v>32.69</v>
      </c>
      <c r="O11" s="5">
        <v>33.32</v>
      </c>
      <c r="P11" s="5">
        <f>AVERAGE(D11:O11)</f>
        <v>33.47</v>
      </c>
      <c r="Q11" s="5">
        <f>AVERAGE(H11:O11)</f>
        <v>33.462499999999999</v>
      </c>
      <c r="R11" s="5">
        <f>AVERAGE(J11:O11)</f>
        <v>33.37833333333333</v>
      </c>
      <c r="S11" s="5">
        <f>(X11+Y11)/2</f>
        <v>29.27</v>
      </c>
      <c r="T11" s="5">
        <v>34.03</v>
      </c>
      <c r="U11" s="5">
        <v>0.44</v>
      </c>
      <c r="V11" s="5">
        <f>4*U11</f>
        <v>1.76</v>
      </c>
      <c r="W11" s="6">
        <f>V11/R11</f>
        <v>5.2728816098267343E-2</v>
      </c>
      <c r="X11" s="5">
        <v>23.35</v>
      </c>
      <c r="Y11" s="5">
        <v>35.19</v>
      </c>
      <c r="Z11" s="5"/>
    </row>
    <row r="12" spans="1:26">
      <c r="A12">
        <f>A11+1</f>
        <v>2</v>
      </c>
      <c r="B12" s="3" t="s">
        <v>5</v>
      </c>
      <c r="C12" s="3" t="s">
        <v>6</v>
      </c>
      <c r="D12" s="5">
        <v>25.85</v>
      </c>
      <c r="E12" s="5">
        <v>27.64</v>
      </c>
      <c r="F12" s="5">
        <v>26.71</v>
      </c>
      <c r="G12" s="5">
        <v>25.4</v>
      </c>
      <c r="H12" s="5">
        <v>25.84</v>
      </c>
      <c r="I12" s="5">
        <v>26.43</v>
      </c>
      <c r="J12" s="5">
        <v>26.3</v>
      </c>
      <c r="K12" s="5">
        <v>22.82</v>
      </c>
      <c r="L12" s="5">
        <v>22.68</v>
      </c>
      <c r="M12" s="5">
        <v>22.4</v>
      </c>
      <c r="N12" s="5">
        <v>22.09</v>
      </c>
      <c r="O12" s="5">
        <v>21.95</v>
      </c>
      <c r="P12" s="5">
        <f t="shared" ref="P12:P41" si="0">AVERAGE(D12:O12)</f>
        <v>24.675833333333333</v>
      </c>
      <c r="Q12" s="5">
        <f t="shared" ref="Q12:Q41" si="1">AVERAGE(H12:O12)</f>
        <v>23.813749999999999</v>
      </c>
      <c r="R12" s="5">
        <f t="shared" ref="R12:R41" si="2">AVERAGE(J12:O12)</f>
        <v>23.040000000000003</v>
      </c>
      <c r="S12" s="5">
        <f t="shared" ref="S12:S41" si="3">(X12+Y12)/2</f>
        <v>28.145</v>
      </c>
      <c r="T12" s="5">
        <v>22.37</v>
      </c>
      <c r="U12" s="5">
        <v>0.15</v>
      </c>
      <c r="V12" s="5">
        <f t="shared" ref="V12:V41" si="4">4*U12</f>
        <v>0.6</v>
      </c>
      <c r="W12" s="6">
        <f t="shared" ref="W12:W41" si="5">V12/R12</f>
        <v>2.6041666666666664E-2</v>
      </c>
      <c r="X12" s="5">
        <v>20.32</v>
      </c>
      <c r="Y12" s="5">
        <v>35.97</v>
      </c>
      <c r="Z12" s="5"/>
    </row>
    <row r="13" spans="1:26">
      <c r="A13">
        <f t="shared" ref="A13:A43" si="6">A12+1</f>
        <v>3</v>
      </c>
      <c r="B13" s="3" t="s">
        <v>7</v>
      </c>
      <c r="C13" s="3" t="s">
        <v>8</v>
      </c>
      <c r="D13" s="5">
        <v>26.17</v>
      </c>
      <c r="E13" s="5">
        <v>28.18</v>
      </c>
      <c r="F13" s="5">
        <v>28.4</v>
      </c>
      <c r="G13" s="5">
        <v>26.88</v>
      </c>
      <c r="H13" s="5">
        <v>27.18</v>
      </c>
      <c r="I13" s="5">
        <v>27.72</v>
      </c>
      <c r="J13" s="5">
        <v>27.47</v>
      </c>
      <c r="K13" s="5">
        <v>26.56</v>
      </c>
      <c r="L13" s="5">
        <v>27.35</v>
      </c>
      <c r="M13" s="5">
        <v>27.61</v>
      </c>
      <c r="N13" s="5">
        <v>27.38</v>
      </c>
      <c r="O13" s="5">
        <v>27.25</v>
      </c>
      <c r="P13" s="5">
        <f t="shared" si="0"/>
        <v>27.345833333333331</v>
      </c>
      <c r="Q13" s="5">
        <f t="shared" si="1"/>
        <v>27.314999999999998</v>
      </c>
      <c r="R13" s="5">
        <f t="shared" si="2"/>
        <v>27.27</v>
      </c>
      <c r="S13" s="5">
        <f t="shared" si="3"/>
        <v>25.865000000000002</v>
      </c>
      <c r="T13" s="5">
        <v>27.74</v>
      </c>
      <c r="U13" s="5">
        <v>0.375</v>
      </c>
      <c r="V13" s="5">
        <f t="shared" si="4"/>
        <v>1.5</v>
      </c>
      <c r="W13" s="6">
        <f t="shared" si="5"/>
        <v>5.5005500550055007E-2</v>
      </c>
      <c r="X13" s="5">
        <v>20.309999999999999</v>
      </c>
      <c r="Y13" s="5">
        <v>31.42</v>
      </c>
      <c r="Z13" s="5"/>
    </row>
    <row r="14" spans="1:26">
      <c r="A14">
        <f t="shared" si="6"/>
        <v>4</v>
      </c>
      <c r="B14" s="3" t="s">
        <v>9</v>
      </c>
      <c r="C14" s="3" t="s">
        <v>10</v>
      </c>
      <c r="D14" s="5">
        <v>30.69</v>
      </c>
      <c r="E14" s="5">
        <v>32.06</v>
      </c>
      <c r="F14" s="5">
        <v>30.98</v>
      </c>
      <c r="G14" s="5">
        <v>30.367000000000001</v>
      </c>
      <c r="H14" s="5">
        <v>30.71</v>
      </c>
      <c r="I14" s="5">
        <v>31.43</v>
      </c>
      <c r="J14" s="5">
        <v>30.81</v>
      </c>
      <c r="K14" s="5">
        <v>30.22</v>
      </c>
      <c r="L14" s="5">
        <v>31.03</v>
      </c>
      <c r="M14" s="5">
        <v>31.62</v>
      </c>
      <c r="N14" s="5">
        <v>31.27</v>
      </c>
      <c r="O14" s="5">
        <v>31.55</v>
      </c>
      <c r="P14" s="5">
        <f t="shared" ref="P14:P15" si="7">AVERAGE(D14:O14)</f>
        <v>31.06141666666667</v>
      </c>
      <c r="Q14" s="5">
        <f t="shared" ref="Q14:Q15" si="8">AVERAGE(H14:O14)</f>
        <v>31.080000000000002</v>
      </c>
      <c r="R14" s="5">
        <f t="shared" ref="R14:R15" si="9">AVERAGE(J14:O14)</f>
        <v>31.083333333333339</v>
      </c>
      <c r="S14" s="5">
        <f t="shared" ref="S14:S15" si="10">(X14+Y14)/2</f>
        <v>29.17</v>
      </c>
      <c r="T14" s="5">
        <v>32.64</v>
      </c>
      <c r="U14" s="5">
        <v>0.41</v>
      </c>
      <c r="V14" s="5">
        <f t="shared" ref="V14:V15" si="11">4*U14</f>
        <v>1.64</v>
      </c>
      <c r="W14" s="6">
        <f t="shared" ref="W14:W15" si="12">V14/R14</f>
        <v>5.2761394101876663E-2</v>
      </c>
      <c r="X14" s="5">
        <v>24</v>
      </c>
      <c r="Y14" s="5">
        <v>34.340000000000003</v>
      </c>
      <c r="Z14" s="5"/>
    </row>
    <row r="15" spans="1:26">
      <c r="A15">
        <f t="shared" si="6"/>
        <v>5</v>
      </c>
      <c r="B15" s="3" t="s">
        <v>61</v>
      </c>
      <c r="C15" s="3" t="s">
        <v>62</v>
      </c>
      <c r="D15" s="5">
        <v>25.45</v>
      </c>
      <c r="E15" s="5">
        <v>26.05</v>
      </c>
      <c r="F15" s="5">
        <v>25.48</v>
      </c>
      <c r="G15" s="5">
        <v>24.52</v>
      </c>
      <c r="H15" s="5">
        <v>25.27</v>
      </c>
      <c r="I15" s="5">
        <v>25.61</v>
      </c>
      <c r="J15" s="5">
        <v>25.2</v>
      </c>
      <c r="K15" s="5">
        <v>24.34</v>
      </c>
      <c r="L15" s="5">
        <v>24.68</v>
      </c>
      <c r="M15" s="5">
        <v>25.72</v>
      </c>
      <c r="N15" s="5">
        <v>25.28</v>
      </c>
      <c r="O15" s="5">
        <v>25.58</v>
      </c>
      <c r="P15" s="5">
        <f t="shared" si="7"/>
        <v>25.265000000000001</v>
      </c>
      <c r="Q15" s="5">
        <f t="shared" si="8"/>
        <v>25.21</v>
      </c>
      <c r="R15" s="5">
        <f t="shared" si="9"/>
        <v>25.133333333333336</v>
      </c>
      <c r="S15" s="5">
        <f t="shared" si="10"/>
        <v>27.43</v>
      </c>
      <c r="T15" s="5">
        <v>26.29</v>
      </c>
      <c r="U15" s="5">
        <v>0.38500000000000001</v>
      </c>
      <c r="V15" s="5">
        <f t="shared" si="11"/>
        <v>1.54</v>
      </c>
      <c r="W15" s="6">
        <f t="shared" si="12"/>
        <v>6.127320954907161E-2</v>
      </c>
      <c r="X15" s="5">
        <v>19.510000000000002</v>
      </c>
      <c r="Y15" s="5">
        <v>35.35</v>
      </c>
      <c r="Z15" s="5"/>
    </row>
    <row r="16" spans="1:26">
      <c r="A16">
        <f t="shared" si="6"/>
        <v>6</v>
      </c>
      <c r="B16" s="3" t="s">
        <v>11</v>
      </c>
      <c r="C16" s="3" t="s">
        <v>14</v>
      </c>
      <c r="D16" s="5">
        <v>12.99</v>
      </c>
      <c r="E16" s="5">
        <v>13.43</v>
      </c>
      <c r="F16" s="5">
        <v>13.35</v>
      </c>
      <c r="G16" s="5">
        <v>13.21</v>
      </c>
      <c r="H16" s="5">
        <v>13.47</v>
      </c>
      <c r="I16" s="5">
        <v>13.75</v>
      </c>
      <c r="J16" s="5">
        <v>13.59</v>
      </c>
      <c r="K16" s="5">
        <v>13.3</v>
      </c>
      <c r="L16" s="5">
        <v>13.53</v>
      </c>
      <c r="M16" s="5">
        <v>14.37</v>
      </c>
      <c r="N16" s="5">
        <v>14.05</v>
      </c>
      <c r="O16" s="5">
        <v>14.14</v>
      </c>
      <c r="P16" s="5">
        <f t="shared" si="0"/>
        <v>13.598333333333334</v>
      </c>
      <c r="Q16" s="5">
        <f t="shared" si="1"/>
        <v>13.775</v>
      </c>
      <c r="R16" s="5">
        <f t="shared" si="2"/>
        <v>13.83</v>
      </c>
      <c r="S16" s="5">
        <f t="shared" si="3"/>
        <v>12.129999999999999</v>
      </c>
      <c r="T16" s="5">
        <v>14.46</v>
      </c>
      <c r="U16" s="5">
        <v>0.125</v>
      </c>
      <c r="V16" s="5">
        <f t="shared" si="4"/>
        <v>0.5</v>
      </c>
      <c r="W16" s="6">
        <f t="shared" si="5"/>
        <v>3.6153289949385395E-2</v>
      </c>
      <c r="X16" s="5">
        <v>9.1199999999999992</v>
      </c>
      <c r="Y16" s="5">
        <v>15.14</v>
      </c>
      <c r="Z16" s="5"/>
    </row>
    <row r="17" spans="1:26">
      <c r="A17">
        <f t="shared" si="6"/>
        <v>7</v>
      </c>
      <c r="B17" s="3" t="s">
        <v>12</v>
      </c>
      <c r="C17" s="3" t="s">
        <v>13</v>
      </c>
      <c r="D17" s="5">
        <v>24.47</v>
      </c>
      <c r="E17" s="5">
        <v>25.19</v>
      </c>
      <c r="F17" s="5">
        <v>24.93</v>
      </c>
      <c r="G17" s="5">
        <v>24.45</v>
      </c>
      <c r="H17" s="5">
        <v>25.57</v>
      </c>
      <c r="I17" s="5">
        <v>25.46</v>
      </c>
      <c r="J17" s="5">
        <v>24.98</v>
      </c>
      <c r="K17" s="5">
        <v>24.75</v>
      </c>
      <c r="L17" s="5">
        <v>24.58</v>
      </c>
      <c r="M17" s="5">
        <v>25.13</v>
      </c>
      <c r="N17" s="5">
        <v>25.4</v>
      </c>
      <c r="O17" s="5">
        <v>25.5</v>
      </c>
      <c r="P17" s="5">
        <f t="shared" si="0"/>
        <v>25.034166666666664</v>
      </c>
      <c r="Q17" s="5">
        <f t="shared" si="1"/>
        <v>25.171250000000001</v>
      </c>
      <c r="R17" s="5">
        <f t="shared" si="2"/>
        <v>25.056666666666668</v>
      </c>
      <c r="S17" s="5">
        <f t="shared" si="3"/>
        <v>22.475000000000001</v>
      </c>
      <c r="T17" s="5">
        <v>25.62</v>
      </c>
      <c r="U17" s="5">
        <v>0.22500000000000001</v>
      </c>
      <c r="V17" s="5">
        <f t="shared" si="4"/>
        <v>0.9</v>
      </c>
      <c r="W17" s="6">
        <f t="shared" si="5"/>
        <v>3.5918584541705469E-2</v>
      </c>
      <c r="X17" s="5">
        <v>18.690000000000001</v>
      </c>
      <c r="Y17" s="5">
        <v>26.26</v>
      </c>
      <c r="Z17" s="5"/>
    </row>
    <row r="18" spans="1:26">
      <c r="A18">
        <f t="shared" si="6"/>
        <v>8</v>
      </c>
      <c r="B18" s="3" t="s">
        <v>147</v>
      </c>
      <c r="C18" s="3" t="s">
        <v>83</v>
      </c>
      <c r="D18" s="5">
        <v>39.630000000000003</v>
      </c>
      <c r="E18" s="5">
        <v>41.48</v>
      </c>
      <c r="F18" s="5">
        <v>41.07</v>
      </c>
      <c r="G18" s="5">
        <v>40.35</v>
      </c>
      <c r="H18" s="5">
        <v>41.09</v>
      </c>
      <c r="I18" s="5">
        <v>41.33</v>
      </c>
      <c r="J18" s="5">
        <v>41.81</v>
      </c>
      <c r="K18" s="5">
        <v>40.68</v>
      </c>
      <c r="L18" s="5">
        <v>41.53</v>
      </c>
      <c r="M18" s="5">
        <v>42.045999999999999</v>
      </c>
      <c r="N18" s="5">
        <v>41.9</v>
      </c>
      <c r="O18" s="5">
        <v>42.44</v>
      </c>
      <c r="P18" s="5">
        <f t="shared" si="0"/>
        <v>41.279666666666664</v>
      </c>
      <c r="Q18" s="5">
        <f t="shared" si="1"/>
        <v>41.603249999999996</v>
      </c>
      <c r="R18" s="5">
        <f t="shared" si="2"/>
        <v>41.734333333333332</v>
      </c>
      <c r="S18" s="5">
        <f t="shared" si="3"/>
        <v>38.564999999999998</v>
      </c>
      <c r="T18" s="5">
        <v>44.47</v>
      </c>
      <c r="U18" s="5">
        <v>0.59</v>
      </c>
      <c r="V18" s="5">
        <f t="shared" si="4"/>
        <v>2.36</v>
      </c>
      <c r="W18" s="6">
        <f t="shared" si="5"/>
        <v>5.6548165778775271E-2</v>
      </c>
      <c r="X18" s="5">
        <v>32.56</v>
      </c>
      <c r="Y18" s="5">
        <v>44.57</v>
      </c>
      <c r="Z18" s="5"/>
    </row>
    <row r="19" spans="1:26">
      <c r="A19">
        <f t="shared" si="6"/>
        <v>9</v>
      </c>
      <c r="B19" s="3" t="s">
        <v>15</v>
      </c>
      <c r="C19" s="3" t="s">
        <v>16</v>
      </c>
      <c r="D19" s="5">
        <v>25.11</v>
      </c>
      <c r="E19" s="5">
        <v>26.38</v>
      </c>
      <c r="F19" s="5">
        <v>26.23</v>
      </c>
      <c r="G19" s="5">
        <v>25.4</v>
      </c>
      <c r="H19" s="5">
        <v>26.06</v>
      </c>
      <c r="I19" s="5">
        <v>26.17</v>
      </c>
      <c r="J19" s="5">
        <v>25.58</v>
      </c>
      <c r="K19" s="5">
        <v>25.34</v>
      </c>
      <c r="L19" s="5">
        <v>27.05</v>
      </c>
      <c r="M19" s="5">
        <v>27.57</v>
      </c>
      <c r="N19" s="5">
        <v>26.95</v>
      </c>
      <c r="O19" s="5">
        <v>26.95</v>
      </c>
      <c r="P19" s="5">
        <f t="shared" si="0"/>
        <v>26.232500000000002</v>
      </c>
      <c r="Q19" s="5">
        <f t="shared" si="1"/>
        <v>26.458749999999998</v>
      </c>
      <c r="R19" s="5">
        <f t="shared" si="2"/>
        <v>26.573333333333327</v>
      </c>
      <c r="S19" s="5">
        <f t="shared" si="3"/>
        <v>23.52</v>
      </c>
      <c r="T19" s="5">
        <v>27.28</v>
      </c>
      <c r="U19" s="5">
        <v>0.28499999999999998</v>
      </c>
      <c r="V19" s="5">
        <f t="shared" si="4"/>
        <v>1.1399999999999999</v>
      </c>
      <c r="W19" s="6">
        <f t="shared" si="5"/>
        <v>4.2900150526843962E-2</v>
      </c>
      <c r="X19" s="5">
        <v>19.18</v>
      </c>
      <c r="Y19" s="5">
        <v>27.86</v>
      </c>
      <c r="Z19" s="5"/>
    </row>
    <row r="20" spans="1:26">
      <c r="A20">
        <f t="shared" si="6"/>
        <v>10</v>
      </c>
      <c r="B20" s="3" t="s">
        <v>17</v>
      </c>
      <c r="C20" s="3" t="s">
        <v>18</v>
      </c>
      <c r="D20" s="5">
        <v>35.119999999999997</v>
      </c>
      <c r="E20" s="5">
        <v>35.25</v>
      </c>
      <c r="F20" s="5">
        <v>35.03</v>
      </c>
      <c r="G20" s="5">
        <v>34.04</v>
      </c>
      <c r="H20" s="5">
        <v>35.119999999999997</v>
      </c>
      <c r="I20" s="5">
        <v>36.53</v>
      </c>
      <c r="J20" s="5">
        <v>37.85</v>
      </c>
      <c r="K20" s="5">
        <v>36.979999999999997</v>
      </c>
      <c r="L20" s="5">
        <v>38.340000000000003</v>
      </c>
      <c r="M20" s="5">
        <v>39.68</v>
      </c>
      <c r="N20" s="5">
        <v>39.68</v>
      </c>
      <c r="O20" s="5">
        <v>39.83</v>
      </c>
      <c r="P20" s="5">
        <f t="shared" si="0"/>
        <v>36.954166666666666</v>
      </c>
      <c r="Q20" s="5">
        <f t="shared" si="1"/>
        <v>38.001249999999999</v>
      </c>
      <c r="R20" s="5">
        <f t="shared" si="2"/>
        <v>38.726666666666667</v>
      </c>
      <c r="S20" s="5">
        <f t="shared" si="3"/>
        <v>32.064999999999998</v>
      </c>
      <c r="T20" s="5">
        <v>40.729999999999997</v>
      </c>
      <c r="U20" s="5">
        <v>0.53</v>
      </c>
      <c r="V20" s="5">
        <f t="shared" si="4"/>
        <v>2.12</v>
      </c>
      <c r="W20" s="6">
        <f t="shared" si="5"/>
        <v>5.4742640729901877E-2</v>
      </c>
      <c r="X20" s="5">
        <v>23.32</v>
      </c>
      <c r="Y20" s="5">
        <v>40.81</v>
      </c>
      <c r="Z20" s="5"/>
    </row>
    <row r="21" spans="1:26">
      <c r="A21">
        <f t="shared" si="6"/>
        <v>11</v>
      </c>
      <c r="B21" s="3" t="s">
        <v>19</v>
      </c>
      <c r="C21" s="3" t="s">
        <v>20</v>
      </c>
      <c r="D21" s="5">
        <v>15.43</v>
      </c>
      <c r="E21" s="5">
        <v>15.96</v>
      </c>
      <c r="F21" s="5">
        <v>15.83</v>
      </c>
      <c r="G21" s="5">
        <v>15.38</v>
      </c>
      <c r="H21" s="5">
        <v>15.6</v>
      </c>
      <c r="I21" s="5">
        <v>15.79</v>
      </c>
      <c r="J21" s="5">
        <v>16.100000000000001</v>
      </c>
      <c r="K21" s="5">
        <v>15.82</v>
      </c>
      <c r="L21" s="5">
        <v>16.05</v>
      </c>
      <c r="M21" s="5">
        <v>16.04</v>
      </c>
      <c r="N21" s="5">
        <v>16.22</v>
      </c>
      <c r="O21" s="5">
        <v>16.690000000000001</v>
      </c>
      <c r="P21" s="5">
        <f t="shared" si="0"/>
        <v>15.909166666666666</v>
      </c>
      <c r="Q21" s="5">
        <f t="shared" si="1"/>
        <v>16.03875</v>
      </c>
      <c r="R21" s="5">
        <f t="shared" si="2"/>
        <v>16.153333333333332</v>
      </c>
      <c r="S21" s="5">
        <f t="shared" si="3"/>
        <v>14.32</v>
      </c>
      <c r="T21" s="5">
        <v>16.89</v>
      </c>
      <c r="U21" s="5">
        <v>0.24</v>
      </c>
      <c r="V21" s="5">
        <f t="shared" si="4"/>
        <v>0.96</v>
      </c>
      <c r="W21" s="6">
        <f t="shared" si="5"/>
        <v>5.9430458109781266E-2</v>
      </c>
      <c r="X21" s="5">
        <v>11.72</v>
      </c>
      <c r="Y21" s="5">
        <v>16.920000000000002</v>
      </c>
      <c r="Z21" s="5"/>
    </row>
    <row r="22" spans="1:26">
      <c r="A22">
        <f t="shared" si="6"/>
        <v>12</v>
      </c>
      <c r="B22" s="3" t="s">
        <v>21</v>
      </c>
      <c r="C22" s="3" t="s">
        <v>22</v>
      </c>
      <c r="D22" s="5">
        <v>33.549999999999997</v>
      </c>
      <c r="E22" s="5">
        <v>34.99</v>
      </c>
      <c r="F22" s="5">
        <v>34.14</v>
      </c>
      <c r="G22" s="5">
        <v>32.520000000000003</v>
      </c>
      <c r="H22" s="5">
        <v>33.1</v>
      </c>
      <c r="I22" s="5">
        <v>33.5</v>
      </c>
      <c r="J22" s="5">
        <v>32.64</v>
      </c>
      <c r="K22" s="5">
        <v>31.82</v>
      </c>
      <c r="L22" s="5">
        <v>33.19</v>
      </c>
      <c r="M22" s="5">
        <v>33.32</v>
      </c>
      <c r="N22" s="5">
        <v>33.04</v>
      </c>
      <c r="O22" s="5">
        <v>33.81</v>
      </c>
      <c r="P22" s="5">
        <f t="shared" si="0"/>
        <v>33.301666666666669</v>
      </c>
      <c r="Q22" s="5">
        <f t="shared" si="1"/>
        <v>33.052499999999995</v>
      </c>
      <c r="R22" s="5">
        <f t="shared" si="2"/>
        <v>32.97</v>
      </c>
      <c r="S22" s="5">
        <f t="shared" si="3"/>
        <v>29.145000000000003</v>
      </c>
      <c r="T22" s="5">
        <v>34.380000000000003</v>
      </c>
      <c r="U22" s="5">
        <v>0.31</v>
      </c>
      <c r="V22" s="5">
        <f t="shared" si="4"/>
        <v>1.24</v>
      </c>
      <c r="W22" s="6">
        <f t="shared" si="5"/>
        <v>3.7609948437973918E-2</v>
      </c>
      <c r="X22" s="5">
        <v>23.09</v>
      </c>
      <c r="Y22" s="5">
        <v>35.200000000000003</v>
      </c>
      <c r="Z22" s="5"/>
    </row>
    <row r="23" spans="1:26">
      <c r="A23">
        <f t="shared" si="6"/>
        <v>13</v>
      </c>
      <c r="B23" s="3" t="s">
        <v>23</v>
      </c>
      <c r="C23" s="3" t="s">
        <v>24</v>
      </c>
      <c r="D23" s="5">
        <v>17.989999999999998</v>
      </c>
      <c r="E23" s="5">
        <v>18.11</v>
      </c>
      <c r="F23" s="5">
        <v>18.010000000000002</v>
      </c>
      <c r="G23" s="5">
        <v>17.96</v>
      </c>
      <c r="H23" s="5">
        <v>18.600000000000001</v>
      </c>
      <c r="I23" s="5">
        <v>18.41</v>
      </c>
      <c r="J23" s="5">
        <v>18.399999999999999</v>
      </c>
      <c r="K23" s="5">
        <v>18.059999999999999</v>
      </c>
      <c r="L23" s="5">
        <v>18.32</v>
      </c>
      <c r="M23" s="5">
        <v>18.2</v>
      </c>
      <c r="N23" s="5">
        <v>18.18</v>
      </c>
      <c r="O23" s="5">
        <v>18.07</v>
      </c>
      <c r="P23" s="5">
        <f t="shared" si="0"/>
        <v>18.192499999999999</v>
      </c>
      <c r="Q23" s="5">
        <f t="shared" si="1"/>
        <v>18.279999999999998</v>
      </c>
      <c r="R23" s="5">
        <f t="shared" si="2"/>
        <v>18.204999999999998</v>
      </c>
      <c r="S23" s="5">
        <f t="shared" si="3"/>
        <v>15.46</v>
      </c>
      <c r="T23" s="5">
        <v>18.3</v>
      </c>
      <c r="U23" s="5">
        <v>0.32</v>
      </c>
      <c r="V23" s="5">
        <f t="shared" si="4"/>
        <v>1.28</v>
      </c>
      <c r="W23" s="6">
        <f t="shared" si="5"/>
        <v>7.031035429826972E-2</v>
      </c>
      <c r="X23" s="5">
        <v>11.92</v>
      </c>
      <c r="Y23" s="5">
        <v>19</v>
      </c>
      <c r="Z23" s="5"/>
    </row>
    <row r="24" spans="1:26">
      <c r="A24">
        <f t="shared" si="6"/>
        <v>14</v>
      </c>
      <c r="B24" s="3" t="s">
        <v>25</v>
      </c>
      <c r="C24" s="3" t="s">
        <v>26</v>
      </c>
      <c r="D24" s="5">
        <v>77.69</v>
      </c>
      <c r="E24" s="5">
        <v>80.89</v>
      </c>
      <c r="F24" s="5">
        <v>79.36</v>
      </c>
      <c r="G24" s="5">
        <v>77.38</v>
      </c>
      <c r="H24" s="5">
        <v>79.73</v>
      </c>
      <c r="I24" s="5">
        <v>80.64</v>
      </c>
      <c r="J24" s="5">
        <v>79.290000000000006</v>
      </c>
      <c r="K24" s="5">
        <v>76.72</v>
      </c>
      <c r="L24" s="5">
        <v>77.010000000000005</v>
      </c>
      <c r="M24" s="5">
        <v>78.64</v>
      </c>
      <c r="N24" s="5">
        <v>77.790000000000006</v>
      </c>
      <c r="O24" s="5">
        <v>78.5</v>
      </c>
      <c r="P24" s="5">
        <f t="shared" si="0"/>
        <v>78.63666666666667</v>
      </c>
      <c r="Q24" s="5">
        <f t="shared" si="1"/>
        <v>78.539999999999992</v>
      </c>
      <c r="R24" s="5">
        <f t="shared" si="2"/>
        <v>77.99166666666666</v>
      </c>
      <c r="S24" s="5">
        <f t="shared" si="3"/>
        <v>73.239999999999995</v>
      </c>
      <c r="T24" s="5">
        <v>80.33</v>
      </c>
      <c r="U24" s="5">
        <v>0.75</v>
      </c>
      <c r="V24" s="5">
        <f t="shared" si="4"/>
        <v>3</v>
      </c>
      <c r="W24" s="6">
        <f t="shared" si="5"/>
        <v>3.8465648039320441E-2</v>
      </c>
      <c r="X24" s="5">
        <v>59.87</v>
      </c>
      <c r="Y24" s="5">
        <v>86.61</v>
      </c>
      <c r="Z24" s="5"/>
    </row>
    <row r="25" spans="1:26">
      <c r="A25">
        <f t="shared" si="6"/>
        <v>15</v>
      </c>
      <c r="B25" s="3" t="s">
        <v>27</v>
      </c>
      <c r="C25" s="3" t="s">
        <v>28</v>
      </c>
      <c r="D25" s="5">
        <v>48.39</v>
      </c>
      <c r="E25" s="5">
        <v>51.37</v>
      </c>
      <c r="F25" s="5">
        <v>49.86</v>
      </c>
      <c r="G25" s="5">
        <v>47.98</v>
      </c>
      <c r="H25" s="5">
        <v>49.42</v>
      </c>
      <c r="I25" s="5">
        <v>50.1</v>
      </c>
      <c r="J25" s="5">
        <v>49.87</v>
      </c>
      <c r="K25" s="5">
        <v>46.96</v>
      </c>
      <c r="L25" s="5">
        <v>46.7</v>
      </c>
      <c r="M25" s="5">
        <v>46.61</v>
      </c>
      <c r="N25" s="5">
        <v>46.81</v>
      </c>
      <c r="O25" s="5">
        <v>47.66</v>
      </c>
      <c r="P25" s="5">
        <f t="shared" si="0"/>
        <v>48.477499999999992</v>
      </c>
      <c r="Q25" s="5">
        <f t="shared" si="1"/>
        <v>48.016249999999999</v>
      </c>
      <c r="R25" s="5">
        <f t="shared" si="2"/>
        <v>47.435000000000002</v>
      </c>
      <c r="S25" s="5">
        <f t="shared" si="3"/>
        <v>48.694999999999993</v>
      </c>
      <c r="T25" s="5">
        <v>48.62</v>
      </c>
      <c r="U25" s="5">
        <v>0.52500000000000002</v>
      </c>
      <c r="V25" s="5">
        <f t="shared" si="4"/>
        <v>2.1</v>
      </c>
      <c r="W25" s="6">
        <f t="shared" si="5"/>
        <v>4.4271107831769789E-2</v>
      </c>
      <c r="X25" s="5">
        <v>38.409999999999997</v>
      </c>
      <c r="Y25" s="5">
        <v>58.98</v>
      </c>
      <c r="Z25" s="5"/>
    </row>
    <row r="26" spans="1:26">
      <c r="A26">
        <f t="shared" si="6"/>
        <v>16</v>
      </c>
      <c r="B26" s="3" t="s">
        <v>29</v>
      </c>
      <c r="C26" s="3" t="s">
        <v>30</v>
      </c>
      <c r="D26" s="5">
        <v>53.42</v>
      </c>
      <c r="E26" s="5">
        <v>55.03</v>
      </c>
      <c r="F26" s="5">
        <v>54.39</v>
      </c>
      <c r="G26" s="5">
        <v>53.23</v>
      </c>
      <c r="H26" s="5">
        <v>53.1</v>
      </c>
      <c r="I26" s="5">
        <v>53.5</v>
      </c>
      <c r="J26" s="5">
        <v>52.63</v>
      </c>
      <c r="K26" s="5">
        <v>49.1</v>
      </c>
      <c r="L26" s="5">
        <v>49.76</v>
      </c>
      <c r="M26" s="5">
        <v>51.14</v>
      </c>
      <c r="N26" s="5">
        <v>51.11</v>
      </c>
      <c r="O26" s="5">
        <v>51.58</v>
      </c>
      <c r="P26" s="5">
        <f t="shared" si="0"/>
        <v>52.33250000000001</v>
      </c>
      <c r="Q26" s="5">
        <f t="shared" si="1"/>
        <v>51.489999999999995</v>
      </c>
      <c r="R26" s="5">
        <f t="shared" si="2"/>
        <v>50.886666666666663</v>
      </c>
      <c r="S26" s="5">
        <f t="shared" si="3"/>
        <v>51.045000000000002</v>
      </c>
      <c r="T26" s="5">
        <v>52.73</v>
      </c>
      <c r="U26" s="5">
        <v>0.47299999999999998</v>
      </c>
      <c r="V26" s="5">
        <f t="shared" si="4"/>
        <v>1.8919999999999999</v>
      </c>
      <c r="W26" s="6">
        <f t="shared" si="5"/>
        <v>3.7180662911044153E-2</v>
      </c>
      <c r="X26" s="5">
        <v>41.48</v>
      </c>
      <c r="Y26" s="5">
        <v>60.61</v>
      </c>
      <c r="Z26" s="5"/>
    </row>
    <row r="27" spans="1:26">
      <c r="A27">
        <f t="shared" si="6"/>
        <v>17</v>
      </c>
      <c r="B27" s="3" t="s">
        <v>31</v>
      </c>
      <c r="C27" s="3" t="s">
        <v>32</v>
      </c>
      <c r="D27" s="5">
        <v>45.91</v>
      </c>
      <c r="E27" s="5">
        <v>46.98</v>
      </c>
      <c r="F27" s="5">
        <v>45.67</v>
      </c>
      <c r="G27" s="5">
        <v>44.79</v>
      </c>
      <c r="H27" s="5">
        <v>45.81</v>
      </c>
      <c r="I27" s="5">
        <v>47.13</v>
      </c>
      <c r="J27" s="5">
        <v>45.93</v>
      </c>
      <c r="K27" s="5">
        <v>43.28</v>
      </c>
      <c r="L27" s="5">
        <v>42.39</v>
      </c>
      <c r="M27" s="5">
        <v>42.07</v>
      </c>
      <c r="N27" s="5">
        <v>41.95</v>
      </c>
      <c r="O27" s="5">
        <v>42.61</v>
      </c>
      <c r="P27" s="5">
        <f t="shared" si="0"/>
        <v>44.543333333333329</v>
      </c>
      <c r="Q27" s="5">
        <f t="shared" si="1"/>
        <v>43.896250000000002</v>
      </c>
      <c r="R27" s="5">
        <f t="shared" si="2"/>
        <v>43.038333333333334</v>
      </c>
      <c r="S27" s="5">
        <f t="shared" si="3"/>
        <v>46.784999999999997</v>
      </c>
      <c r="T27" s="5">
        <v>43.32</v>
      </c>
      <c r="U27" s="5">
        <v>0.55000000000000004</v>
      </c>
      <c r="V27" s="5">
        <f t="shared" si="4"/>
        <v>2.2000000000000002</v>
      </c>
      <c r="W27" s="6">
        <f t="shared" si="5"/>
        <v>5.1117221081981183E-2</v>
      </c>
      <c r="X27" s="5">
        <v>35.26</v>
      </c>
      <c r="Y27" s="5">
        <v>58.31</v>
      </c>
      <c r="Z27" s="5"/>
    </row>
    <row r="28" spans="1:26">
      <c r="A28">
        <f t="shared" si="6"/>
        <v>18</v>
      </c>
      <c r="B28" s="3" t="s">
        <v>33</v>
      </c>
      <c r="C28" s="3" t="s">
        <v>34</v>
      </c>
      <c r="D28" s="5">
        <v>17.84</v>
      </c>
      <c r="E28" s="5">
        <v>17.97</v>
      </c>
      <c r="F28" s="5">
        <v>17.86</v>
      </c>
      <c r="G28" s="5">
        <v>17.88</v>
      </c>
      <c r="H28" s="5">
        <v>18.43</v>
      </c>
      <c r="I28" s="5">
        <v>18.39</v>
      </c>
      <c r="J28" s="5">
        <v>17.899999999999999</v>
      </c>
      <c r="K28" s="5">
        <v>17.3</v>
      </c>
      <c r="L28" s="5">
        <v>17.350000000000001</v>
      </c>
      <c r="M28" s="5">
        <v>17.89</v>
      </c>
      <c r="N28" s="5">
        <v>17.78</v>
      </c>
      <c r="O28" s="5">
        <v>17.850000000000001</v>
      </c>
      <c r="P28" s="5">
        <f t="shared" si="0"/>
        <v>17.87</v>
      </c>
      <c r="Q28" s="5">
        <f t="shared" si="1"/>
        <v>17.861250000000002</v>
      </c>
      <c r="R28" s="5">
        <f t="shared" si="2"/>
        <v>17.678333333333331</v>
      </c>
      <c r="S28" s="5">
        <f t="shared" si="3"/>
        <v>15.36</v>
      </c>
      <c r="T28" s="5">
        <v>17.97</v>
      </c>
      <c r="U28" s="5">
        <v>0.20799999999999999</v>
      </c>
      <c r="V28" s="5">
        <f t="shared" si="4"/>
        <v>0.83199999999999996</v>
      </c>
      <c r="W28" s="6">
        <f t="shared" si="5"/>
        <v>4.7063260111247292E-2</v>
      </c>
      <c r="X28" s="5">
        <v>10.199999999999999</v>
      </c>
      <c r="Y28" s="5">
        <v>20.52</v>
      </c>
      <c r="Z28" s="5"/>
    </row>
    <row r="29" spans="1:26">
      <c r="A29">
        <f t="shared" si="6"/>
        <v>19</v>
      </c>
      <c r="B29" s="3" t="s">
        <v>35</v>
      </c>
      <c r="C29" s="3" t="s">
        <v>36</v>
      </c>
      <c r="D29" s="5">
        <v>17.05</v>
      </c>
      <c r="E29" s="5">
        <v>18.399999999999999</v>
      </c>
      <c r="F29" s="5">
        <v>18.34</v>
      </c>
      <c r="G29" s="5">
        <v>17.97</v>
      </c>
      <c r="H29" s="5">
        <v>18.77</v>
      </c>
      <c r="I29" s="5">
        <v>18.34</v>
      </c>
      <c r="J29" s="5">
        <v>18.27</v>
      </c>
      <c r="K29" s="5">
        <v>17.850000000000001</v>
      </c>
      <c r="L29" s="5">
        <v>18.88</v>
      </c>
      <c r="M29" s="5">
        <v>19.14</v>
      </c>
      <c r="N29" s="5">
        <v>19.14</v>
      </c>
      <c r="O29" s="5">
        <v>20</v>
      </c>
      <c r="P29" s="5">
        <f t="shared" si="0"/>
        <v>18.512499999999999</v>
      </c>
      <c r="Q29" s="5">
        <f t="shared" si="1"/>
        <v>18.798749999999998</v>
      </c>
      <c r="R29" s="5">
        <f t="shared" si="2"/>
        <v>18.88</v>
      </c>
      <c r="S29" s="5">
        <f t="shared" si="3"/>
        <v>19.66</v>
      </c>
      <c r="T29" s="5">
        <v>19.89</v>
      </c>
      <c r="U29" s="5">
        <v>0.31</v>
      </c>
      <c r="V29" s="5">
        <f t="shared" si="4"/>
        <v>1.24</v>
      </c>
      <c r="W29" s="6">
        <f t="shared" si="5"/>
        <v>6.5677966101694921E-2</v>
      </c>
      <c r="X29" s="5">
        <v>12.09</v>
      </c>
      <c r="Y29" s="5">
        <v>27.23</v>
      </c>
      <c r="Z29" s="5"/>
    </row>
    <row r="30" spans="1:26">
      <c r="A30">
        <f t="shared" si="6"/>
        <v>20</v>
      </c>
      <c r="B30" s="3" t="s">
        <v>37</v>
      </c>
      <c r="C30" s="3" t="s">
        <v>38</v>
      </c>
      <c r="D30" s="5">
        <v>28.12</v>
      </c>
      <c r="E30" s="5">
        <v>28.93</v>
      </c>
      <c r="F30" s="5">
        <v>28.54</v>
      </c>
      <c r="G30" s="5">
        <v>28.33</v>
      </c>
      <c r="H30" s="5">
        <v>29.22</v>
      </c>
      <c r="I30" s="5">
        <v>28.91</v>
      </c>
      <c r="J30" s="5">
        <v>28.79</v>
      </c>
      <c r="K30" s="5">
        <v>28.09</v>
      </c>
      <c r="L30" s="5">
        <v>28.81</v>
      </c>
      <c r="M30" s="5">
        <v>29.12</v>
      </c>
      <c r="N30" s="5">
        <v>29.45</v>
      </c>
      <c r="O30" s="5">
        <v>29.55</v>
      </c>
      <c r="P30" s="5">
        <f t="shared" si="0"/>
        <v>28.821666666666662</v>
      </c>
      <c r="Q30" s="5">
        <f t="shared" si="1"/>
        <v>28.9925</v>
      </c>
      <c r="R30" s="5">
        <f t="shared" si="2"/>
        <v>28.968333333333334</v>
      </c>
      <c r="S30" s="5">
        <f t="shared" si="3"/>
        <v>25.740000000000002</v>
      </c>
      <c r="T30" s="5">
        <v>29.92</v>
      </c>
      <c r="U30" s="5">
        <v>0.3</v>
      </c>
      <c r="V30" s="5">
        <f t="shared" si="4"/>
        <v>1.2</v>
      </c>
      <c r="W30" s="6">
        <f t="shared" si="5"/>
        <v>4.1424544042345086E-2</v>
      </c>
      <c r="X30" s="5">
        <v>20.91</v>
      </c>
      <c r="Y30" s="5">
        <v>30.57</v>
      </c>
      <c r="Z30" s="5"/>
    </row>
    <row r="31" spans="1:26">
      <c r="A31">
        <f t="shared" si="6"/>
        <v>21</v>
      </c>
      <c r="B31" s="3" t="s">
        <v>39</v>
      </c>
      <c r="C31" s="3" t="s">
        <v>40</v>
      </c>
      <c r="D31" s="5">
        <v>39.97</v>
      </c>
      <c r="E31" s="5">
        <v>41.06</v>
      </c>
      <c r="F31" s="5">
        <v>41.35</v>
      </c>
      <c r="G31" s="5">
        <v>40</v>
      </c>
      <c r="H31" s="5">
        <v>41.29</v>
      </c>
      <c r="I31" s="5">
        <v>42.45</v>
      </c>
      <c r="J31" s="5">
        <v>41.69</v>
      </c>
      <c r="K31" s="5">
        <v>40.89</v>
      </c>
      <c r="L31" s="5">
        <v>41.36</v>
      </c>
      <c r="M31" s="5">
        <v>41.93</v>
      </c>
      <c r="N31" s="5">
        <v>42.1</v>
      </c>
      <c r="O31" s="5">
        <v>42.14</v>
      </c>
      <c r="P31" s="5">
        <f t="shared" si="0"/>
        <v>41.352499999999999</v>
      </c>
      <c r="Q31" s="5">
        <f t="shared" si="1"/>
        <v>41.731250000000003</v>
      </c>
      <c r="R31" s="5">
        <f t="shared" si="2"/>
        <v>41.685000000000002</v>
      </c>
      <c r="S31" s="5">
        <f t="shared" si="3"/>
        <v>38.409999999999997</v>
      </c>
      <c r="T31" s="5">
        <v>42.85</v>
      </c>
      <c r="U31" s="5">
        <v>0.42</v>
      </c>
      <c r="V31" s="5">
        <f t="shared" si="4"/>
        <v>1.68</v>
      </c>
      <c r="W31" s="6">
        <f t="shared" si="5"/>
        <v>4.0302267002518891E-2</v>
      </c>
      <c r="X31" s="5">
        <v>33.61</v>
      </c>
      <c r="Y31" s="5">
        <v>43.21</v>
      </c>
      <c r="Z31" s="5"/>
    </row>
    <row r="32" spans="1:26">
      <c r="A32">
        <f t="shared" si="6"/>
        <v>22</v>
      </c>
      <c r="B32" s="3" t="s">
        <v>41</v>
      </c>
      <c r="C32" s="3" t="s">
        <v>42</v>
      </c>
      <c r="D32" s="5">
        <v>13.89</v>
      </c>
      <c r="E32" s="5">
        <v>15.19</v>
      </c>
      <c r="F32" s="5">
        <v>14.93</v>
      </c>
      <c r="G32" s="5">
        <v>14.34</v>
      </c>
      <c r="H32" s="5">
        <v>15.08</v>
      </c>
      <c r="I32" s="5">
        <v>15.28</v>
      </c>
      <c r="J32" s="5">
        <v>14.75</v>
      </c>
      <c r="K32" s="5">
        <v>14.93</v>
      </c>
      <c r="L32" s="5">
        <v>15.26</v>
      </c>
      <c r="M32" s="5">
        <v>15.49</v>
      </c>
      <c r="N32" s="5">
        <v>15.54</v>
      </c>
      <c r="O32" s="5">
        <v>16.02</v>
      </c>
      <c r="P32" s="5">
        <f t="shared" si="0"/>
        <v>15.058333333333332</v>
      </c>
      <c r="Q32" s="5">
        <f t="shared" si="1"/>
        <v>15.293749999999998</v>
      </c>
      <c r="R32" s="5">
        <f t="shared" si="2"/>
        <v>15.331666666666665</v>
      </c>
      <c r="S32" s="5">
        <f t="shared" si="3"/>
        <v>14.39</v>
      </c>
      <c r="T32" s="5">
        <v>16.53</v>
      </c>
      <c r="U32" s="5">
        <v>0.27</v>
      </c>
      <c r="V32" s="5">
        <f t="shared" si="4"/>
        <v>1.08</v>
      </c>
      <c r="W32" s="6">
        <f t="shared" si="5"/>
        <v>7.044243939558649E-2</v>
      </c>
      <c r="X32" s="5">
        <v>10.07</v>
      </c>
      <c r="Y32" s="5">
        <v>18.71</v>
      </c>
      <c r="Z32" s="5"/>
    </row>
    <row r="33" spans="1:26">
      <c r="A33">
        <f t="shared" si="6"/>
        <v>23</v>
      </c>
      <c r="B33" s="3" t="s">
        <v>144</v>
      </c>
      <c r="C33" s="3" t="s">
        <v>145</v>
      </c>
      <c r="D33" s="5">
        <v>32.44</v>
      </c>
      <c r="E33" s="5">
        <v>33.03</v>
      </c>
      <c r="F33" s="5">
        <v>32.51</v>
      </c>
      <c r="G33" s="5">
        <v>31.68</v>
      </c>
      <c r="H33" s="5">
        <v>33.340000000000003</v>
      </c>
      <c r="I33" s="5">
        <v>33.99</v>
      </c>
      <c r="J33" s="5">
        <v>33.479999999999997</v>
      </c>
      <c r="K33" s="5">
        <v>31.32</v>
      </c>
      <c r="L33" s="5">
        <v>32.840000000000003</v>
      </c>
      <c r="M33" s="5">
        <v>33.229999999999997</v>
      </c>
      <c r="N33" s="5">
        <v>34.03</v>
      </c>
      <c r="O33" s="5">
        <v>34.9</v>
      </c>
      <c r="P33" s="5">
        <f t="shared" si="0"/>
        <v>33.06583333333333</v>
      </c>
      <c r="Q33" s="5">
        <f t="shared" si="1"/>
        <v>33.391249999999999</v>
      </c>
      <c r="R33" s="5">
        <f t="shared" si="2"/>
        <v>33.300000000000004</v>
      </c>
      <c r="S33" s="5">
        <f t="shared" si="3"/>
        <v>29.484999999999999</v>
      </c>
      <c r="T33" s="5">
        <v>36.33</v>
      </c>
      <c r="U33" s="5">
        <v>0.52500000000000002</v>
      </c>
      <c r="V33" s="5">
        <v>2.1</v>
      </c>
      <c r="W33" s="6">
        <f t="shared" si="5"/>
        <v>6.3063063063063057E-2</v>
      </c>
      <c r="X33" s="5">
        <v>22.32</v>
      </c>
      <c r="Y33" s="5">
        <v>36.65</v>
      </c>
      <c r="Z33" s="5"/>
    </row>
    <row r="34" spans="1:26">
      <c r="A34">
        <f t="shared" si="6"/>
        <v>24</v>
      </c>
      <c r="B34" s="3" t="s">
        <v>43</v>
      </c>
      <c r="C34" s="3" t="s">
        <v>44</v>
      </c>
      <c r="D34" s="5">
        <v>20.059999999999999</v>
      </c>
      <c r="E34" s="5">
        <v>20.8</v>
      </c>
      <c r="F34" s="5">
        <v>20.010000000000002</v>
      </c>
      <c r="G34" s="5">
        <v>19.28</v>
      </c>
      <c r="H34" s="5">
        <v>20.149999999999999</v>
      </c>
      <c r="I34" s="5">
        <v>20.21</v>
      </c>
      <c r="J34" s="5">
        <v>19.940000000000001</v>
      </c>
      <c r="K34" s="5">
        <v>18.59</v>
      </c>
      <c r="L34" s="5">
        <v>19.010000000000002</v>
      </c>
      <c r="M34" s="5">
        <v>19.239999999999998</v>
      </c>
      <c r="N34" s="5">
        <v>19.39</v>
      </c>
      <c r="O34" s="5">
        <v>19.36</v>
      </c>
      <c r="P34" s="5">
        <f t="shared" si="0"/>
        <v>19.670000000000002</v>
      </c>
      <c r="Q34" s="5">
        <f t="shared" si="1"/>
        <v>19.486249999999998</v>
      </c>
      <c r="R34" s="5">
        <f t="shared" si="2"/>
        <v>19.254999999999999</v>
      </c>
      <c r="S34" s="5">
        <f t="shared" si="3"/>
        <v>17.2</v>
      </c>
      <c r="T34" s="5">
        <v>19.75</v>
      </c>
      <c r="U34" s="5">
        <v>0.255</v>
      </c>
      <c r="V34" s="5">
        <f t="shared" si="4"/>
        <v>1.02</v>
      </c>
      <c r="W34" s="6">
        <f t="shared" si="5"/>
        <v>5.2973253700337578E-2</v>
      </c>
      <c r="X34" s="5">
        <v>13.45</v>
      </c>
      <c r="Y34" s="5">
        <v>20.95</v>
      </c>
      <c r="Z34" s="5"/>
    </row>
    <row r="35" spans="1:26">
      <c r="A35">
        <f t="shared" si="6"/>
        <v>25</v>
      </c>
      <c r="B35" s="3" t="s">
        <v>45</v>
      </c>
      <c r="C35" s="3" t="s">
        <v>46</v>
      </c>
      <c r="D35" s="5">
        <v>38.69</v>
      </c>
      <c r="E35" s="5">
        <v>39.11</v>
      </c>
      <c r="F35" s="5">
        <v>39.380000000000003</v>
      </c>
      <c r="G35" s="5">
        <v>38.17</v>
      </c>
      <c r="H35" s="5">
        <v>37.450000000000003</v>
      </c>
      <c r="I35" s="5">
        <v>38.39</v>
      </c>
      <c r="J35" s="5">
        <v>37.68</v>
      </c>
      <c r="K35" s="5">
        <v>37.53</v>
      </c>
      <c r="L35" s="5">
        <v>37.619999999999997</v>
      </c>
      <c r="M35" s="5">
        <v>38.1</v>
      </c>
      <c r="N35" s="5">
        <v>38.51</v>
      </c>
      <c r="O35" s="5">
        <v>38.799999999999997</v>
      </c>
      <c r="P35" s="5">
        <f t="shared" si="0"/>
        <v>38.285833333333336</v>
      </c>
      <c r="Q35" s="5">
        <f t="shared" si="1"/>
        <v>38.010000000000005</v>
      </c>
      <c r="R35" s="5">
        <f t="shared" si="2"/>
        <v>38.04</v>
      </c>
      <c r="S35" s="5">
        <f t="shared" si="3"/>
        <v>36.1</v>
      </c>
      <c r="T35" s="5">
        <v>39.33</v>
      </c>
      <c r="U35" s="5">
        <v>0.62</v>
      </c>
      <c r="V35" s="5">
        <f t="shared" si="4"/>
        <v>2.48</v>
      </c>
      <c r="W35" s="6">
        <f t="shared" si="5"/>
        <v>6.5194532071503677E-2</v>
      </c>
      <c r="X35" s="5">
        <v>31.35</v>
      </c>
      <c r="Y35" s="5">
        <v>40.85</v>
      </c>
      <c r="Z35" s="5"/>
    </row>
    <row r="36" spans="1:26">
      <c r="A36">
        <f t="shared" si="6"/>
        <v>26</v>
      </c>
      <c r="B36" s="3" t="s">
        <v>47</v>
      </c>
      <c r="C36" s="3" t="s">
        <v>48</v>
      </c>
      <c r="D36" s="5">
        <v>30.88</v>
      </c>
      <c r="E36" s="5">
        <v>31.99</v>
      </c>
      <c r="F36" s="5">
        <v>31.29</v>
      </c>
      <c r="G36" s="5">
        <v>30.35</v>
      </c>
      <c r="H36" s="5">
        <v>31.35</v>
      </c>
      <c r="I36" s="5">
        <v>31.14</v>
      </c>
      <c r="J36" s="5">
        <v>30.31</v>
      </c>
      <c r="K36" s="5">
        <v>29.8</v>
      </c>
      <c r="L36" s="5">
        <v>30.58</v>
      </c>
      <c r="M36" s="5">
        <v>31.37</v>
      </c>
      <c r="N36" s="5">
        <v>31.05</v>
      </c>
      <c r="O36" s="5">
        <v>30.9</v>
      </c>
      <c r="P36" s="5">
        <f t="shared" si="0"/>
        <v>30.9175</v>
      </c>
      <c r="Q36" s="5">
        <f t="shared" si="1"/>
        <v>30.812500000000004</v>
      </c>
      <c r="R36" s="5">
        <f t="shared" si="2"/>
        <v>30.668333333333337</v>
      </c>
      <c r="S36" s="5">
        <f t="shared" si="3"/>
        <v>28.835000000000001</v>
      </c>
      <c r="T36" s="5">
        <v>31.63</v>
      </c>
      <c r="U36" s="5">
        <v>0.33250000000000002</v>
      </c>
      <c r="V36" s="5">
        <v>1.33</v>
      </c>
      <c r="W36" s="6">
        <f t="shared" si="5"/>
        <v>4.3367208303896523E-2</v>
      </c>
      <c r="X36" s="5">
        <v>23.65</v>
      </c>
      <c r="Y36" s="5">
        <v>34.020000000000003</v>
      </c>
      <c r="Z36" s="5"/>
    </row>
    <row r="37" spans="1:26">
      <c r="A37">
        <f t="shared" si="6"/>
        <v>27</v>
      </c>
      <c r="B37" s="3" t="s">
        <v>49</v>
      </c>
      <c r="C37" s="3" t="s">
        <v>50</v>
      </c>
      <c r="D37" s="5">
        <v>31.03</v>
      </c>
      <c r="E37" s="5">
        <v>32.03</v>
      </c>
      <c r="F37" s="5">
        <v>31.9</v>
      </c>
      <c r="G37" s="5">
        <v>31.73</v>
      </c>
      <c r="H37" s="5">
        <v>31.84</v>
      </c>
      <c r="I37" s="5">
        <v>32.5</v>
      </c>
      <c r="J37" s="5">
        <v>32.67</v>
      </c>
      <c r="K37" s="5">
        <v>31.19</v>
      </c>
      <c r="L37" s="5">
        <v>31.59</v>
      </c>
      <c r="M37" s="5">
        <v>31.58</v>
      </c>
      <c r="N37" s="5">
        <v>31.4</v>
      </c>
      <c r="O37" s="5">
        <v>31.61</v>
      </c>
      <c r="P37" s="5">
        <f t="shared" si="0"/>
        <v>31.755833333333328</v>
      </c>
      <c r="Q37" s="5">
        <f t="shared" si="1"/>
        <v>31.797499999999999</v>
      </c>
      <c r="R37" s="5">
        <f t="shared" si="2"/>
        <v>31.673333333333336</v>
      </c>
      <c r="S37" s="5">
        <f t="shared" si="3"/>
        <v>32.049999999999997</v>
      </c>
      <c r="T37" s="5">
        <v>32.36</v>
      </c>
      <c r="U37" s="5">
        <v>0.438</v>
      </c>
      <c r="V37" s="5">
        <f t="shared" si="4"/>
        <v>1.752</v>
      </c>
      <c r="W37" s="6">
        <f t="shared" si="5"/>
        <v>5.531467059566407E-2</v>
      </c>
      <c r="X37" s="5">
        <v>26.48</v>
      </c>
      <c r="Y37" s="5">
        <v>37.619999999999997</v>
      </c>
      <c r="Z37" s="5"/>
    </row>
    <row r="38" spans="1:26">
      <c r="A38">
        <f t="shared" si="6"/>
        <v>28</v>
      </c>
      <c r="B38" s="3" t="s">
        <v>51</v>
      </c>
      <c r="C38" s="3" t="s">
        <v>52</v>
      </c>
      <c r="D38" s="5">
        <v>32.200000000000003</v>
      </c>
      <c r="E38" s="5">
        <v>14.07</v>
      </c>
      <c r="F38" s="5">
        <v>14.07</v>
      </c>
      <c r="G38" s="5">
        <v>13.59</v>
      </c>
      <c r="H38" s="5">
        <v>14.32</v>
      </c>
      <c r="I38" s="5">
        <v>14.4</v>
      </c>
      <c r="J38" s="5">
        <v>14.24</v>
      </c>
      <c r="K38" s="5">
        <v>14.34</v>
      </c>
      <c r="L38" s="5">
        <v>14.64</v>
      </c>
      <c r="M38" s="5">
        <v>14.65</v>
      </c>
      <c r="N38" s="5">
        <v>14.54</v>
      </c>
      <c r="O38" s="5">
        <v>14.53</v>
      </c>
      <c r="P38" s="5">
        <f t="shared" si="0"/>
        <v>15.799166666666666</v>
      </c>
      <c r="Q38" s="5">
        <f t="shared" si="1"/>
        <v>14.4575</v>
      </c>
      <c r="R38" s="5">
        <f t="shared" si="2"/>
        <v>14.49</v>
      </c>
      <c r="S38" s="5">
        <f t="shared" si="3"/>
        <v>11.79</v>
      </c>
      <c r="T38" s="5">
        <v>14.94</v>
      </c>
      <c r="U38" s="5">
        <v>0.2</v>
      </c>
      <c r="V38" s="5">
        <f t="shared" si="4"/>
        <v>0.8</v>
      </c>
      <c r="W38" s="6">
        <f t="shared" si="5"/>
        <v>5.5210489993098688E-2</v>
      </c>
      <c r="X38" s="5">
        <v>8.41</v>
      </c>
      <c r="Y38" s="5">
        <v>15.17</v>
      </c>
      <c r="Z38" s="5"/>
    </row>
    <row r="39" spans="1:26">
      <c r="A39">
        <f t="shared" si="6"/>
        <v>29</v>
      </c>
      <c r="B39" s="3" t="s">
        <v>53</v>
      </c>
      <c r="C39" s="3" t="s">
        <v>54</v>
      </c>
      <c r="D39" s="5">
        <v>20.36</v>
      </c>
      <c r="E39" s="5">
        <v>20.8</v>
      </c>
      <c r="F39" s="5">
        <v>19.510000000000002</v>
      </c>
      <c r="G39" s="5">
        <v>19.2</v>
      </c>
      <c r="H39" s="5">
        <v>19.600000000000001</v>
      </c>
      <c r="I39" s="5">
        <v>20.28</v>
      </c>
      <c r="J39" s="5">
        <v>19.690000000000001</v>
      </c>
      <c r="K39" s="5">
        <v>19.149999999999999</v>
      </c>
      <c r="L39" s="5">
        <v>19.57</v>
      </c>
      <c r="M39" s="5">
        <v>19.940000000000001</v>
      </c>
      <c r="N39" s="5">
        <v>20.16</v>
      </c>
      <c r="O39" s="5">
        <v>20.45</v>
      </c>
      <c r="P39" s="5">
        <f t="shared" si="0"/>
        <v>19.892499999999998</v>
      </c>
      <c r="Q39" s="5">
        <f t="shared" si="1"/>
        <v>19.854999999999997</v>
      </c>
      <c r="R39" s="5">
        <f t="shared" si="2"/>
        <v>19.826666666666668</v>
      </c>
      <c r="S39" s="5">
        <f t="shared" si="3"/>
        <v>18.21</v>
      </c>
      <c r="T39" s="5">
        <v>20.8</v>
      </c>
      <c r="U39" s="5">
        <v>0.3</v>
      </c>
      <c r="V39" s="5">
        <v>1.2</v>
      </c>
      <c r="W39" s="6">
        <f t="shared" si="5"/>
        <v>6.0524546065904503E-2</v>
      </c>
      <c r="X39" s="5">
        <v>14.86</v>
      </c>
      <c r="Y39" s="5">
        <v>21.56</v>
      </c>
      <c r="Z39" s="5"/>
    </row>
    <row r="40" spans="1:26">
      <c r="A40">
        <f t="shared" si="6"/>
        <v>30</v>
      </c>
      <c r="B40" s="3" t="s">
        <v>55</v>
      </c>
      <c r="C40" s="3" t="s">
        <v>56</v>
      </c>
      <c r="D40" s="5">
        <v>44.63</v>
      </c>
      <c r="E40" s="5">
        <v>45.26</v>
      </c>
      <c r="F40" s="5">
        <v>44.49</v>
      </c>
      <c r="G40" s="5">
        <v>44.28</v>
      </c>
      <c r="H40" s="5">
        <v>44.47</v>
      </c>
      <c r="I40" s="5">
        <v>45.03</v>
      </c>
      <c r="J40" s="5">
        <v>44.45</v>
      </c>
      <c r="K40" s="5">
        <v>43.67</v>
      </c>
      <c r="L40" s="5">
        <v>44.61</v>
      </c>
      <c r="M40" s="5">
        <v>44.5</v>
      </c>
      <c r="N40" s="5">
        <v>45.1</v>
      </c>
      <c r="O40" s="5">
        <v>45.02</v>
      </c>
      <c r="P40" s="5">
        <f t="shared" si="0"/>
        <v>44.625833333333333</v>
      </c>
      <c r="Q40" s="5">
        <f t="shared" si="1"/>
        <v>44.606250000000003</v>
      </c>
      <c r="R40" s="5">
        <f t="shared" si="2"/>
        <v>44.558333333333337</v>
      </c>
      <c r="S40" s="5">
        <f t="shared" si="3"/>
        <v>41.405000000000001</v>
      </c>
      <c r="T40" s="5">
        <v>45.57</v>
      </c>
      <c r="U40" s="5">
        <v>0.33800000000000002</v>
      </c>
      <c r="V40" s="5">
        <f t="shared" si="4"/>
        <v>1.3520000000000001</v>
      </c>
      <c r="W40" s="6">
        <f t="shared" si="5"/>
        <v>3.0342247989526838E-2</v>
      </c>
      <c r="X40" s="5">
        <v>36.31</v>
      </c>
      <c r="Y40" s="5">
        <v>46.5</v>
      </c>
      <c r="Z40" s="5"/>
    </row>
    <row r="41" spans="1:26">
      <c r="A41">
        <f t="shared" si="6"/>
        <v>31</v>
      </c>
      <c r="B41" s="3" t="s">
        <v>57</v>
      </c>
      <c r="C41" s="3" t="s">
        <v>58</v>
      </c>
      <c r="D41" s="5">
        <v>19.47</v>
      </c>
      <c r="E41" s="5">
        <v>20.02</v>
      </c>
      <c r="F41" s="5">
        <v>19.510000000000002</v>
      </c>
      <c r="G41" s="5">
        <v>19.2</v>
      </c>
      <c r="H41" s="5">
        <v>19.32</v>
      </c>
      <c r="I41" s="5">
        <v>19.649999999999999</v>
      </c>
      <c r="J41" s="5">
        <v>19.45</v>
      </c>
      <c r="K41" s="5">
        <v>18.86</v>
      </c>
      <c r="L41" s="5">
        <v>19.010000000000002</v>
      </c>
      <c r="M41" s="5">
        <v>19.91</v>
      </c>
      <c r="N41" s="5">
        <v>20.02</v>
      </c>
      <c r="O41" s="5">
        <v>20.190000000000001</v>
      </c>
      <c r="P41" s="5">
        <f t="shared" si="0"/>
        <v>19.550833333333333</v>
      </c>
      <c r="Q41" s="5">
        <f t="shared" si="1"/>
        <v>19.55125</v>
      </c>
      <c r="R41" s="5">
        <f t="shared" si="2"/>
        <v>19.573333333333334</v>
      </c>
      <c r="S41" s="5">
        <f t="shared" si="3"/>
        <v>18.310000000000002</v>
      </c>
      <c r="T41" s="5">
        <v>20.49</v>
      </c>
      <c r="U41" s="5">
        <v>0.245</v>
      </c>
      <c r="V41" s="5">
        <f t="shared" si="4"/>
        <v>0.98</v>
      </c>
      <c r="W41" s="6">
        <f t="shared" si="5"/>
        <v>5.0068119891008171E-2</v>
      </c>
      <c r="X41" s="5">
        <v>16.010000000000002</v>
      </c>
      <c r="Y41" s="5">
        <v>20.61</v>
      </c>
      <c r="Z41" s="5"/>
    </row>
    <row r="42" spans="1:26">
      <c r="A42">
        <f t="shared" si="6"/>
        <v>32</v>
      </c>
      <c r="B42" s="3" t="s">
        <v>59</v>
      </c>
      <c r="C42" s="3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>
        <f>AVERAGE(P11:P41)</f>
        <v>30.693180107526885</v>
      </c>
      <c r="Q42" s="5">
        <f t="shared" ref="Q42:V42" si="13">AVERAGE(Q11:Q41)</f>
        <v>30.640306451612911</v>
      </c>
      <c r="R42" s="5">
        <f t="shared" si="13"/>
        <v>30.530139784946233</v>
      </c>
      <c r="S42" s="5">
        <f t="shared" si="13"/>
        <v>28.84741935483871</v>
      </c>
      <c r="T42" s="5">
        <f t="shared" si="13"/>
        <v>31.566451612903233</v>
      </c>
      <c r="U42" s="5"/>
      <c r="V42" s="5">
        <f t="shared" si="13"/>
        <v>1.4767096774193547</v>
      </c>
      <c r="W42" s="6">
        <f>AVERAGE(W11:W41)</f>
        <v>5.0110562178389856E-2</v>
      </c>
      <c r="X42" s="5"/>
      <c r="Y42" s="5"/>
      <c r="Z42" s="5"/>
    </row>
    <row r="43" spans="1:26">
      <c r="A43">
        <f t="shared" si="6"/>
        <v>33</v>
      </c>
      <c r="B43" s="3" t="s">
        <v>60</v>
      </c>
      <c r="C43" s="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>
        <f>MEDIAN(P11:P41)</f>
        <v>28.821666666666662</v>
      </c>
      <c r="Q43" s="5">
        <f t="shared" ref="Q43:V43" si="14">MEDIAN(Q11:Q41)</f>
        <v>28.9925</v>
      </c>
      <c r="R43" s="5">
        <f t="shared" si="14"/>
        <v>28.968333333333334</v>
      </c>
      <c r="S43" s="5">
        <f t="shared" si="14"/>
        <v>28.145</v>
      </c>
      <c r="T43" s="5">
        <f t="shared" si="14"/>
        <v>29.92</v>
      </c>
      <c r="U43" s="5"/>
      <c r="V43" s="5">
        <f t="shared" si="14"/>
        <v>1.33</v>
      </c>
      <c r="W43" s="6">
        <f>MEDIAN(W11:W41)</f>
        <v>5.2728816098267343E-2</v>
      </c>
      <c r="X43" s="5"/>
      <c r="Y43" s="5"/>
      <c r="Z43" s="5"/>
    </row>
    <row r="44" spans="1:26">
      <c r="B44" s="16" t="s">
        <v>141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6">
      <c r="B45" s="16" t="s">
        <v>158</v>
      </c>
    </row>
    <row r="46" spans="1:26">
      <c r="B46" s="16" t="s">
        <v>156</v>
      </c>
    </row>
    <row r="47" spans="1:26">
      <c r="B47" s="16" t="s">
        <v>142</v>
      </c>
    </row>
    <row r="48" spans="1:26">
      <c r="B48" s="16" t="s">
        <v>157</v>
      </c>
    </row>
  </sheetData>
  <mergeCells count="4">
    <mergeCell ref="B3:Y3"/>
    <mergeCell ref="B4:Y4"/>
    <mergeCell ref="B5:Y5"/>
    <mergeCell ref="B6:Y6"/>
  </mergeCells>
  <pageMargins left="0.7" right="0.7" top="0.75" bottom="0.75" header="0.3" footer="0.3"/>
  <pageSetup scale="47" orientation="landscape" r:id="rId1"/>
  <headerFooter>
    <oddFooter>&amp;RExhibit __
Schedule (DJL-4)
Page 1 of 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6"/>
  <sheetViews>
    <sheetView view="pageLayout" topLeftCell="A14" zoomScaleNormal="100" workbookViewId="0">
      <selection activeCell="B2" sqref="B2"/>
    </sheetView>
  </sheetViews>
  <sheetFormatPr defaultRowHeight="15"/>
  <cols>
    <col min="1" max="1" width="4.85546875" customWidth="1"/>
    <col min="2" max="2" width="36.28515625" customWidth="1"/>
    <col min="4" max="4" width="12.85546875" customWidth="1"/>
    <col min="5" max="5" width="14.85546875" customWidth="1"/>
  </cols>
  <sheetData>
    <row r="1" spans="1:19">
      <c r="A1" s="1"/>
      <c r="B1" s="1"/>
      <c r="C1" s="1"/>
    </row>
    <row r="2" spans="1:19">
      <c r="A2" s="1"/>
      <c r="B2" s="1"/>
      <c r="C2" s="1"/>
    </row>
    <row r="3" spans="1:19" ht="21">
      <c r="A3" s="1"/>
      <c r="B3" s="38" t="s">
        <v>133</v>
      </c>
      <c r="C3" s="38"/>
      <c r="D3" s="38"/>
      <c r="E3" s="38"/>
      <c r="F3" s="38"/>
      <c r="G3" s="38"/>
      <c r="H3" s="38"/>
      <c r="I3" s="38"/>
      <c r="J3" s="17"/>
      <c r="K3" s="17"/>
      <c r="L3" s="17"/>
    </row>
    <row r="4" spans="1:19" ht="21">
      <c r="A4" s="1"/>
      <c r="B4" s="38" t="s">
        <v>134</v>
      </c>
      <c r="C4" s="38"/>
      <c r="D4" s="38"/>
      <c r="E4" s="38"/>
      <c r="F4" s="38"/>
      <c r="G4" s="38"/>
      <c r="H4" s="38"/>
      <c r="I4" s="38"/>
      <c r="J4" s="17"/>
      <c r="K4" s="17"/>
      <c r="L4" s="17"/>
    </row>
    <row r="5" spans="1:19" ht="21">
      <c r="A5" s="1"/>
      <c r="B5" s="38" t="s">
        <v>149</v>
      </c>
      <c r="C5" s="38"/>
      <c r="D5" s="38"/>
      <c r="E5" s="38"/>
      <c r="F5" s="38"/>
      <c r="G5" s="38"/>
      <c r="H5" s="38"/>
      <c r="I5" s="38"/>
      <c r="J5" s="17"/>
      <c r="K5" s="17"/>
      <c r="L5" s="17"/>
    </row>
    <row r="6" spans="1:19" ht="21">
      <c r="A6" s="1"/>
      <c r="B6" s="38" t="s">
        <v>150</v>
      </c>
      <c r="C6" s="38"/>
      <c r="D6" s="38"/>
      <c r="E6" s="38"/>
      <c r="F6" s="38"/>
      <c r="G6" s="38"/>
      <c r="H6" s="38"/>
      <c r="I6" s="38"/>
      <c r="J6" s="17"/>
      <c r="K6" s="17"/>
      <c r="L6" s="17"/>
    </row>
    <row r="7" spans="1:19">
      <c r="A7" s="1"/>
      <c r="B7" s="1"/>
      <c r="C7" s="1"/>
    </row>
    <row r="8" spans="1:19">
      <c r="A8" s="1"/>
      <c r="B8" s="1"/>
      <c r="C8" s="1"/>
      <c r="D8" s="40" t="s">
        <v>86</v>
      </c>
      <c r="E8" s="40"/>
      <c r="F8" s="40" t="s">
        <v>151</v>
      </c>
      <c r="G8" s="40"/>
      <c r="H8" s="40"/>
      <c r="I8" s="40"/>
    </row>
    <row r="9" spans="1:19" ht="39">
      <c r="A9" s="2" t="s">
        <v>0</v>
      </c>
      <c r="B9" s="1" t="s">
        <v>1</v>
      </c>
      <c r="C9" s="1" t="s">
        <v>2</v>
      </c>
      <c r="D9" s="2" t="s">
        <v>84</v>
      </c>
      <c r="E9" s="2" t="s">
        <v>85</v>
      </c>
      <c r="F9" s="2" t="s">
        <v>87</v>
      </c>
      <c r="G9" s="2" t="s">
        <v>88</v>
      </c>
      <c r="H9" s="2" t="s">
        <v>89</v>
      </c>
      <c r="I9" s="2" t="s">
        <v>90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>
      <c r="A10">
        <v>1</v>
      </c>
      <c r="B10" s="3" t="s">
        <v>3</v>
      </c>
      <c r="C10" s="3" t="s">
        <v>4</v>
      </c>
      <c r="D10" s="6"/>
      <c r="E10" s="6"/>
      <c r="F10" s="6"/>
      <c r="G10" s="6">
        <v>0.04</v>
      </c>
      <c r="H10" s="6">
        <v>7.4999999999999997E-2</v>
      </c>
      <c r="I10" s="6">
        <f>AVERAGE(F10:H10)</f>
        <v>5.7499999999999996E-2</v>
      </c>
    </row>
    <row r="11" spans="1:19">
      <c r="A11">
        <f>A10+1</f>
        <v>2</v>
      </c>
      <c r="B11" s="3" t="s">
        <v>5</v>
      </c>
      <c r="C11" s="3" t="s">
        <v>6</v>
      </c>
      <c r="D11" s="6">
        <v>5.0000000000000001E-3</v>
      </c>
      <c r="E11" s="6"/>
      <c r="F11" s="6">
        <f>'INPUT 1A'!I12</f>
        <v>7.0000000000000007E-2</v>
      </c>
      <c r="G11" s="6">
        <v>0.16</v>
      </c>
      <c r="H11" s="6">
        <v>0.14000000000000001</v>
      </c>
      <c r="I11" s="6">
        <f>AVERAGE(F11:H11)</f>
        <v>0.12333333333333334</v>
      </c>
    </row>
    <row r="12" spans="1:19">
      <c r="A12">
        <f t="shared" ref="A12:A42" si="0">A11+1</f>
        <v>3</v>
      </c>
      <c r="B12" s="3" t="s">
        <v>7</v>
      </c>
      <c r="C12" s="3" t="s">
        <v>8</v>
      </c>
      <c r="D12" s="6">
        <v>0.03</v>
      </c>
      <c r="E12" s="6">
        <v>7.0000000000000007E-2</v>
      </c>
      <c r="F12" s="6">
        <f>'INPUT 1A'!I13</f>
        <v>4.4999999999999998E-2</v>
      </c>
      <c r="G12" s="6">
        <v>4.4999999999999998E-2</v>
      </c>
      <c r="H12" s="6">
        <v>4.4499999999999998E-2</v>
      </c>
      <c r="I12" s="6">
        <f t="shared" ref="I12:I40" si="1">AVERAGE(F12:H12)</f>
        <v>4.4833333333333336E-2</v>
      </c>
    </row>
    <row r="13" spans="1:19">
      <c r="A13">
        <f t="shared" si="0"/>
        <v>4</v>
      </c>
      <c r="B13" s="3" t="s">
        <v>9</v>
      </c>
      <c r="C13" s="3" t="s">
        <v>10</v>
      </c>
      <c r="D13" s="6">
        <v>5.0000000000000001E-3</v>
      </c>
      <c r="E13" s="6"/>
      <c r="F13" s="6">
        <f>'INPUT 1A'!I14</f>
        <v>0.03</v>
      </c>
      <c r="G13" s="6">
        <v>3.3000000000000002E-2</v>
      </c>
      <c r="H13" s="6">
        <v>0.03</v>
      </c>
      <c r="I13" s="6">
        <f t="shared" ref="I13" si="2">AVERAGE(F13:H13)</f>
        <v>3.1E-2</v>
      </c>
    </row>
    <row r="14" spans="1:19">
      <c r="A14">
        <f t="shared" si="0"/>
        <v>5</v>
      </c>
      <c r="B14" s="3" t="s">
        <v>146</v>
      </c>
      <c r="C14" s="3" t="s">
        <v>62</v>
      </c>
      <c r="D14" s="6">
        <v>5.0000000000000001E-3</v>
      </c>
      <c r="E14" s="6"/>
      <c r="F14" s="6">
        <f>'INPUT 1A'!I15</f>
        <v>0.01</v>
      </c>
      <c r="G14" s="6">
        <v>0.04</v>
      </c>
      <c r="H14" s="6">
        <v>0.03</v>
      </c>
      <c r="I14" s="6">
        <f t="shared" si="1"/>
        <v>2.6666666666666668E-2</v>
      </c>
    </row>
    <row r="15" spans="1:19">
      <c r="A15">
        <f t="shared" si="0"/>
        <v>6</v>
      </c>
      <c r="B15" s="3" t="s">
        <v>11</v>
      </c>
      <c r="C15" s="3" t="s">
        <v>14</v>
      </c>
      <c r="D15" s="6"/>
      <c r="E15" s="6"/>
      <c r="F15" s="6">
        <f>'INPUT 1A'!I16</f>
        <v>0.1</v>
      </c>
      <c r="G15" s="6">
        <v>7.0000000000000007E-2</v>
      </c>
      <c r="H15" s="6">
        <v>6.3299999999999995E-2</v>
      </c>
      <c r="I15" s="6">
        <f t="shared" si="1"/>
        <v>7.7766666666666664E-2</v>
      </c>
    </row>
    <row r="16" spans="1:19">
      <c r="A16">
        <f t="shared" si="0"/>
        <v>7</v>
      </c>
      <c r="B16" s="3" t="s">
        <v>12</v>
      </c>
      <c r="C16" s="3" t="s">
        <v>13</v>
      </c>
      <c r="D16" s="6">
        <v>0.03</v>
      </c>
      <c r="E16" s="6">
        <v>5.0000000000000001E-3</v>
      </c>
      <c r="F16" s="6">
        <f>'INPUT 1A'!I17</f>
        <v>9.5000000000000001E-2</v>
      </c>
      <c r="G16" s="6">
        <v>0.09</v>
      </c>
      <c r="H16" s="6">
        <v>0.125</v>
      </c>
      <c r="I16" s="6">
        <f t="shared" si="1"/>
        <v>0.10333333333333333</v>
      </c>
    </row>
    <row r="17" spans="1:9">
      <c r="A17">
        <f t="shared" si="0"/>
        <v>8</v>
      </c>
      <c r="B17" s="3" t="s">
        <v>147</v>
      </c>
      <c r="C17" s="3" t="s">
        <v>83</v>
      </c>
      <c r="D17" s="6">
        <v>0.01</v>
      </c>
      <c r="E17" s="6">
        <v>1.4999999999999999E-2</v>
      </c>
      <c r="F17" s="6">
        <v>0.03</v>
      </c>
      <c r="G17" s="6">
        <v>3.3000000000000002E-2</v>
      </c>
      <c r="H17" s="6">
        <v>0.03</v>
      </c>
      <c r="I17" s="6">
        <f t="shared" si="1"/>
        <v>3.1E-2</v>
      </c>
    </row>
    <row r="18" spans="1:9">
      <c r="A18">
        <f t="shared" si="0"/>
        <v>9</v>
      </c>
      <c r="B18" s="3" t="s">
        <v>15</v>
      </c>
      <c r="C18" s="3" t="s">
        <v>16</v>
      </c>
      <c r="D18" s="6">
        <v>3.5000000000000003E-2</v>
      </c>
      <c r="E18" s="6">
        <v>7.0000000000000007E-2</v>
      </c>
      <c r="F18" s="6">
        <f>'INPUT 1A'!I19</f>
        <v>8.5000000000000006E-2</v>
      </c>
      <c r="G18" s="6">
        <v>6.2E-2</v>
      </c>
      <c r="H18" s="6">
        <v>9.4299999999999995E-2</v>
      </c>
      <c r="I18" s="6">
        <f t="shared" si="1"/>
        <v>8.0433333333333343E-2</v>
      </c>
    </row>
    <row r="19" spans="1:9">
      <c r="A19">
        <f t="shared" si="0"/>
        <v>10</v>
      </c>
      <c r="B19" s="3" t="s">
        <v>17</v>
      </c>
      <c r="C19" s="3" t="s">
        <v>18</v>
      </c>
      <c r="D19" s="6">
        <v>0.01</v>
      </c>
      <c r="E19" s="6">
        <v>2.5000000000000001E-2</v>
      </c>
      <c r="F19" s="6">
        <f>'INPUT 1A'!I20</f>
        <v>7.4999999999999997E-2</v>
      </c>
      <c r="G19" s="6">
        <v>0.04</v>
      </c>
      <c r="H19" s="6">
        <v>0.01</v>
      </c>
      <c r="I19" s="6">
        <f t="shared" si="1"/>
        <v>4.1666666666666664E-2</v>
      </c>
    </row>
    <row r="20" spans="1:9">
      <c r="A20">
        <f t="shared" si="0"/>
        <v>11</v>
      </c>
      <c r="B20" s="3" t="s">
        <v>19</v>
      </c>
      <c r="C20" s="3" t="s">
        <v>20</v>
      </c>
      <c r="D20" s="6"/>
      <c r="E20" s="6"/>
      <c r="F20" s="6">
        <f>'INPUT 1A'!I21</f>
        <v>0.05</v>
      </c>
      <c r="G20" s="6">
        <v>4.4999999999999998E-2</v>
      </c>
      <c r="H20" s="6">
        <v>3.5000000000000003E-2</v>
      </c>
      <c r="I20" s="6">
        <f t="shared" si="1"/>
        <v>4.3333333333333335E-2</v>
      </c>
    </row>
    <row r="21" spans="1:9">
      <c r="A21">
        <f t="shared" si="0"/>
        <v>12</v>
      </c>
      <c r="B21" s="3" t="s">
        <v>21</v>
      </c>
      <c r="C21" s="3" t="s">
        <v>22</v>
      </c>
      <c r="D21" s="6">
        <v>7.0000000000000007E-2</v>
      </c>
      <c r="E21" s="6">
        <v>0.13500000000000001</v>
      </c>
      <c r="F21" s="6">
        <f>'INPUT 1A'!I22</f>
        <v>4.4999999999999998E-2</v>
      </c>
      <c r="G21" s="6">
        <v>0.05</v>
      </c>
      <c r="H21" s="6">
        <v>0.03</v>
      </c>
      <c r="I21" s="6">
        <f t="shared" si="1"/>
        <v>4.1666666666666664E-2</v>
      </c>
    </row>
    <row r="22" spans="1:9">
      <c r="A22">
        <f t="shared" si="0"/>
        <v>13</v>
      </c>
      <c r="B22" s="3" t="s">
        <v>23</v>
      </c>
      <c r="C22" s="3" t="s">
        <v>24</v>
      </c>
      <c r="D22" s="6"/>
      <c r="E22" s="6">
        <v>3.5000000000000003E-2</v>
      </c>
      <c r="F22" s="6">
        <f>'INPUT 1A'!I23</f>
        <v>0.06</v>
      </c>
      <c r="G22" s="6"/>
      <c r="H22" s="6">
        <v>0.06</v>
      </c>
      <c r="I22" s="6">
        <f t="shared" si="1"/>
        <v>0.06</v>
      </c>
    </row>
    <row r="23" spans="1:9">
      <c r="A23">
        <f t="shared" si="0"/>
        <v>14</v>
      </c>
      <c r="B23" s="3" t="s">
        <v>25</v>
      </c>
      <c r="C23" s="3" t="s">
        <v>26</v>
      </c>
      <c r="D23" s="6">
        <v>9.5000000000000001E-2</v>
      </c>
      <c r="E23" s="6">
        <v>0.105</v>
      </c>
      <c r="F23" s="6">
        <f>'INPUT 1A'!I24</f>
        <v>0.06</v>
      </c>
      <c r="G23" s="6">
        <v>0.06</v>
      </c>
      <c r="H23" s="6">
        <v>8.3699999999999997E-2</v>
      </c>
      <c r="I23" s="6">
        <f t="shared" si="1"/>
        <v>6.7900000000000002E-2</v>
      </c>
    </row>
    <row r="24" spans="1:9">
      <c r="A24">
        <f t="shared" si="0"/>
        <v>15</v>
      </c>
      <c r="B24" s="3" t="s">
        <v>27</v>
      </c>
      <c r="C24" s="3" t="s">
        <v>28</v>
      </c>
      <c r="D24" s="6"/>
      <c r="E24" s="6">
        <v>0.105</v>
      </c>
      <c r="F24" s="6">
        <f>'INPUT 1A'!I25</f>
        <v>4.4999999999999998E-2</v>
      </c>
      <c r="G24" s="6">
        <v>0.02</v>
      </c>
      <c r="H24" s="6">
        <v>4.3299999999999998E-2</v>
      </c>
      <c r="I24" s="6">
        <f t="shared" si="1"/>
        <v>3.61E-2</v>
      </c>
    </row>
    <row r="25" spans="1:9">
      <c r="A25">
        <f t="shared" si="0"/>
        <v>16</v>
      </c>
      <c r="B25" s="3" t="s">
        <v>29</v>
      </c>
      <c r="C25" s="3" t="s">
        <v>30</v>
      </c>
      <c r="D25" s="6">
        <v>7.0000000000000007E-2</v>
      </c>
      <c r="E25" s="6">
        <v>9.5000000000000001E-2</v>
      </c>
      <c r="F25" s="6">
        <f>'INPUT 1A'!I26</f>
        <v>0.08</v>
      </c>
      <c r="G25" s="6">
        <v>8.4000000000000005E-2</v>
      </c>
      <c r="H25" s="6">
        <v>8.4599999999999995E-2</v>
      </c>
      <c r="I25" s="6">
        <f t="shared" si="1"/>
        <v>8.2866666666666658E-2</v>
      </c>
    </row>
    <row r="26" spans="1:9">
      <c r="A26">
        <f t="shared" si="0"/>
        <v>17</v>
      </c>
      <c r="B26" s="3" t="s">
        <v>31</v>
      </c>
      <c r="C26" s="3" t="s">
        <v>32</v>
      </c>
      <c r="D26" s="6">
        <v>7.4999999999999997E-2</v>
      </c>
      <c r="E26" s="6">
        <v>0.125</v>
      </c>
      <c r="F26" s="6">
        <f>'INPUT 1A'!I27</f>
        <v>0.03</v>
      </c>
      <c r="G26" s="6">
        <v>7.0000000000000007E-2</v>
      </c>
      <c r="H26" s="6">
        <v>4.4999999999999998E-2</v>
      </c>
      <c r="I26" s="6">
        <f t="shared" si="1"/>
        <v>4.8333333333333339E-2</v>
      </c>
    </row>
    <row r="27" spans="1:9">
      <c r="A27">
        <f t="shared" si="0"/>
        <v>18</v>
      </c>
      <c r="B27" s="3" t="s">
        <v>33</v>
      </c>
      <c r="C27" s="3" t="s">
        <v>34</v>
      </c>
      <c r="D27" s="6"/>
      <c r="E27" s="6"/>
      <c r="F27" s="6">
        <f>'INPUT 1A'!I28</f>
        <v>5.0000000000000001E-3</v>
      </c>
      <c r="G27" s="6">
        <v>0.02</v>
      </c>
      <c r="H27" s="6">
        <v>0.02</v>
      </c>
      <c r="I27" s="6">
        <f t="shared" si="1"/>
        <v>1.4999999999999999E-2</v>
      </c>
    </row>
    <row r="28" spans="1:9">
      <c r="A28">
        <f t="shared" si="0"/>
        <v>19</v>
      </c>
      <c r="B28" s="3" t="s">
        <v>35</v>
      </c>
      <c r="C28" s="3" t="s">
        <v>36</v>
      </c>
      <c r="D28" s="6"/>
      <c r="E28" s="6"/>
      <c r="F28" s="6">
        <f>'INPUT 1A'!I29</f>
        <v>7.0000000000000007E-2</v>
      </c>
      <c r="G28" s="6">
        <v>0.03</v>
      </c>
      <c r="H28" s="6">
        <v>0.03</v>
      </c>
      <c r="I28" s="6">
        <f t="shared" si="1"/>
        <v>4.3333333333333335E-2</v>
      </c>
    </row>
    <row r="29" spans="1:9">
      <c r="A29">
        <f t="shared" si="0"/>
        <v>20</v>
      </c>
      <c r="B29" s="3" t="s">
        <v>37</v>
      </c>
      <c r="C29" s="3" t="s">
        <v>38</v>
      </c>
      <c r="D29" s="6"/>
      <c r="E29" s="6">
        <v>1.4999999999999999E-2</v>
      </c>
      <c r="F29" s="6">
        <f>'INPUT 1A'!I30</f>
        <v>4.4999999999999998E-2</v>
      </c>
      <c r="G29" s="6">
        <v>0.05</v>
      </c>
      <c r="H29" s="6">
        <v>0.05</v>
      </c>
      <c r="I29" s="6">
        <f t="shared" si="1"/>
        <v>4.8333333333333339E-2</v>
      </c>
    </row>
    <row r="30" spans="1:9">
      <c r="A30">
        <f t="shared" si="0"/>
        <v>21</v>
      </c>
      <c r="B30" s="3" t="s">
        <v>39</v>
      </c>
      <c r="C30" s="3" t="s">
        <v>40</v>
      </c>
      <c r="D30" s="6">
        <v>4.4999999999999998E-2</v>
      </c>
      <c r="E30" s="6"/>
      <c r="F30" s="6">
        <f>'INPUT 1A'!I31</f>
        <v>6.5000000000000002E-2</v>
      </c>
      <c r="G30" s="6">
        <v>7.4999999999999997E-2</v>
      </c>
      <c r="H30" s="6">
        <v>7.2499999999999995E-2</v>
      </c>
      <c r="I30" s="6">
        <f t="shared" si="1"/>
        <v>7.0833333333333345E-2</v>
      </c>
    </row>
    <row r="31" spans="1:9">
      <c r="A31">
        <f t="shared" si="0"/>
        <v>22</v>
      </c>
      <c r="B31" s="3" t="s">
        <v>41</v>
      </c>
      <c r="C31" s="3" t="s">
        <v>42</v>
      </c>
      <c r="D31" s="6"/>
      <c r="E31" s="6"/>
      <c r="F31" s="6"/>
      <c r="G31" s="6">
        <v>0.05</v>
      </c>
      <c r="H31" s="6">
        <v>5.5E-2</v>
      </c>
      <c r="I31" s="6">
        <f t="shared" si="1"/>
        <v>5.2500000000000005E-2</v>
      </c>
    </row>
    <row r="32" spans="1:9">
      <c r="A32">
        <f t="shared" si="0"/>
        <v>23</v>
      </c>
      <c r="B32" s="3" t="s">
        <v>144</v>
      </c>
      <c r="C32" s="3" t="s">
        <v>145</v>
      </c>
      <c r="D32" s="6"/>
      <c r="E32" s="6"/>
      <c r="F32" s="6">
        <v>0.03</v>
      </c>
      <c r="G32" s="6">
        <v>0.08</v>
      </c>
      <c r="H32" s="6">
        <v>0.08</v>
      </c>
      <c r="I32" s="6">
        <f t="shared" si="1"/>
        <v>6.3333333333333339E-2</v>
      </c>
    </row>
    <row r="33" spans="1:12">
      <c r="A33">
        <f t="shared" si="0"/>
        <v>24</v>
      </c>
      <c r="B33" s="3" t="s">
        <v>43</v>
      </c>
      <c r="C33" s="3" t="s">
        <v>44</v>
      </c>
      <c r="D33" s="6"/>
      <c r="E33" s="6"/>
      <c r="F33" s="6">
        <f>'INPUT 1A'!I34</f>
        <v>3.5000000000000003E-2</v>
      </c>
      <c r="G33" s="6">
        <v>6.7000000000000004E-2</v>
      </c>
      <c r="H33" s="6">
        <v>6.7500000000000004E-2</v>
      </c>
      <c r="I33" s="6">
        <f t="shared" si="1"/>
        <v>5.6500000000000002E-2</v>
      </c>
    </row>
    <row r="34" spans="1:12">
      <c r="A34">
        <f t="shared" si="0"/>
        <v>25</v>
      </c>
      <c r="B34" s="3" t="s">
        <v>45</v>
      </c>
      <c r="C34" s="3" t="s">
        <v>46</v>
      </c>
      <c r="D34" s="6"/>
      <c r="E34" s="6"/>
      <c r="F34" s="6">
        <f>'INPUT 1A'!I35</f>
        <v>0.06</v>
      </c>
      <c r="G34" s="6">
        <v>4.2999999999999997E-2</v>
      </c>
      <c r="H34" s="6">
        <v>4.3999999999999997E-2</v>
      </c>
      <c r="I34" s="6">
        <f t="shared" si="1"/>
        <v>4.8999999999999995E-2</v>
      </c>
    </row>
    <row r="35" spans="1:12">
      <c r="A35">
        <f t="shared" si="0"/>
        <v>26</v>
      </c>
      <c r="B35" s="3" t="s">
        <v>47</v>
      </c>
      <c r="C35" s="3" t="s">
        <v>48</v>
      </c>
      <c r="D35" s="6">
        <v>6.5000000000000002E-2</v>
      </c>
      <c r="E35" s="6">
        <v>5.5E-2</v>
      </c>
      <c r="F35" s="6">
        <f>'INPUT 1A'!I36</f>
        <v>7.4999999999999997E-2</v>
      </c>
      <c r="G35" s="6">
        <v>3.5000000000000003E-2</v>
      </c>
      <c r="H35" s="6">
        <v>5.33E-2</v>
      </c>
      <c r="I35" s="6">
        <f t="shared" si="1"/>
        <v>5.4433333333333334E-2</v>
      </c>
    </row>
    <row r="36" spans="1:12">
      <c r="A36">
        <f t="shared" si="0"/>
        <v>27</v>
      </c>
      <c r="B36" s="3" t="s">
        <v>49</v>
      </c>
      <c r="C36" s="3" t="s">
        <v>50</v>
      </c>
      <c r="D36" s="6">
        <v>0.03</v>
      </c>
      <c r="E36" s="6">
        <v>0.04</v>
      </c>
      <c r="F36" s="6">
        <f>'INPUT 1A'!I37</f>
        <v>4.4999999999999998E-2</v>
      </c>
      <c r="G36" s="6">
        <v>8.5000000000000006E-2</v>
      </c>
      <c r="H36" s="6">
        <v>4.5600000000000002E-2</v>
      </c>
      <c r="I36" s="6">
        <f t="shared" si="1"/>
        <v>5.8533333333333333E-2</v>
      </c>
    </row>
    <row r="37" spans="1:12">
      <c r="A37">
        <f t="shared" si="0"/>
        <v>28</v>
      </c>
      <c r="B37" s="3" t="s">
        <v>51</v>
      </c>
      <c r="C37" s="3" t="s">
        <v>52</v>
      </c>
      <c r="D37" s="6"/>
      <c r="E37" s="6"/>
      <c r="F37" s="6">
        <f>'INPUT 1A'!I38</f>
        <v>4.4999999999999998E-2</v>
      </c>
      <c r="G37" s="6">
        <v>0.11</v>
      </c>
      <c r="H37" s="6">
        <v>9.7799999999999998E-2</v>
      </c>
      <c r="I37" s="6">
        <f t="shared" si="1"/>
        <v>8.426666666666667E-2</v>
      </c>
    </row>
    <row r="38" spans="1:12">
      <c r="A38">
        <f t="shared" si="0"/>
        <v>29</v>
      </c>
      <c r="B38" s="3" t="s">
        <v>53</v>
      </c>
      <c r="C38" s="3" t="s">
        <v>54</v>
      </c>
      <c r="D38" s="6">
        <v>1.4999999999999999E-2</v>
      </c>
      <c r="E38" s="6">
        <v>0.215</v>
      </c>
      <c r="F38" s="6">
        <f>'INPUT 1A'!I39</f>
        <v>4.4999999999999998E-2</v>
      </c>
      <c r="G38" s="6">
        <v>4.4999999999999998E-2</v>
      </c>
      <c r="H38" s="6">
        <v>2.5000000000000001E-2</v>
      </c>
      <c r="I38" s="6">
        <f t="shared" si="1"/>
        <v>3.833333333333333E-2</v>
      </c>
    </row>
    <row r="39" spans="1:12">
      <c r="A39">
        <f t="shared" si="0"/>
        <v>30</v>
      </c>
      <c r="B39" s="3" t="s">
        <v>55</v>
      </c>
      <c r="C39" s="3" t="s">
        <v>56</v>
      </c>
      <c r="D39" s="6">
        <v>7.4999999999999997E-2</v>
      </c>
      <c r="E39" s="6">
        <v>0.06</v>
      </c>
      <c r="F39" s="6">
        <f>'INPUT 1A'!I40</f>
        <v>0.08</v>
      </c>
      <c r="G39" s="6">
        <v>8.5000000000000006E-2</v>
      </c>
      <c r="H39" s="6">
        <v>9.6500000000000002E-2</v>
      </c>
      <c r="I39" s="6">
        <f t="shared" si="1"/>
        <v>8.716666666666667E-2</v>
      </c>
    </row>
    <row r="40" spans="1:12">
      <c r="A40">
        <f t="shared" si="0"/>
        <v>31</v>
      </c>
      <c r="B40" s="3" t="s">
        <v>57</v>
      </c>
      <c r="C40" s="3" t="s">
        <v>58</v>
      </c>
      <c r="D40" s="6"/>
      <c r="E40" s="6">
        <v>0.01</v>
      </c>
      <c r="F40" s="6">
        <f>'INPUT 1A'!I41</f>
        <v>6.5000000000000002E-2</v>
      </c>
      <c r="G40" s="6">
        <v>5.5E-2</v>
      </c>
      <c r="H40" s="6">
        <v>7.4200000000000002E-2</v>
      </c>
      <c r="I40" s="6">
        <f t="shared" si="1"/>
        <v>6.4733333333333323E-2</v>
      </c>
    </row>
    <row r="41" spans="1:12">
      <c r="A41">
        <f t="shared" si="0"/>
        <v>32</v>
      </c>
      <c r="B41" s="3" t="s">
        <v>59</v>
      </c>
      <c r="C41" s="3"/>
      <c r="D41" s="6">
        <f t="shared" ref="D41:E41" si="3">AVERAGE(D10:D40)</f>
        <v>3.9411764705882354E-2</v>
      </c>
      <c r="E41" s="6">
        <f t="shared" si="3"/>
        <v>6.9411764705882367E-2</v>
      </c>
      <c r="F41" s="6">
        <f>AVERAGE(F10:F40)</f>
        <v>5.4310344827586197E-2</v>
      </c>
      <c r="G41" s="6">
        <f t="shared" ref="G41:I41" si="4">AVERAGE(G10:G40)</f>
        <v>5.9066666666666663E-2</v>
      </c>
      <c r="H41" s="6">
        <f t="shared" si="4"/>
        <v>5.9196774193548393E-2</v>
      </c>
      <c r="I41" s="6">
        <f t="shared" si="4"/>
        <v>5.7549462365591393E-2</v>
      </c>
      <c r="J41" s="6"/>
      <c r="K41" s="6"/>
      <c r="L41" s="6"/>
    </row>
    <row r="42" spans="1:12">
      <c r="A42">
        <f t="shared" si="0"/>
        <v>33</v>
      </c>
      <c r="B42" s="3" t="s">
        <v>60</v>
      </c>
      <c r="C42" s="3"/>
      <c r="D42" s="6">
        <f t="shared" ref="D42:E42" si="5">MEDIAN(D10:D40)</f>
        <v>0.03</v>
      </c>
      <c r="E42" s="6">
        <f t="shared" si="5"/>
        <v>0.06</v>
      </c>
      <c r="F42" s="6">
        <f>MEDIAN(F10:F40)</f>
        <v>0.05</v>
      </c>
      <c r="G42" s="6">
        <f t="shared" ref="G42:I42" si="6">MEDIAN(G10:G40)</f>
        <v>0.05</v>
      </c>
      <c r="H42" s="6">
        <f t="shared" si="6"/>
        <v>5.33E-2</v>
      </c>
      <c r="I42" s="6">
        <f t="shared" si="6"/>
        <v>5.4433333333333334E-2</v>
      </c>
      <c r="J42" s="6"/>
      <c r="K42" s="6"/>
      <c r="L42" s="6"/>
    </row>
    <row r="43" spans="1:12">
      <c r="B43" s="16" t="s">
        <v>141</v>
      </c>
    </row>
    <row r="44" spans="1:12">
      <c r="B44" s="16" t="s">
        <v>142</v>
      </c>
    </row>
    <row r="45" spans="1:12">
      <c r="B45" s="16" t="s">
        <v>143</v>
      </c>
    </row>
    <row r="46" spans="1:12">
      <c r="B46" s="16" t="s">
        <v>148</v>
      </c>
    </row>
  </sheetData>
  <mergeCells count="6">
    <mergeCell ref="D8:E8"/>
    <mergeCell ref="F8:I8"/>
    <mergeCell ref="B3:I3"/>
    <mergeCell ref="B4:I4"/>
    <mergeCell ref="B5:I5"/>
    <mergeCell ref="B6:I6"/>
  </mergeCells>
  <pageMargins left="0.7" right="0.7" top="0.75" bottom="0.75" header="0.3" footer="0.3"/>
  <pageSetup scale="78" orientation="portrait" r:id="rId1"/>
  <headerFooter>
    <oddFooter>&amp;RExhibit __
Schedule (DJL-5)
Page 1 of 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view="pageLayout" topLeftCell="A22" zoomScaleNormal="100" workbookViewId="0">
      <selection activeCell="B44" sqref="B44:B48"/>
    </sheetView>
  </sheetViews>
  <sheetFormatPr defaultRowHeight="15"/>
  <cols>
    <col min="1" max="1" width="5.85546875" customWidth="1"/>
    <col min="2" max="2" width="36.85546875" customWidth="1"/>
  </cols>
  <sheetData>
    <row r="1" spans="1:10">
      <c r="A1" s="1"/>
      <c r="B1" s="1"/>
      <c r="C1" s="1"/>
    </row>
    <row r="2" spans="1:10">
      <c r="A2" s="1"/>
      <c r="B2" s="1"/>
      <c r="C2" s="1"/>
    </row>
    <row r="3" spans="1:10" ht="21">
      <c r="A3" s="1"/>
      <c r="B3" s="38" t="s">
        <v>133</v>
      </c>
      <c r="C3" s="38"/>
      <c r="D3" s="38"/>
      <c r="E3" s="38"/>
      <c r="F3" s="38"/>
      <c r="G3" s="38"/>
      <c r="H3" s="38"/>
      <c r="I3" s="38"/>
    </row>
    <row r="4" spans="1:10" ht="21">
      <c r="A4" s="1"/>
      <c r="B4" s="38" t="s">
        <v>134</v>
      </c>
      <c r="C4" s="38"/>
      <c r="D4" s="38"/>
      <c r="E4" s="38"/>
      <c r="F4" s="38"/>
      <c r="G4" s="38"/>
      <c r="H4" s="38"/>
      <c r="I4" s="38"/>
    </row>
    <row r="5" spans="1:10" ht="21">
      <c r="A5" s="1"/>
      <c r="B5" s="38" t="s">
        <v>149</v>
      </c>
      <c r="C5" s="38"/>
      <c r="D5" s="38"/>
      <c r="E5" s="38"/>
      <c r="F5" s="38"/>
      <c r="G5" s="38"/>
      <c r="H5" s="38"/>
      <c r="I5" s="38"/>
    </row>
    <row r="6" spans="1:10" ht="21">
      <c r="A6" s="1"/>
      <c r="B6" s="38" t="s">
        <v>162</v>
      </c>
      <c r="C6" s="38"/>
      <c r="D6" s="38"/>
      <c r="E6" s="38"/>
      <c r="F6" s="38"/>
      <c r="G6" s="38"/>
      <c r="H6" s="38"/>
      <c r="I6" s="38"/>
    </row>
    <row r="7" spans="1:10">
      <c r="A7" s="1"/>
      <c r="B7" s="3"/>
      <c r="C7" s="3"/>
      <c r="D7" s="5"/>
      <c r="E7" s="5"/>
      <c r="F7" s="6"/>
      <c r="G7" s="6"/>
      <c r="H7" s="6"/>
      <c r="I7" s="6"/>
    </row>
    <row r="8" spans="1:10">
      <c r="A8" s="1"/>
      <c r="B8" s="1"/>
      <c r="C8" s="1"/>
    </row>
    <row r="9" spans="1:10" ht="15.75">
      <c r="A9" s="1"/>
      <c r="B9" s="1"/>
      <c r="C9" s="1"/>
      <c r="D9" s="18" t="s">
        <v>107</v>
      </c>
      <c r="E9" s="18" t="s">
        <v>108</v>
      </c>
      <c r="F9" s="18" t="s">
        <v>109</v>
      </c>
      <c r="G9" s="18" t="s">
        <v>69</v>
      </c>
      <c r="H9" s="18" t="s">
        <v>160</v>
      </c>
      <c r="I9" s="18" t="s">
        <v>161</v>
      </c>
    </row>
    <row r="10" spans="1:10" ht="39">
      <c r="A10" s="2" t="s">
        <v>0</v>
      </c>
      <c r="B10" s="1" t="s">
        <v>1</v>
      </c>
      <c r="C10" s="1" t="s">
        <v>2</v>
      </c>
      <c r="D10" s="2" t="s">
        <v>100</v>
      </c>
      <c r="E10" s="2" t="s">
        <v>101</v>
      </c>
      <c r="F10" s="2" t="s">
        <v>99</v>
      </c>
      <c r="G10" s="2" t="s">
        <v>102</v>
      </c>
      <c r="H10" s="2" t="s">
        <v>103</v>
      </c>
      <c r="I10" s="2" t="s">
        <v>104</v>
      </c>
      <c r="J10" s="2"/>
    </row>
    <row r="11" spans="1:10">
      <c r="A11">
        <v>1</v>
      </c>
      <c r="B11" s="3" t="s">
        <v>3</v>
      </c>
      <c r="C11" s="3" t="s">
        <v>4</v>
      </c>
      <c r="D11" s="5">
        <f>'SCHED (DJL-4)'!R11</f>
        <v>33.37833333333333</v>
      </c>
      <c r="E11" s="5">
        <f>'SCHED (DJL-4)'!V11</f>
        <v>1.76</v>
      </c>
      <c r="F11" s="6">
        <f>E11/D11</f>
        <v>5.2728816098267343E-2</v>
      </c>
      <c r="G11" s="6">
        <f>'sched (DJL-5)'!I10</f>
        <v>5.7499999999999996E-2</v>
      </c>
      <c r="H11" s="6">
        <f>(1+(G11/2))*F11</f>
        <v>5.4244769561092532E-2</v>
      </c>
      <c r="I11" s="6">
        <f>G11+H11</f>
        <v>0.11174476956109253</v>
      </c>
    </row>
    <row r="12" spans="1:10">
      <c r="A12">
        <f>A11+1</f>
        <v>2</v>
      </c>
      <c r="B12" s="3" t="s">
        <v>5</v>
      </c>
      <c r="C12" s="3" t="s">
        <v>6</v>
      </c>
      <c r="D12" s="5">
        <f>'SCHED (DJL-4)'!R12</f>
        <v>23.040000000000003</v>
      </c>
      <c r="E12" s="5">
        <f>'SCHED (DJL-4)'!V12</f>
        <v>0.6</v>
      </c>
      <c r="F12" s="6">
        <f t="shared" ref="F12:F41" si="0">E12/D12</f>
        <v>2.6041666666666664E-2</v>
      </c>
      <c r="G12" s="6">
        <f>'sched (DJL-5)'!I11</f>
        <v>0.12333333333333334</v>
      </c>
      <c r="H12" s="9">
        <f t="shared" ref="H12:H41" si="1">(1+(G12/2))*F12</f>
        <v>2.7647569444444443E-2</v>
      </c>
      <c r="I12" s="6">
        <f>G12+H12</f>
        <v>0.15098090277777779</v>
      </c>
    </row>
    <row r="13" spans="1:10">
      <c r="A13">
        <f t="shared" ref="A13:A43" si="2">A12+1</f>
        <v>3</v>
      </c>
      <c r="B13" s="3" t="s">
        <v>7</v>
      </c>
      <c r="C13" s="3" t="s">
        <v>8</v>
      </c>
      <c r="D13" s="5">
        <f>'SCHED (DJL-4)'!R13</f>
        <v>27.27</v>
      </c>
      <c r="E13" s="5">
        <f>'SCHED (DJL-4)'!V13</f>
        <v>1.5</v>
      </c>
      <c r="F13" s="6">
        <f t="shared" si="0"/>
        <v>5.5005500550055007E-2</v>
      </c>
      <c r="G13" s="6">
        <f>'sched (DJL-5)'!I12</f>
        <v>4.4833333333333336E-2</v>
      </c>
      <c r="H13" s="6">
        <f t="shared" si="1"/>
        <v>5.6238540520718742E-2</v>
      </c>
      <c r="I13" s="6">
        <f t="shared" ref="I13:I41" si="3">G13+H13</f>
        <v>0.10107187385405209</v>
      </c>
    </row>
    <row r="14" spans="1:10">
      <c r="A14">
        <f t="shared" si="2"/>
        <v>4</v>
      </c>
      <c r="B14" s="3" t="s">
        <v>9</v>
      </c>
      <c r="C14" s="3" t="s">
        <v>10</v>
      </c>
      <c r="D14" s="5">
        <f>'SCHED (DJL-4)'!R14</f>
        <v>31.083333333333339</v>
      </c>
      <c r="E14" s="5">
        <f>'SCHED (DJL-4)'!V14</f>
        <v>1.64</v>
      </c>
      <c r="F14" s="6">
        <f t="shared" si="0"/>
        <v>5.2761394101876663E-2</v>
      </c>
      <c r="G14" s="6">
        <f>'sched (DJL-5)'!I13</f>
        <v>3.1E-2</v>
      </c>
      <c r="H14" s="6">
        <f t="shared" si="1"/>
        <v>5.3579195710455753E-2</v>
      </c>
      <c r="I14" s="6">
        <f t="shared" si="3"/>
        <v>8.4579195710455746E-2</v>
      </c>
    </row>
    <row r="15" spans="1:10">
      <c r="A15">
        <f t="shared" si="2"/>
        <v>5</v>
      </c>
      <c r="B15" s="3" t="s">
        <v>61</v>
      </c>
      <c r="C15" s="3" t="s">
        <v>62</v>
      </c>
      <c r="D15" s="5">
        <f>'SCHED (DJL-4)'!R15</f>
        <v>25.133333333333336</v>
      </c>
      <c r="E15" s="5">
        <f>'SCHED (DJL-4)'!V15</f>
        <v>1.54</v>
      </c>
      <c r="F15" s="6">
        <f t="shared" si="0"/>
        <v>6.127320954907161E-2</v>
      </c>
      <c r="G15" s="6">
        <f>'sched (DJL-5)'!I14</f>
        <v>2.6666666666666668E-2</v>
      </c>
      <c r="H15" s="6">
        <f t="shared" si="1"/>
        <v>6.2090185676392573E-2</v>
      </c>
      <c r="I15" s="6">
        <f t="shared" si="3"/>
        <v>8.8756852343059245E-2</v>
      </c>
    </row>
    <row r="16" spans="1:10">
      <c r="A16">
        <f t="shared" si="2"/>
        <v>6</v>
      </c>
      <c r="B16" s="3" t="s">
        <v>11</v>
      </c>
      <c r="C16" s="3" t="s">
        <v>14</v>
      </c>
      <c r="D16" s="5">
        <f>'SCHED (DJL-4)'!R16</f>
        <v>13.83</v>
      </c>
      <c r="E16" s="5">
        <f>'SCHED (DJL-4)'!V16</f>
        <v>0.5</v>
      </c>
      <c r="F16" s="6">
        <f t="shared" si="0"/>
        <v>3.6153289949385395E-2</v>
      </c>
      <c r="G16" s="6">
        <f>'sched (DJL-5)'!I15</f>
        <v>7.7766666666666664E-2</v>
      </c>
      <c r="H16" s="9">
        <f t="shared" si="1"/>
        <v>3.7559050373584001E-2</v>
      </c>
      <c r="I16" s="6">
        <f>G16+H16</f>
        <v>0.11532571704025066</v>
      </c>
    </row>
    <row r="17" spans="1:9">
      <c r="A17">
        <f t="shared" si="2"/>
        <v>7</v>
      </c>
      <c r="B17" s="3" t="s">
        <v>12</v>
      </c>
      <c r="C17" s="3" t="s">
        <v>13</v>
      </c>
      <c r="D17" s="5">
        <f>'SCHED (DJL-4)'!R17</f>
        <v>25.056666666666668</v>
      </c>
      <c r="E17" s="5">
        <f>'SCHED (DJL-4)'!V17</f>
        <v>0.9</v>
      </c>
      <c r="F17" s="6">
        <f t="shared" si="0"/>
        <v>3.5918584541705469E-2</v>
      </c>
      <c r="G17" s="6">
        <f>'sched (DJL-5)'!I16</f>
        <v>0.10333333333333333</v>
      </c>
      <c r="H17" s="6">
        <f t="shared" si="1"/>
        <v>3.7774378076360256E-2</v>
      </c>
      <c r="I17" s="6">
        <f t="shared" si="3"/>
        <v>0.14110771140969358</v>
      </c>
    </row>
    <row r="18" spans="1:9">
      <c r="A18">
        <f t="shared" si="2"/>
        <v>8</v>
      </c>
      <c r="B18" s="3" t="s">
        <v>147</v>
      </c>
      <c r="C18" s="3" t="s">
        <v>83</v>
      </c>
      <c r="D18" s="5">
        <f>'SCHED (DJL-4)'!R18</f>
        <v>41.734333333333332</v>
      </c>
      <c r="E18" s="5">
        <f>'SCHED (DJL-4)'!V18</f>
        <v>2.36</v>
      </c>
      <c r="F18" s="6">
        <f t="shared" si="0"/>
        <v>5.6548165778775271E-2</v>
      </c>
      <c r="G18" s="6">
        <f>'sched (DJL-5)'!I17</f>
        <v>3.1E-2</v>
      </c>
      <c r="H18" s="6">
        <f t="shared" si="1"/>
        <v>5.7424662348346291E-2</v>
      </c>
      <c r="I18" s="6">
        <f t="shared" si="3"/>
        <v>8.8424662348346283E-2</v>
      </c>
    </row>
    <row r="19" spans="1:9">
      <c r="A19">
        <f t="shared" si="2"/>
        <v>9</v>
      </c>
      <c r="B19" s="3" t="s">
        <v>15</v>
      </c>
      <c r="C19" s="3" t="s">
        <v>16</v>
      </c>
      <c r="D19" s="5">
        <f>'SCHED (DJL-4)'!R19</f>
        <v>26.573333333333327</v>
      </c>
      <c r="E19" s="5">
        <f>'SCHED (DJL-4)'!V19</f>
        <v>1.1399999999999999</v>
      </c>
      <c r="F19" s="6">
        <f t="shared" si="0"/>
        <v>4.2900150526843962E-2</v>
      </c>
      <c r="G19" s="6">
        <f>'sched (DJL-5)'!I18</f>
        <v>8.0433333333333343E-2</v>
      </c>
      <c r="H19" s="6">
        <f t="shared" si="1"/>
        <v>4.4625451580531869E-2</v>
      </c>
      <c r="I19" s="6">
        <f t="shared" si="3"/>
        <v>0.12505878491386521</v>
      </c>
    </row>
    <row r="20" spans="1:9">
      <c r="A20">
        <f t="shared" si="2"/>
        <v>10</v>
      </c>
      <c r="B20" s="3" t="s">
        <v>17</v>
      </c>
      <c r="C20" s="3" t="s">
        <v>18</v>
      </c>
      <c r="D20" s="5">
        <f>'SCHED (DJL-4)'!R20</f>
        <v>38.726666666666667</v>
      </c>
      <c r="E20" s="5">
        <f>'SCHED (DJL-4)'!V20</f>
        <v>2.12</v>
      </c>
      <c r="F20" s="6">
        <f t="shared" si="0"/>
        <v>5.4742640729901877E-2</v>
      </c>
      <c r="G20" s="6">
        <f>'sched (DJL-5)'!I19</f>
        <v>4.1666666666666664E-2</v>
      </c>
      <c r="H20" s="6">
        <f t="shared" si="1"/>
        <v>5.5883112411774828E-2</v>
      </c>
      <c r="I20" s="6">
        <f t="shared" si="3"/>
        <v>9.7549779078441493E-2</v>
      </c>
    </row>
    <row r="21" spans="1:9">
      <c r="A21">
        <f t="shared" si="2"/>
        <v>11</v>
      </c>
      <c r="B21" s="3" t="s">
        <v>19</v>
      </c>
      <c r="C21" s="3" t="s">
        <v>20</v>
      </c>
      <c r="D21" s="5">
        <f>'SCHED (DJL-4)'!R21</f>
        <v>16.153333333333332</v>
      </c>
      <c r="E21" s="5">
        <f>'SCHED (DJL-4)'!V21</f>
        <v>0.96</v>
      </c>
      <c r="F21" s="6">
        <f t="shared" si="0"/>
        <v>5.9430458109781266E-2</v>
      </c>
      <c r="G21" s="6">
        <f>'sched (DJL-5)'!I20</f>
        <v>4.3333333333333335E-2</v>
      </c>
      <c r="H21" s="6">
        <f t="shared" si="1"/>
        <v>6.07181180354932E-2</v>
      </c>
      <c r="I21" s="6">
        <f t="shared" si="3"/>
        <v>0.10405145136882654</v>
      </c>
    </row>
    <row r="22" spans="1:9">
      <c r="A22">
        <f t="shared" si="2"/>
        <v>12</v>
      </c>
      <c r="B22" s="3" t="s">
        <v>21</v>
      </c>
      <c r="C22" s="3" t="s">
        <v>22</v>
      </c>
      <c r="D22" s="5">
        <f>'SCHED (DJL-4)'!R22</f>
        <v>32.97</v>
      </c>
      <c r="E22" s="5">
        <f>'SCHED (DJL-4)'!V22</f>
        <v>1.24</v>
      </c>
      <c r="F22" s="6">
        <f t="shared" si="0"/>
        <v>3.7609948437973918E-2</v>
      </c>
      <c r="G22" s="6">
        <f>'sched (DJL-5)'!I21</f>
        <v>4.1666666666666664E-2</v>
      </c>
      <c r="H22" s="6">
        <f t="shared" si="1"/>
        <v>3.8393489030431709E-2</v>
      </c>
      <c r="I22" s="6">
        <f t="shared" si="3"/>
        <v>8.0060155697098373E-2</v>
      </c>
    </row>
    <row r="23" spans="1:9">
      <c r="A23">
        <f t="shared" si="2"/>
        <v>13</v>
      </c>
      <c r="B23" s="3" t="s">
        <v>23</v>
      </c>
      <c r="C23" s="3" t="s">
        <v>24</v>
      </c>
      <c r="D23" s="5">
        <f>'SCHED (DJL-4)'!R23</f>
        <v>18.204999999999998</v>
      </c>
      <c r="E23" s="5">
        <f>'SCHED (DJL-4)'!V23</f>
        <v>1.28</v>
      </c>
      <c r="F23" s="6">
        <f t="shared" si="0"/>
        <v>7.031035429826972E-2</v>
      </c>
      <c r="G23" s="6">
        <f>'sched (DJL-5)'!I22</f>
        <v>0.06</v>
      </c>
      <c r="H23" s="6">
        <f t="shared" si="1"/>
        <v>7.2419664927217811E-2</v>
      </c>
      <c r="I23" s="6">
        <f t="shared" si="3"/>
        <v>0.1324196649272178</v>
      </c>
    </row>
    <row r="24" spans="1:9">
      <c r="A24">
        <f t="shared" si="2"/>
        <v>14</v>
      </c>
      <c r="B24" s="3" t="s">
        <v>25</v>
      </c>
      <c r="C24" s="3" t="s">
        <v>26</v>
      </c>
      <c r="D24" s="5">
        <f>'SCHED (DJL-4)'!R24</f>
        <v>77.99166666666666</v>
      </c>
      <c r="E24" s="5">
        <f>'SCHED (DJL-4)'!V24</f>
        <v>3</v>
      </c>
      <c r="F24" s="6">
        <f t="shared" si="0"/>
        <v>3.8465648039320441E-2</v>
      </c>
      <c r="G24" s="6">
        <f>'sched (DJL-5)'!I23</f>
        <v>6.7900000000000002E-2</v>
      </c>
      <c r="H24" s="6">
        <f t="shared" si="1"/>
        <v>3.9771556790255368E-2</v>
      </c>
      <c r="I24" s="6">
        <f t="shared" si="3"/>
        <v>0.10767155679025536</v>
      </c>
    </row>
    <row r="25" spans="1:9">
      <c r="A25">
        <f t="shared" si="2"/>
        <v>15</v>
      </c>
      <c r="B25" s="3" t="s">
        <v>27</v>
      </c>
      <c r="C25" s="3" t="s">
        <v>28</v>
      </c>
      <c r="D25" s="5">
        <f>'SCHED (DJL-4)'!R25</f>
        <v>47.435000000000002</v>
      </c>
      <c r="E25" s="5">
        <f>'SCHED (DJL-4)'!V25</f>
        <v>2.1</v>
      </c>
      <c r="F25" s="6">
        <f t="shared" si="0"/>
        <v>4.4271107831769789E-2</v>
      </c>
      <c r="G25" s="6">
        <f>'sched (DJL-5)'!I24</f>
        <v>3.61E-2</v>
      </c>
      <c r="H25" s="6">
        <f t="shared" si="1"/>
        <v>4.5070201328133226E-2</v>
      </c>
      <c r="I25" s="6">
        <f t="shared" si="3"/>
        <v>8.1170201328133226E-2</v>
      </c>
    </row>
    <row r="26" spans="1:9">
      <c r="A26">
        <f t="shared" si="2"/>
        <v>16</v>
      </c>
      <c r="B26" s="3" t="s">
        <v>29</v>
      </c>
      <c r="C26" s="3" t="s">
        <v>30</v>
      </c>
      <c r="D26" s="5">
        <f>'SCHED (DJL-4)'!R26</f>
        <v>50.886666666666663</v>
      </c>
      <c r="E26" s="5">
        <f>'SCHED (DJL-4)'!V26</f>
        <v>1.8919999999999999</v>
      </c>
      <c r="F26" s="6">
        <f t="shared" si="0"/>
        <v>3.7180662911044153E-2</v>
      </c>
      <c r="G26" s="6">
        <f>'sched (DJL-5)'!I25</f>
        <v>8.2866666666666658E-2</v>
      </c>
      <c r="H26" s="6">
        <f t="shared" si="1"/>
        <v>3.8721181710991752E-2</v>
      </c>
      <c r="I26" s="6">
        <f t="shared" si="3"/>
        <v>0.1215878483776584</v>
      </c>
    </row>
    <row r="27" spans="1:9">
      <c r="A27">
        <f t="shared" si="2"/>
        <v>17</v>
      </c>
      <c r="B27" s="3" t="s">
        <v>31</v>
      </c>
      <c r="C27" s="3" t="s">
        <v>32</v>
      </c>
      <c r="D27" s="5">
        <f>'SCHED (DJL-4)'!R27</f>
        <v>43.038333333333334</v>
      </c>
      <c r="E27" s="5">
        <f>'SCHED (DJL-4)'!V27</f>
        <v>2.2000000000000002</v>
      </c>
      <c r="F27" s="6">
        <f t="shared" si="0"/>
        <v>5.1117221081981183E-2</v>
      </c>
      <c r="G27" s="6">
        <f>'sched (DJL-5)'!I26</f>
        <v>4.8333333333333339E-2</v>
      </c>
      <c r="H27" s="6">
        <f t="shared" si="1"/>
        <v>5.2352553924795729E-2</v>
      </c>
      <c r="I27" s="6">
        <f t="shared" si="3"/>
        <v>0.10068588725812908</v>
      </c>
    </row>
    <row r="28" spans="1:9">
      <c r="A28">
        <f t="shared" si="2"/>
        <v>18</v>
      </c>
      <c r="B28" s="3" t="s">
        <v>33</v>
      </c>
      <c r="C28" s="3" t="s">
        <v>34</v>
      </c>
      <c r="D28" s="5">
        <f>'SCHED (DJL-4)'!R28</f>
        <v>17.678333333333331</v>
      </c>
      <c r="E28" s="5">
        <f>'SCHED (DJL-4)'!V28</f>
        <v>0.83199999999999996</v>
      </c>
      <c r="F28" s="6">
        <f t="shared" si="0"/>
        <v>4.7063260111247292E-2</v>
      </c>
      <c r="G28" s="6">
        <f>'sched (DJL-5)'!I27</f>
        <v>1.4999999999999999E-2</v>
      </c>
      <c r="H28" s="6">
        <f t="shared" si="1"/>
        <v>4.7416234562081647E-2</v>
      </c>
      <c r="I28" s="6">
        <f t="shared" si="3"/>
        <v>6.2416234562081646E-2</v>
      </c>
    </row>
    <row r="29" spans="1:9">
      <c r="A29">
        <f t="shared" si="2"/>
        <v>19</v>
      </c>
      <c r="B29" s="3" t="s">
        <v>35</v>
      </c>
      <c r="C29" s="3" t="s">
        <v>36</v>
      </c>
      <c r="D29" s="5">
        <f>'SCHED (DJL-4)'!R29</f>
        <v>18.88</v>
      </c>
      <c r="E29" s="5">
        <f>'SCHED (DJL-4)'!V29</f>
        <v>1.24</v>
      </c>
      <c r="F29" s="6">
        <f t="shared" si="0"/>
        <v>6.5677966101694921E-2</v>
      </c>
      <c r="G29" s="6">
        <f>'sched (DJL-5)'!I28</f>
        <v>4.3333333333333335E-2</v>
      </c>
      <c r="H29" s="6">
        <f t="shared" si="1"/>
        <v>6.7100988700564981E-2</v>
      </c>
      <c r="I29" s="6">
        <f t="shared" si="3"/>
        <v>0.11043432203389832</v>
      </c>
    </row>
    <row r="30" spans="1:9">
      <c r="A30">
        <f t="shared" si="2"/>
        <v>20</v>
      </c>
      <c r="B30" s="3" t="s">
        <v>37</v>
      </c>
      <c r="C30" s="3" t="s">
        <v>38</v>
      </c>
      <c r="D30" s="5">
        <f>'SCHED (DJL-4)'!R30</f>
        <v>28.968333333333334</v>
      </c>
      <c r="E30" s="5">
        <f>'SCHED (DJL-4)'!V30</f>
        <v>1.2</v>
      </c>
      <c r="F30" s="6">
        <f t="shared" si="0"/>
        <v>4.1424544042345086E-2</v>
      </c>
      <c r="G30" s="6">
        <f>'sched (DJL-5)'!I29</f>
        <v>4.8333333333333339E-2</v>
      </c>
      <c r="H30" s="6">
        <f t="shared" si="1"/>
        <v>4.2425637190035094E-2</v>
      </c>
      <c r="I30" s="6">
        <f t="shared" si="3"/>
        <v>9.0758970523368426E-2</v>
      </c>
    </row>
    <row r="31" spans="1:9">
      <c r="A31">
        <f t="shared" si="2"/>
        <v>21</v>
      </c>
      <c r="B31" s="3" t="s">
        <v>39</v>
      </c>
      <c r="C31" s="3" t="s">
        <v>40</v>
      </c>
      <c r="D31" s="5">
        <f>'SCHED (DJL-4)'!R31</f>
        <v>41.685000000000002</v>
      </c>
      <c r="E31" s="5">
        <f>'SCHED (DJL-4)'!V31</f>
        <v>1.68</v>
      </c>
      <c r="F31" s="6">
        <f t="shared" si="0"/>
        <v>4.0302267002518891E-2</v>
      </c>
      <c r="G31" s="6">
        <f>'sched (DJL-5)'!I30</f>
        <v>7.0833333333333345E-2</v>
      </c>
      <c r="H31" s="6">
        <f t="shared" si="1"/>
        <v>4.1729638958858103E-2</v>
      </c>
      <c r="I31" s="6">
        <f t="shared" si="3"/>
        <v>0.11256297229219145</v>
      </c>
    </row>
    <row r="32" spans="1:9">
      <c r="A32">
        <f t="shared" si="2"/>
        <v>22</v>
      </c>
      <c r="B32" s="3" t="s">
        <v>41</v>
      </c>
      <c r="C32" s="3" t="s">
        <v>42</v>
      </c>
      <c r="D32" s="5">
        <f>'SCHED (DJL-4)'!R32</f>
        <v>15.331666666666665</v>
      </c>
      <c r="E32" s="5">
        <f>'SCHED (DJL-4)'!V32</f>
        <v>1.08</v>
      </c>
      <c r="F32" s="6">
        <f t="shared" si="0"/>
        <v>7.044243939558649E-2</v>
      </c>
      <c r="G32" s="6">
        <f>'sched (DJL-5)'!I31</f>
        <v>5.2500000000000005E-2</v>
      </c>
      <c r="H32" s="6">
        <f t="shared" si="1"/>
        <v>7.2291553429720642E-2</v>
      </c>
      <c r="I32" s="6">
        <f t="shared" si="3"/>
        <v>0.12479155342972065</v>
      </c>
    </row>
    <row r="33" spans="1:9">
      <c r="A33">
        <f t="shared" si="2"/>
        <v>23</v>
      </c>
      <c r="B33" s="3" t="s">
        <v>144</v>
      </c>
      <c r="C33" s="3" t="s">
        <v>145</v>
      </c>
      <c r="D33" s="5">
        <f>'SCHED (DJL-4)'!R33</f>
        <v>33.300000000000004</v>
      </c>
      <c r="E33" s="5">
        <f>'SCHED (DJL-4)'!V33</f>
        <v>2.1</v>
      </c>
      <c r="F33" s="6">
        <f t="shared" si="0"/>
        <v>6.3063063063063057E-2</v>
      </c>
      <c r="G33" s="6">
        <f>'sched (DJL-5)'!I32</f>
        <v>6.3333333333333339E-2</v>
      </c>
      <c r="H33" s="6">
        <f t="shared" si="1"/>
        <v>6.5060060060060057E-2</v>
      </c>
      <c r="I33" s="6">
        <f t="shared" si="3"/>
        <v>0.1283933933933934</v>
      </c>
    </row>
    <row r="34" spans="1:9">
      <c r="A34">
        <f t="shared" si="2"/>
        <v>24</v>
      </c>
      <c r="B34" s="3" t="s">
        <v>43</v>
      </c>
      <c r="C34" s="3" t="s">
        <v>44</v>
      </c>
      <c r="D34" s="5">
        <f>'SCHED (DJL-4)'!R34</f>
        <v>19.254999999999999</v>
      </c>
      <c r="E34" s="5">
        <f>'SCHED (DJL-4)'!V34</f>
        <v>1.02</v>
      </c>
      <c r="F34" s="6">
        <f t="shared" si="0"/>
        <v>5.2973253700337578E-2</v>
      </c>
      <c r="G34" s="6">
        <f>'sched (DJL-5)'!I33</f>
        <v>5.6500000000000002E-2</v>
      </c>
      <c r="H34" s="6">
        <f t="shared" si="1"/>
        <v>5.4469748117372117E-2</v>
      </c>
      <c r="I34" s="6">
        <f t="shared" si="3"/>
        <v>0.11096974811737212</v>
      </c>
    </row>
    <row r="35" spans="1:9">
      <c r="A35">
        <f t="shared" si="2"/>
        <v>25</v>
      </c>
      <c r="B35" s="3" t="s">
        <v>45</v>
      </c>
      <c r="C35" s="3" t="s">
        <v>46</v>
      </c>
      <c r="D35" s="5">
        <f>'SCHED (DJL-4)'!R35</f>
        <v>38.04</v>
      </c>
      <c r="E35" s="5">
        <f>'SCHED (DJL-4)'!V35</f>
        <v>2.48</v>
      </c>
      <c r="F35" s="6">
        <f t="shared" si="0"/>
        <v>6.5194532071503677E-2</v>
      </c>
      <c r="G35" s="6">
        <f>'sched (DJL-5)'!I34</f>
        <v>4.8999999999999995E-2</v>
      </c>
      <c r="H35" s="6">
        <f t="shared" si="1"/>
        <v>6.6791798107255509E-2</v>
      </c>
      <c r="I35" s="6">
        <f t="shared" si="3"/>
        <v>0.11579179810725551</v>
      </c>
    </row>
    <row r="36" spans="1:9">
      <c r="A36">
        <f t="shared" si="2"/>
        <v>26</v>
      </c>
      <c r="B36" s="3" t="s">
        <v>47</v>
      </c>
      <c r="C36" s="3" t="s">
        <v>48</v>
      </c>
      <c r="D36" s="5">
        <f>'SCHED (DJL-4)'!R36</f>
        <v>30.668333333333337</v>
      </c>
      <c r="E36" s="5">
        <f>'SCHED (DJL-4)'!V36</f>
        <v>1.33</v>
      </c>
      <c r="F36" s="6">
        <f t="shared" si="0"/>
        <v>4.3367208303896523E-2</v>
      </c>
      <c r="G36" s="6">
        <f>'sched (DJL-5)'!I35</f>
        <v>5.4433333333333334E-2</v>
      </c>
      <c r="H36" s="6">
        <f t="shared" si="1"/>
        <v>4.4547519156567572E-2</v>
      </c>
      <c r="I36" s="6">
        <f t="shared" si="3"/>
        <v>9.8980852489900906E-2</v>
      </c>
    </row>
    <row r="37" spans="1:9">
      <c r="A37">
        <f t="shared" si="2"/>
        <v>27</v>
      </c>
      <c r="B37" s="3" t="s">
        <v>49</v>
      </c>
      <c r="C37" s="3" t="s">
        <v>50</v>
      </c>
      <c r="D37" s="5">
        <f>'SCHED (DJL-4)'!R37</f>
        <v>31.673333333333336</v>
      </c>
      <c r="E37" s="5">
        <f>'SCHED (DJL-4)'!V37</f>
        <v>1.752</v>
      </c>
      <c r="F37" s="6">
        <f t="shared" si="0"/>
        <v>5.531467059566407E-2</v>
      </c>
      <c r="G37" s="6">
        <f>'sched (DJL-5)'!I36</f>
        <v>5.8533333333333333E-2</v>
      </c>
      <c r="H37" s="6">
        <f t="shared" si="1"/>
        <v>5.6933546621763843E-2</v>
      </c>
      <c r="I37" s="6">
        <f t="shared" si="3"/>
        <v>0.11546687995509718</v>
      </c>
    </row>
    <row r="38" spans="1:9">
      <c r="A38">
        <f t="shared" si="2"/>
        <v>28</v>
      </c>
      <c r="B38" s="3" t="s">
        <v>51</v>
      </c>
      <c r="C38" s="3" t="s">
        <v>52</v>
      </c>
      <c r="D38" s="5">
        <f>'SCHED (DJL-4)'!R38</f>
        <v>14.49</v>
      </c>
      <c r="E38" s="5">
        <f>'SCHED (DJL-4)'!V38</f>
        <v>0.8</v>
      </c>
      <c r="F38" s="6">
        <f t="shared" si="0"/>
        <v>5.5210489993098688E-2</v>
      </c>
      <c r="G38" s="6">
        <f>'sched (DJL-5)'!I37</f>
        <v>8.426666666666667E-2</v>
      </c>
      <c r="H38" s="6">
        <f t="shared" si="1"/>
        <v>5.7536691971474582E-2</v>
      </c>
      <c r="I38" s="6">
        <f t="shared" si="3"/>
        <v>0.14180335863814125</v>
      </c>
    </row>
    <row r="39" spans="1:9">
      <c r="A39">
        <f t="shared" si="2"/>
        <v>29</v>
      </c>
      <c r="B39" s="3" t="s">
        <v>53</v>
      </c>
      <c r="C39" s="3" t="s">
        <v>54</v>
      </c>
      <c r="D39" s="5">
        <f>'SCHED (DJL-4)'!R39</f>
        <v>19.826666666666668</v>
      </c>
      <c r="E39" s="5">
        <f>'SCHED (DJL-4)'!V39</f>
        <v>1.2</v>
      </c>
      <c r="F39" s="6">
        <f t="shared" si="0"/>
        <v>6.0524546065904503E-2</v>
      </c>
      <c r="G39" s="6">
        <f>'sched (DJL-5)'!I38</f>
        <v>3.833333333333333E-2</v>
      </c>
      <c r="H39" s="6">
        <f t="shared" si="1"/>
        <v>6.1684599865500997E-2</v>
      </c>
      <c r="I39" s="6">
        <f t="shared" si="3"/>
        <v>0.10001793319883433</v>
      </c>
    </row>
    <row r="40" spans="1:9">
      <c r="A40">
        <f t="shared" si="2"/>
        <v>30</v>
      </c>
      <c r="B40" s="3" t="s">
        <v>55</v>
      </c>
      <c r="C40" s="3" t="s">
        <v>56</v>
      </c>
      <c r="D40" s="5">
        <f>'SCHED (DJL-4)'!R40</f>
        <v>44.558333333333337</v>
      </c>
      <c r="E40" s="5">
        <f>'SCHED (DJL-4)'!V40</f>
        <v>1.3520000000000001</v>
      </c>
      <c r="F40" s="6">
        <f t="shared" si="0"/>
        <v>3.0342247989526838E-2</v>
      </c>
      <c r="G40" s="6">
        <f>'sched (DJL-5)'!I39</f>
        <v>8.716666666666667E-2</v>
      </c>
      <c r="H40" s="6">
        <f t="shared" si="1"/>
        <v>3.1664664297737045E-2</v>
      </c>
      <c r="I40" s="6">
        <f t="shared" si="3"/>
        <v>0.11883133096440371</v>
      </c>
    </row>
    <row r="41" spans="1:9">
      <c r="A41">
        <f t="shared" si="2"/>
        <v>31</v>
      </c>
      <c r="B41" s="3" t="s">
        <v>57</v>
      </c>
      <c r="C41" s="3" t="s">
        <v>58</v>
      </c>
      <c r="D41" s="5">
        <f>'SCHED (DJL-4)'!R41</f>
        <v>19.573333333333334</v>
      </c>
      <c r="E41" s="5">
        <f>'SCHED (DJL-4)'!V41</f>
        <v>0.98</v>
      </c>
      <c r="F41" s="6">
        <f t="shared" si="0"/>
        <v>5.0068119891008171E-2</v>
      </c>
      <c r="G41" s="6">
        <f>'sched (DJL-5)'!I40</f>
        <v>6.4733333333333323E-2</v>
      </c>
      <c r="H41" s="6">
        <f t="shared" si="1"/>
        <v>5.1688658038147137E-2</v>
      </c>
      <c r="I41" s="6">
        <f t="shared" si="3"/>
        <v>0.11642199137148046</v>
      </c>
    </row>
    <row r="42" spans="1:9">
      <c r="A42">
        <f t="shared" si="2"/>
        <v>32</v>
      </c>
      <c r="B42" s="3" t="s">
        <v>59</v>
      </c>
      <c r="C42" s="3"/>
      <c r="D42" s="5">
        <f>AVERAGE(D11:D41)</f>
        <v>30.530139784946233</v>
      </c>
      <c r="E42" s="5">
        <f t="shared" ref="E42:I42" si="4">AVERAGE(E11:E41)</f>
        <v>1.4767096774193547</v>
      </c>
      <c r="F42" s="6">
        <f t="shared" si="4"/>
        <v>5.0110562178389856E-2</v>
      </c>
      <c r="G42" s="6">
        <f t="shared" si="4"/>
        <v>5.7549462365591393E-2</v>
      </c>
      <c r="H42" s="6">
        <f t="shared" si="4"/>
        <v>5.1479194210585784E-2</v>
      </c>
      <c r="I42" s="6">
        <f t="shared" si="4"/>
        <v>0.10902865657617718</v>
      </c>
    </row>
    <row r="43" spans="1:9">
      <c r="A43">
        <f t="shared" si="2"/>
        <v>33</v>
      </c>
      <c r="B43" s="3" t="s">
        <v>60</v>
      </c>
      <c r="C43" s="3"/>
      <c r="D43" s="5">
        <f>MEDIAN(D11:D41)</f>
        <v>28.968333333333334</v>
      </c>
      <c r="E43" s="5">
        <f t="shared" ref="E43:I43" si="5">MEDIAN(E11:E41)</f>
        <v>1.33</v>
      </c>
      <c r="F43" s="6">
        <f t="shared" si="5"/>
        <v>5.2728816098267343E-2</v>
      </c>
      <c r="G43" s="6">
        <f t="shared" si="5"/>
        <v>5.4433333333333334E-2</v>
      </c>
      <c r="H43" s="6">
        <f t="shared" si="5"/>
        <v>5.3579195710455753E-2</v>
      </c>
      <c r="I43" s="6">
        <f t="shared" si="5"/>
        <v>0.11096974811737212</v>
      </c>
    </row>
    <row r="44" spans="1:9">
      <c r="B44" s="16"/>
    </row>
    <row r="45" spans="1:9">
      <c r="B45" s="16"/>
    </row>
    <row r="46" spans="1:9">
      <c r="B46" s="16"/>
    </row>
    <row r="47" spans="1:9">
      <c r="B47" s="16"/>
    </row>
    <row r="48" spans="1:9">
      <c r="B48" s="16"/>
    </row>
    <row r="49" spans="2:2">
      <c r="B49" s="16"/>
    </row>
    <row r="50" spans="2:2">
      <c r="B50" s="16"/>
    </row>
  </sheetData>
  <mergeCells count="4">
    <mergeCell ref="B3:I3"/>
    <mergeCell ref="B4:I4"/>
    <mergeCell ref="B5:I5"/>
    <mergeCell ref="B6:I6"/>
  </mergeCells>
  <pageMargins left="0.7" right="0.7" top="0.75" bottom="0.75" header="0.3" footer="0.3"/>
  <pageSetup scale="84" orientation="portrait" r:id="rId1"/>
  <headerFooter>
    <oddFooter>&amp;RExhibit __
Schedule (DJL-6)
Page 1 of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N50"/>
  <sheetViews>
    <sheetView view="pageLayout" topLeftCell="F29" zoomScaleNormal="100" workbookViewId="0">
      <selection activeCell="A44" sqref="A44:B50"/>
    </sheetView>
  </sheetViews>
  <sheetFormatPr defaultRowHeight="15"/>
  <cols>
    <col min="1" max="1" width="6.5703125" customWidth="1"/>
    <col min="2" max="2" width="36.7109375" customWidth="1"/>
  </cols>
  <sheetData>
    <row r="1" spans="1:170">
      <c r="A1" s="1"/>
      <c r="B1" s="1"/>
      <c r="C1" s="1"/>
      <c r="D1" s="1"/>
      <c r="E1" s="1"/>
      <c r="F1" s="1"/>
    </row>
    <row r="2" spans="1:170">
      <c r="A2" s="1"/>
      <c r="B2" s="1"/>
      <c r="C2" s="1"/>
      <c r="D2" s="1"/>
      <c r="E2" s="1"/>
      <c r="F2" s="1"/>
    </row>
    <row r="3" spans="1:170" ht="21">
      <c r="A3" s="1"/>
      <c r="B3" s="38" t="s">
        <v>133</v>
      </c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70" ht="21">
      <c r="A4" s="1"/>
      <c r="B4" s="38" t="s">
        <v>134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70" ht="21">
      <c r="A5" s="1"/>
      <c r="B5" s="38" t="s">
        <v>149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70" ht="21">
      <c r="A6" s="1"/>
      <c r="B6" s="38" t="s">
        <v>163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70">
      <c r="A7" s="1"/>
      <c r="B7" s="3"/>
      <c r="C7" s="3"/>
      <c r="D7" s="3"/>
      <c r="E7" s="3"/>
      <c r="F7" s="3"/>
      <c r="G7" s="5"/>
      <c r="H7" s="5"/>
      <c r="I7" s="6"/>
      <c r="J7" s="6"/>
      <c r="K7" s="6"/>
      <c r="L7" s="6"/>
    </row>
    <row r="8" spans="1:170">
      <c r="A8" s="1"/>
      <c r="B8" s="1"/>
      <c r="C8" s="1"/>
      <c r="D8" s="1"/>
      <c r="E8" s="1"/>
      <c r="F8" s="1"/>
    </row>
    <row r="9" spans="1:170" ht="15.75">
      <c r="A9" s="1"/>
      <c r="B9" s="1"/>
      <c r="C9" s="1"/>
      <c r="D9" s="1"/>
      <c r="E9" s="1"/>
      <c r="F9" s="1"/>
      <c r="G9" s="18"/>
      <c r="H9" s="18"/>
      <c r="I9" s="18"/>
      <c r="J9" s="18"/>
      <c r="K9" s="18"/>
      <c r="L9" s="18"/>
    </row>
    <row r="10" spans="1:170" ht="64.5">
      <c r="A10" s="2" t="s">
        <v>0</v>
      </c>
      <c r="B10" s="1" t="s">
        <v>1</v>
      </c>
      <c r="C10" s="1" t="s">
        <v>2</v>
      </c>
      <c r="D10" s="2" t="s">
        <v>164</v>
      </c>
      <c r="E10" s="2" t="s">
        <v>165</v>
      </c>
      <c r="F10" s="2" t="s">
        <v>166</v>
      </c>
      <c r="G10" s="2" t="s">
        <v>100</v>
      </c>
      <c r="H10" s="2" t="s">
        <v>167</v>
      </c>
      <c r="I10" s="2" t="s">
        <v>168</v>
      </c>
      <c r="J10" s="2" t="s">
        <v>169</v>
      </c>
      <c r="K10" s="2" t="s">
        <v>170</v>
      </c>
      <c r="L10" s="2" t="s">
        <v>171</v>
      </c>
      <c r="M10" s="2" t="s">
        <v>172</v>
      </c>
      <c r="N10" s="2" t="s">
        <v>173</v>
      </c>
      <c r="S10" t="s">
        <v>174</v>
      </c>
      <c r="T10">
        <v>1</v>
      </c>
      <c r="U10">
        <f>T10+1</f>
        <v>2</v>
      </c>
      <c r="V10">
        <f t="shared" ref="V10:CG10" si="0">U10+1</f>
        <v>3</v>
      </c>
      <c r="W10">
        <f t="shared" si="0"/>
        <v>4</v>
      </c>
      <c r="X10">
        <f t="shared" si="0"/>
        <v>5</v>
      </c>
      <c r="Y10">
        <f t="shared" si="0"/>
        <v>6</v>
      </c>
      <c r="Z10">
        <f t="shared" si="0"/>
        <v>7</v>
      </c>
      <c r="AA10">
        <f t="shared" si="0"/>
        <v>8</v>
      </c>
      <c r="AB10">
        <f t="shared" si="0"/>
        <v>9</v>
      </c>
      <c r="AC10">
        <f t="shared" si="0"/>
        <v>10</v>
      </c>
      <c r="AD10">
        <f t="shared" si="0"/>
        <v>11</v>
      </c>
      <c r="AE10">
        <f t="shared" si="0"/>
        <v>12</v>
      </c>
      <c r="AF10">
        <f t="shared" si="0"/>
        <v>13</v>
      </c>
      <c r="AG10">
        <f t="shared" si="0"/>
        <v>14</v>
      </c>
      <c r="AH10">
        <f t="shared" si="0"/>
        <v>15</v>
      </c>
      <c r="AI10">
        <f t="shared" si="0"/>
        <v>16</v>
      </c>
      <c r="AJ10">
        <f t="shared" si="0"/>
        <v>17</v>
      </c>
      <c r="AK10">
        <f t="shared" si="0"/>
        <v>18</v>
      </c>
      <c r="AL10">
        <f t="shared" si="0"/>
        <v>19</v>
      </c>
      <c r="AM10">
        <f t="shared" si="0"/>
        <v>20</v>
      </c>
      <c r="AN10">
        <f t="shared" si="0"/>
        <v>21</v>
      </c>
      <c r="AO10">
        <f t="shared" si="0"/>
        <v>22</v>
      </c>
      <c r="AP10">
        <f t="shared" si="0"/>
        <v>23</v>
      </c>
      <c r="AQ10">
        <f t="shared" si="0"/>
        <v>24</v>
      </c>
      <c r="AR10">
        <f t="shared" si="0"/>
        <v>25</v>
      </c>
      <c r="AS10">
        <f t="shared" si="0"/>
        <v>26</v>
      </c>
      <c r="AT10">
        <f t="shared" si="0"/>
        <v>27</v>
      </c>
      <c r="AU10">
        <f t="shared" si="0"/>
        <v>28</v>
      </c>
      <c r="AV10">
        <f t="shared" si="0"/>
        <v>29</v>
      </c>
      <c r="AW10">
        <f t="shared" si="0"/>
        <v>30</v>
      </c>
      <c r="AX10">
        <f t="shared" si="0"/>
        <v>31</v>
      </c>
      <c r="AY10">
        <f t="shared" si="0"/>
        <v>32</v>
      </c>
      <c r="AZ10">
        <f t="shared" si="0"/>
        <v>33</v>
      </c>
      <c r="BA10">
        <f t="shared" si="0"/>
        <v>34</v>
      </c>
      <c r="BB10">
        <f t="shared" si="0"/>
        <v>35</v>
      </c>
      <c r="BC10">
        <f t="shared" si="0"/>
        <v>36</v>
      </c>
      <c r="BD10">
        <f t="shared" si="0"/>
        <v>37</v>
      </c>
      <c r="BE10">
        <f t="shared" si="0"/>
        <v>38</v>
      </c>
      <c r="BF10">
        <f t="shared" si="0"/>
        <v>39</v>
      </c>
      <c r="BG10">
        <f t="shared" si="0"/>
        <v>40</v>
      </c>
      <c r="BH10">
        <f t="shared" si="0"/>
        <v>41</v>
      </c>
      <c r="BI10">
        <f t="shared" si="0"/>
        <v>42</v>
      </c>
      <c r="BJ10">
        <f t="shared" si="0"/>
        <v>43</v>
      </c>
      <c r="BK10">
        <f t="shared" si="0"/>
        <v>44</v>
      </c>
      <c r="BL10">
        <f t="shared" si="0"/>
        <v>45</v>
      </c>
      <c r="BM10">
        <f t="shared" si="0"/>
        <v>46</v>
      </c>
      <c r="BN10">
        <f t="shared" si="0"/>
        <v>47</v>
      </c>
      <c r="BO10">
        <f t="shared" si="0"/>
        <v>48</v>
      </c>
      <c r="BP10">
        <f t="shared" si="0"/>
        <v>49</v>
      </c>
      <c r="BQ10">
        <f t="shared" si="0"/>
        <v>50</v>
      </c>
      <c r="BR10">
        <f t="shared" si="0"/>
        <v>51</v>
      </c>
      <c r="BS10">
        <f t="shared" si="0"/>
        <v>52</v>
      </c>
      <c r="BT10">
        <f t="shared" si="0"/>
        <v>53</v>
      </c>
      <c r="BU10">
        <f t="shared" si="0"/>
        <v>54</v>
      </c>
      <c r="BV10">
        <f t="shared" si="0"/>
        <v>55</v>
      </c>
      <c r="BW10">
        <f t="shared" si="0"/>
        <v>56</v>
      </c>
      <c r="BX10">
        <f t="shared" si="0"/>
        <v>57</v>
      </c>
      <c r="BY10">
        <f t="shared" si="0"/>
        <v>58</v>
      </c>
      <c r="BZ10">
        <f t="shared" si="0"/>
        <v>59</v>
      </c>
      <c r="CA10">
        <f t="shared" si="0"/>
        <v>60</v>
      </c>
      <c r="CB10">
        <f t="shared" si="0"/>
        <v>61</v>
      </c>
      <c r="CC10">
        <f t="shared" si="0"/>
        <v>62</v>
      </c>
      <c r="CD10">
        <f t="shared" si="0"/>
        <v>63</v>
      </c>
      <c r="CE10">
        <f t="shared" si="0"/>
        <v>64</v>
      </c>
      <c r="CF10">
        <f t="shared" si="0"/>
        <v>65</v>
      </c>
      <c r="CG10">
        <f t="shared" si="0"/>
        <v>66</v>
      </c>
      <c r="CH10">
        <f t="shared" ref="CH10:ES10" si="1">CG10+1</f>
        <v>67</v>
      </c>
      <c r="CI10">
        <f t="shared" si="1"/>
        <v>68</v>
      </c>
      <c r="CJ10">
        <f t="shared" si="1"/>
        <v>69</v>
      </c>
      <c r="CK10">
        <f t="shared" si="1"/>
        <v>70</v>
      </c>
      <c r="CL10">
        <f t="shared" si="1"/>
        <v>71</v>
      </c>
      <c r="CM10">
        <f t="shared" si="1"/>
        <v>72</v>
      </c>
      <c r="CN10">
        <f t="shared" si="1"/>
        <v>73</v>
      </c>
      <c r="CO10">
        <f t="shared" si="1"/>
        <v>74</v>
      </c>
      <c r="CP10">
        <f t="shared" si="1"/>
        <v>75</v>
      </c>
      <c r="CQ10">
        <f t="shared" si="1"/>
        <v>76</v>
      </c>
      <c r="CR10">
        <f t="shared" si="1"/>
        <v>77</v>
      </c>
      <c r="CS10">
        <f t="shared" si="1"/>
        <v>78</v>
      </c>
      <c r="CT10">
        <f t="shared" si="1"/>
        <v>79</v>
      </c>
      <c r="CU10">
        <f t="shared" si="1"/>
        <v>80</v>
      </c>
      <c r="CV10">
        <f t="shared" si="1"/>
        <v>81</v>
      </c>
      <c r="CW10">
        <f t="shared" si="1"/>
        <v>82</v>
      </c>
      <c r="CX10">
        <f t="shared" si="1"/>
        <v>83</v>
      </c>
      <c r="CY10">
        <f t="shared" si="1"/>
        <v>84</v>
      </c>
      <c r="CZ10">
        <f t="shared" si="1"/>
        <v>85</v>
      </c>
      <c r="DA10">
        <f t="shared" si="1"/>
        <v>86</v>
      </c>
      <c r="DB10">
        <f t="shared" si="1"/>
        <v>87</v>
      </c>
      <c r="DC10">
        <f t="shared" si="1"/>
        <v>88</v>
      </c>
      <c r="DD10">
        <f t="shared" si="1"/>
        <v>89</v>
      </c>
      <c r="DE10">
        <f t="shared" si="1"/>
        <v>90</v>
      </c>
      <c r="DF10">
        <f t="shared" si="1"/>
        <v>91</v>
      </c>
      <c r="DG10">
        <f t="shared" si="1"/>
        <v>92</v>
      </c>
      <c r="DH10">
        <f t="shared" si="1"/>
        <v>93</v>
      </c>
      <c r="DI10">
        <f t="shared" si="1"/>
        <v>94</v>
      </c>
      <c r="DJ10">
        <f t="shared" si="1"/>
        <v>95</v>
      </c>
      <c r="DK10">
        <f t="shared" si="1"/>
        <v>96</v>
      </c>
      <c r="DL10">
        <f t="shared" si="1"/>
        <v>97</v>
      </c>
      <c r="DM10">
        <f t="shared" si="1"/>
        <v>98</v>
      </c>
      <c r="DN10">
        <f t="shared" si="1"/>
        <v>99</v>
      </c>
      <c r="DO10">
        <f t="shared" si="1"/>
        <v>100</v>
      </c>
      <c r="DP10">
        <f t="shared" si="1"/>
        <v>101</v>
      </c>
      <c r="DQ10">
        <f t="shared" si="1"/>
        <v>102</v>
      </c>
      <c r="DR10">
        <f t="shared" si="1"/>
        <v>103</v>
      </c>
      <c r="DS10">
        <f t="shared" si="1"/>
        <v>104</v>
      </c>
      <c r="DT10">
        <f t="shared" si="1"/>
        <v>105</v>
      </c>
      <c r="DU10">
        <f t="shared" si="1"/>
        <v>106</v>
      </c>
      <c r="DV10">
        <f t="shared" si="1"/>
        <v>107</v>
      </c>
      <c r="DW10">
        <f t="shared" si="1"/>
        <v>108</v>
      </c>
      <c r="DX10">
        <f t="shared" si="1"/>
        <v>109</v>
      </c>
      <c r="DY10">
        <f t="shared" si="1"/>
        <v>110</v>
      </c>
      <c r="DZ10">
        <f t="shared" si="1"/>
        <v>111</v>
      </c>
      <c r="EA10">
        <f t="shared" si="1"/>
        <v>112</v>
      </c>
      <c r="EB10">
        <f t="shared" si="1"/>
        <v>113</v>
      </c>
      <c r="EC10">
        <f t="shared" si="1"/>
        <v>114</v>
      </c>
      <c r="ED10">
        <f t="shared" si="1"/>
        <v>115</v>
      </c>
      <c r="EE10">
        <f t="shared" si="1"/>
        <v>116</v>
      </c>
      <c r="EF10">
        <f t="shared" si="1"/>
        <v>117</v>
      </c>
      <c r="EG10">
        <f t="shared" si="1"/>
        <v>118</v>
      </c>
      <c r="EH10">
        <f t="shared" si="1"/>
        <v>119</v>
      </c>
      <c r="EI10">
        <f t="shared" si="1"/>
        <v>120</v>
      </c>
      <c r="EJ10">
        <f t="shared" si="1"/>
        <v>121</v>
      </c>
      <c r="EK10">
        <f t="shared" si="1"/>
        <v>122</v>
      </c>
      <c r="EL10">
        <f t="shared" si="1"/>
        <v>123</v>
      </c>
      <c r="EM10">
        <f t="shared" si="1"/>
        <v>124</v>
      </c>
      <c r="EN10">
        <f t="shared" si="1"/>
        <v>125</v>
      </c>
      <c r="EO10">
        <f t="shared" si="1"/>
        <v>126</v>
      </c>
      <c r="EP10">
        <f t="shared" si="1"/>
        <v>127</v>
      </c>
      <c r="EQ10">
        <f t="shared" si="1"/>
        <v>128</v>
      </c>
      <c r="ER10">
        <f t="shared" si="1"/>
        <v>129</v>
      </c>
      <c r="ES10">
        <f t="shared" si="1"/>
        <v>130</v>
      </c>
      <c r="ET10">
        <f t="shared" ref="ET10:FM10" si="2">ES10+1</f>
        <v>131</v>
      </c>
      <c r="EU10">
        <f t="shared" si="2"/>
        <v>132</v>
      </c>
      <c r="EV10">
        <f t="shared" si="2"/>
        <v>133</v>
      </c>
      <c r="EW10">
        <f t="shared" si="2"/>
        <v>134</v>
      </c>
      <c r="EX10">
        <f t="shared" si="2"/>
        <v>135</v>
      </c>
      <c r="EY10">
        <f t="shared" si="2"/>
        <v>136</v>
      </c>
      <c r="EZ10">
        <f t="shared" si="2"/>
        <v>137</v>
      </c>
      <c r="FA10">
        <f t="shared" si="2"/>
        <v>138</v>
      </c>
      <c r="FB10">
        <f t="shared" si="2"/>
        <v>139</v>
      </c>
      <c r="FC10">
        <f t="shared" si="2"/>
        <v>140</v>
      </c>
      <c r="FD10">
        <f t="shared" si="2"/>
        <v>141</v>
      </c>
      <c r="FE10">
        <f t="shared" si="2"/>
        <v>142</v>
      </c>
      <c r="FF10">
        <f t="shared" si="2"/>
        <v>143</v>
      </c>
      <c r="FG10">
        <f t="shared" si="2"/>
        <v>144</v>
      </c>
      <c r="FH10">
        <f t="shared" si="2"/>
        <v>145</v>
      </c>
      <c r="FI10">
        <f t="shared" si="2"/>
        <v>146</v>
      </c>
      <c r="FJ10">
        <f t="shared" si="2"/>
        <v>147</v>
      </c>
      <c r="FK10">
        <f t="shared" si="2"/>
        <v>148</v>
      </c>
      <c r="FL10">
        <f t="shared" si="2"/>
        <v>149</v>
      </c>
      <c r="FM10">
        <f t="shared" si="2"/>
        <v>150</v>
      </c>
      <c r="FN10" t="s">
        <v>175</v>
      </c>
    </row>
    <row r="11" spans="1:170">
      <c r="A11">
        <v>1</v>
      </c>
      <c r="B11" s="3" t="s">
        <v>3</v>
      </c>
      <c r="C11" s="3" t="s">
        <v>4</v>
      </c>
      <c r="D11" s="20">
        <f>'INPUT 1A'!E11</f>
        <v>1.8</v>
      </c>
      <c r="E11" s="20">
        <f>'INPUT 1A'!F11</f>
        <v>1.92</v>
      </c>
      <c r="F11" s="20">
        <f>(E11-D11)/3</f>
        <v>3.9999999999999959E-2</v>
      </c>
      <c r="G11" s="5">
        <f>'SCHED (DJL-4)'!R11*-1</f>
        <v>-33.37833333333333</v>
      </c>
      <c r="H11" s="5">
        <f>D11</f>
        <v>1.8</v>
      </c>
      <c r="I11" s="5">
        <f>F11+H11</f>
        <v>1.84</v>
      </c>
      <c r="J11" s="5">
        <f>F11+I11</f>
        <v>1.8800000000000001</v>
      </c>
      <c r="K11" s="5">
        <f>J11+F11</f>
        <v>1.9200000000000002</v>
      </c>
      <c r="L11" s="5">
        <f>(1+M11)*K11</f>
        <v>2.0181119999999999</v>
      </c>
      <c r="M11" s="6">
        <v>5.11E-2</v>
      </c>
      <c r="N11" s="6">
        <f>FN11</f>
        <v>0.10097142303610336</v>
      </c>
      <c r="S11" s="5">
        <f>G11</f>
        <v>-33.37833333333333</v>
      </c>
      <c r="T11" s="5">
        <f>H11</f>
        <v>1.8</v>
      </c>
      <c r="U11" s="5">
        <f t="shared" ref="U11:X11" si="3">I11</f>
        <v>1.84</v>
      </c>
      <c r="V11" s="5">
        <f t="shared" si="3"/>
        <v>1.8800000000000001</v>
      </c>
      <c r="W11" s="5">
        <f t="shared" si="3"/>
        <v>1.9200000000000002</v>
      </c>
      <c r="X11" s="5">
        <f t="shared" si="3"/>
        <v>2.0181119999999999</v>
      </c>
      <c r="Y11" s="5">
        <f>1.0511*X11</f>
        <v>2.1212375231999996</v>
      </c>
      <c r="Z11" s="5">
        <f t="shared" ref="Z11:CK11" si="4">1.0511*Y11</f>
        <v>2.2296327606355195</v>
      </c>
      <c r="AA11" s="5">
        <f t="shared" si="4"/>
        <v>2.3435669947039943</v>
      </c>
      <c r="AB11" s="5">
        <f t="shared" si="4"/>
        <v>2.4633232681333683</v>
      </c>
      <c r="AC11" s="5">
        <f t="shared" si="4"/>
        <v>2.5891990871349835</v>
      </c>
      <c r="AD11" s="5">
        <f t="shared" si="4"/>
        <v>2.7215071604875809</v>
      </c>
      <c r="AE11" s="5">
        <f t="shared" si="4"/>
        <v>2.8605761763884963</v>
      </c>
      <c r="AF11" s="5">
        <f t="shared" si="4"/>
        <v>3.0067516190019483</v>
      </c>
      <c r="AG11" s="5">
        <f t="shared" si="4"/>
        <v>3.1603966267329477</v>
      </c>
      <c r="AH11" s="5">
        <f t="shared" si="4"/>
        <v>3.3218928943590011</v>
      </c>
      <c r="AI11" s="5">
        <f t="shared" si="4"/>
        <v>3.491641621260746</v>
      </c>
      <c r="AJ11" s="5">
        <f t="shared" si="4"/>
        <v>3.6700645081071697</v>
      </c>
      <c r="AK11" s="5">
        <f t="shared" si="4"/>
        <v>3.8576048044714457</v>
      </c>
      <c r="AL11" s="5">
        <f t="shared" si="4"/>
        <v>4.0547284099799361</v>
      </c>
      <c r="AM11" s="5">
        <f t="shared" si="4"/>
        <v>4.2619250317299109</v>
      </c>
      <c r="AN11" s="5">
        <f t="shared" si="4"/>
        <v>4.4797094008513092</v>
      </c>
      <c r="AO11" s="5">
        <f t="shared" si="4"/>
        <v>4.7086225512348108</v>
      </c>
      <c r="AP11" s="5">
        <f t="shared" si="4"/>
        <v>4.9492331636029094</v>
      </c>
      <c r="AQ11" s="5">
        <f t="shared" si="4"/>
        <v>5.2021389782630179</v>
      </c>
      <c r="AR11" s="5">
        <f t="shared" si="4"/>
        <v>5.4679682800522578</v>
      </c>
      <c r="AS11" s="5">
        <f t="shared" si="4"/>
        <v>5.747381459162928</v>
      </c>
      <c r="AT11" s="5">
        <f t="shared" si="4"/>
        <v>6.0410726517261528</v>
      </c>
      <c r="AU11" s="5">
        <f t="shared" si="4"/>
        <v>6.3497714642293586</v>
      </c>
      <c r="AV11" s="5">
        <f t="shared" si="4"/>
        <v>6.674244786051478</v>
      </c>
      <c r="AW11" s="5">
        <f t="shared" si="4"/>
        <v>7.0152986946187079</v>
      </c>
      <c r="AX11" s="5">
        <f t="shared" si="4"/>
        <v>7.3737804579137229</v>
      </c>
      <c r="AY11" s="5">
        <f t="shared" si="4"/>
        <v>7.7505806393131138</v>
      </c>
      <c r="AZ11" s="5">
        <f t="shared" si="4"/>
        <v>8.1466353099820132</v>
      </c>
      <c r="BA11" s="5">
        <f t="shared" si="4"/>
        <v>8.5629283743220928</v>
      </c>
      <c r="BB11" s="5">
        <f t="shared" si="4"/>
        <v>9.0004940142499503</v>
      </c>
      <c r="BC11" s="5">
        <f t="shared" si="4"/>
        <v>9.4604192583781224</v>
      </c>
      <c r="BD11" s="5">
        <f t="shared" si="4"/>
        <v>9.9438466824812437</v>
      </c>
      <c r="BE11" s="5">
        <f t="shared" si="4"/>
        <v>10.451977247956034</v>
      </c>
      <c r="BF11" s="5">
        <f t="shared" si="4"/>
        <v>10.986073285326587</v>
      </c>
      <c r="BG11" s="5">
        <f t="shared" si="4"/>
        <v>11.547461630206774</v>
      </c>
      <c r="BH11" s="5">
        <f t="shared" si="4"/>
        <v>12.137536919510339</v>
      </c>
      <c r="BI11" s="5">
        <f t="shared" si="4"/>
        <v>12.757765056097316</v>
      </c>
      <c r="BJ11" s="5">
        <f t="shared" si="4"/>
        <v>13.409686850463888</v>
      </c>
      <c r="BK11" s="5">
        <f t="shared" si="4"/>
        <v>14.094921848522592</v>
      </c>
      <c r="BL11" s="5">
        <f t="shared" si="4"/>
        <v>14.815172354982096</v>
      </c>
      <c r="BM11" s="5">
        <f t="shared" si="4"/>
        <v>15.57222766232168</v>
      </c>
      <c r="BN11" s="5">
        <f t="shared" si="4"/>
        <v>16.367968495866318</v>
      </c>
      <c r="BO11" s="5">
        <f t="shared" si="4"/>
        <v>17.204371686005086</v>
      </c>
      <c r="BP11" s="5">
        <f t="shared" si="4"/>
        <v>18.083515079159945</v>
      </c>
      <c r="BQ11" s="5">
        <f t="shared" si="4"/>
        <v>19.007582699705015</v>
      </c>
      <c r="BR11" s="5">
        <f t="shared" si="4"/>
        <v>19.978870175659939</v>
      </c>
      <c r="BS11" s="5">
        <f t="shared" si="4"/>
        <v>20.999790441636161</v>
      </c>
      <c r="BT11" s="5">
        <f t="shared" si="4"/>
        <v>22.072879733203767</v>
      </c>
      <c r="BU11" s="5">
        <f t="shared" si="4"/>
        <v>23.200803887570476</v>
      </c>
      <c r="BV11" s="5">
        <f t="shared" si="4"/>
        <v>24.386364966225326</v>
      </c>
      <c r="BW11" s="5">
        <f t="shared" si="4"/>
        <v>25.632508215999437</v>
      </c>
      <c r="BX11" s="5">
        <f t="shared" si="4"/>
        <v>26.942329385837006</v>
      </c>
      <c r="BY11" s="5">
        <f t="shared" si="4"/>
        <v>28.319082417453274</v>
      </c>
      <c r="BZ11" s="5">
        <f t="shared" si="4"/>
        <v>29.766187528985135</v>
      </c>
      <c r="CA11" s="5">
        <f t="shared" si="4"/>
        <v>31.287239711716275</v>
      </c>
      <c r="CB11" s="5">
        <f t="shared" si="4"/>
        <v>32.886017660984976</v>
      </c>
      <c r="CC11" s="5">
        <f t="shared" si="4"/>
        <v>34.566493163461303</v>
      </c>
      <c r="CD11" s="5">
        <f t="shared" si="4"/>
        <v>36.332840964114176</v>
      </c>
      <c r="CE11" s="5">
        <f t="shared" si="4"/>
        <v>38.189449137380407</v>
      </c>
      <c r="CF11" s="5">
        <f t="shared" si="4"/>
        <v>40.140929988300542</v>
      </c>
      <c r="CG11" s="5">
        <f t="shared" si="4"/>
        <v>42.192131510702694</v>
      </c>
      <c r="CH11" s="5">
        <f t="shared" si="4"/>
        <v>44.348149430899596</v>
      </c>
      <c r="CI11" s="5">
        <f t="shared" si="4"/>
        <v>46.614339866818561</v>
      </c>
      <c r="CJ11" s="5">
        <f t="shared" si="4"/>
        <v>48.996332634012987</v>
      </c>
      <c r="CK11" s="5">
        <f t="shared" si="4"/>
        <v>51.500045231611047</v>
      </c>
      <c r="CL11" s="5">
        <f t="shared" ref="CL11:EW11" si="5">1.0511*CK11</f>
        <v>54.13169754294637</v>
      </c>
      <c r="CM11" s="5">
        <f t="shared" si="5"/>
        <v>56.897827287390925</v>
      </c>
      <c r="CN11" s="5">
        <f t="shared" si="5"/>
        <v>59.805306261776593</v>
      </c>
      <c r="CO11" s="5">
        <f t="shared" si="5"/>
        <v>62.861357411753374</v>
      </c>
      <c r="CP11" s="5">
        <f t="shared" si="5"/>
        <v>66.073572775493972</v>
      </c>
      <c r="CQ11" s="5">
        <f t="shared" si="5"/>
        <v>69.449932344321709</v>
      </c>
      <c r="CR11" s="5">
        <f t="shared" si="5"/>
        <v>72.998823887116544</v>
      </c>
      <c r="CS11" s="5">
        <f t="shared" si="5"/>
        <v>76.729063787748188</v>
      </c>
      <c r="CT11" s="5">
        <f t="shared" si="5"/>
        <v>80.649918947302112</v>
      </c>
      <c r="CU11" s="5">
        <f t="shared" si="5"/>
        <v>84.771129805509247</v>
      </c>
      <c r="CV11" s="5">
        <f t="shared" si="5"/>
        <v>89.102934538570764</v>
      </c>
      <c r="CW11" s="5">
        <f t="shared" si="5"/>
        <v>93.656094493491722</v>
      </c>
      <c r="CX11" s="5">
        <f t="shared" si="5"/>
        <v>98.441920922109148</v>
      </c>
      <c r="CY11" s="5">
        <f t="shared" si="5"/>
        <v>103.47230308122892</v>
      </c>
      <c r="CZ11" s="5">
        <f t="shared" si="5"/>
        <v>108.7597377686797</v>
      </c>
      <c r="DA11" s="5">
        <f t="shared" si="5"/>
        <v>114.31736036865922</v>
      </c>
      <c r="DB11" s="5">
        <f t="shared" si="5"/>
        <v>120.15897748349769</v>
      </c>
      <c r="DC11" s="5">
        <f t="shared" si="5"/>
        <v>126.29910123290442</v>
      </c>
      <c r="DD11" s="5">
        <f t="shared" si="5"/>
        <v>132.75298530590584</v>
      </c>
      <c r="DE11" s="5">
        <f t="shared" si="5"/>
        <v>139.5366628550376</v>
      </c>
      <c r="DF11" s="5">
        <f t="shared" si="5"/>
        <v>146.66698632693002</v>
      </c>
      <c r="DG11" s="5">
        <f t="shared" si="5"/>
        <v>154.16166932823612</v>
      </c>
      <c r="DH11" s="5">
        <f t="shared" si="5"/>
        <v>162.03933063090898</v>
      </c>
      <c r="DI11" s="5">
        <f t="shared" si="5"/>
        <v>170.31954042614842</v>
      </c>
      <c r="DJ11" s="5">
        <f t="shared" si="5"/>
        <v>179.0228689419246</v>
      </c>
      <c r="DK11" s="5">
        <f t="shared" si="5"/>
        <v>188.17093754485694</v>
      </c>
      <c r="DL11" s="5">
        <f t="shared" si="5"/>
        <v>197.78647245339911</v>
      </c>
      <c r="DM11" s="5">
        <f t="shared" si="5"/>
        <v>207.8933611957678</v>
      </c>
      <c r="DN11" s="5">
        <f t="shared" si="5"/>
        <v>218.5167119528715</v>
      </c>
      <c r="DO11" s="5">
        <f t="shared" si="5"/>
        <v>229.68291593366322</v>
      </c>
      <c r="DP11" s="5">
        <f t="shared" si="5"/>
        <v>241.41971293787338</v>
      </c>
      <c r="DQ11" s="5">
        <f t="shared" si="5"/>
        <v>253.75626026899869</v>
      </c>
      <c r="DR11" s="5">
        <f t="shared" si="5"/>
        <v>266.72320516874453</v>
      </c>
      <c r="DS11" s="5">
        <f t="shared" si="5"/>
        <v>280.35276095286736</v>
      </c>
      <c r="DT11" s="5">
        <f t="shared" si="5"/>
        <v>294.67878703755883</v>
      </c>
      <c r="DU11" s="5">
        <f t="shared" si="5"/>
        <v>309.73687305517808</v>
      </c>
      <c r="DV11" s="5">
        <f t="shared" si="5"/>
        <v>325.56442726829766</v>
      </c>
      <c r="DW11" s="5">
        <f t="shared" si="5"/>
        <v>342.20076950170767</v>
      </c>
      <c r="DX11" s="5">
        <f t="shared" si="5"/>
        <v>359.68722882324488</v>
      </c>
      <c r="DY11" s="5">
        <f t="shared" si="5"/>
        <v>378.06724621611266</v>
      </c>
      <c r="DZ11" s="5">
        <f t="shared" si="5"/>
        <v>397.38648249775599</v>
      </c>
      <c r="EA11" s="5">
        <f t="shared" si="5"/>
        <v>417.69293175339129</v>
      </c>
      <c r="EB11" s="5">
        <f t="shared" si="5"/>
        <v>439.03704056598957</v>
      </c>
      <c r="EC11" s="5">
        <f t="shared" si="5"/>
        <v>461.47183333891161</v>
      </c>
      <c r="ED11" s="5">
        <f t="shared" si="5"/>
        <v>485.05304402252995</v>
      </c>
      <c r="EE11" s="5">
        <f t="shared" si="5"/>
        <v>509.83925457208119</v>
      </c>
      <c r="EF11" s="5">
        <f t="shared" si="5"/>
        <v>535.89204048071451</v>
      </c>
      <c r="EG11" s="5">
        <f t="shared" si="5"/>
        <v>563.27612374927901</v>
      </c>
      <c r="EH11" s="5">
        <f t="shared" si="5"/>
        <v>592.05953367286713</v>
      </c>
      <c r="EI11" s="5">
        <f t="shared" si="5"/>
        <v>622.31377584355062</v>
      </c>
      <c r="EJ11" s="5">
        <f t="shared" si="5"/>
        <v>654.11400978915606</v>
      </c>
      <c r="EK11" s="5">
        <f t="shared" si="5"/>
        <v>687.53923568938183</v>
      </c>
      <c r="EL11" s="5">
        <f t="shared" si="5"/>
        <v>722.67249063310919</v>
      </c>
      <c r="EM11" s="5">
        <f t="shared" si="5"/>
        <v>759.60105490446097</v>
      </c>
      <c r="EN11" s="5">
        <f t="shared" si="5"/>
        <v>798.41666881007882</v>
      </c>
      <c r="EO11" s="5">
        <f t="shared" si="5"/>
        <v>839.21576058627375</v>
      </c>
      <c r="EP11" s="5">
        <f t="shared" si="5"/>
        <v>882.09968595223222</v>
      </c>
      <c r="EQ11" s="5">
        <f t="shared" si="5"/>
        <v>927.17497990439119</v>
      </c>
      <c r="ER11" s="5">
        <f t="shared" si="5"/>
        <v>974.55362137750546</v>
      </c>
      <c r="ES11" s="5">
        <f t="shared" si="5"/>
        <v>1024.3533114298959</v>
      </c>
      <c r="ET11" s="5">
        <f t="shared" si="5"/>
        <v>1076.6977656439635</v>
      </c>
      <c r="EU11" s="5">
        <f t="shared" si="5"/>
        <v>1131.7170214683699</v>
      </c>
      <c r="EV11" s="5">
        <f t="shared" si="5"/>
        <v>1189.5477612654036</v>
      </c>
      <c r="EW11" s="5">
        <f t="shared" si="5"/>
        <v>1250.3336518660656</v>
      </c>
      <c r="EX11" s="5">
        <f t="shared" ref="EX11:FM11" si="6">1.0511*EW11</f>
        <v>1314.2257014764214</v>
      </c>
      <c r="EY11" s="5">
        <f t="shared" si="6"/>
        <v>1381.3826348218663</v>
      </c>
      <c r="EZ11" s="5">
        <f t="shared" si="6"/>
        <v>1451.9712874612635</v>
      </c>
      <c r="FA11" s="5">
        <f t="shared" si="6"/>
        <v>1526.1670202505341</v>
      </c>
      <c r="FB11" s="5">
        <f t="shared" si="6"/>
        <v>1604.1541549853362</v>
      </c>
      <c r="FC11" s="5">
        <f t="shared" si="6"/>
        <v>1686.1264323050866</v>
      </c>
      <c r="FD11" s="5">
        <f t="shared" si="6"/>
        <v>1772.2874929958764</v>
      </c>
      <c r="FE11" s="5">
        <f t="shared" si="6"/>
        <v>1862.8513838879655</v>
      </c>
      <c r="FF11" s="5">
        <f t="shared" si="6"/>
        <v>1958.0430896046405</v>
      </c>
      <c r="FG11" s="5">
        <f t="shared" si="6"/>
        <v>2058.0990914834374</v>
      </c>
      <c r="FH11" s="5">
        <f t="shared" si="6"/>
        <v>2163.2679550582411</v>
      </c>
      <c r="FI11" s="5">
        <f t="shared" si="6"/>
        <v>2273.8109475617171</v>
      </c>
      <c r="FJ11" s="5">
        <f t="shared" si="6"/>
        <v>2390.0026869821208</v>
      </c>
      <c r="FK11" s="5">
        <f t="shared" si="6"/>
        <v>2512.131824286907</v>
      </c>
      <c r="FL11" s="5">
        <f t="shared" si="6"/>
        <v>2640.5017605079679</v>
      </c>
      <c r="FM11" s="5">
        <f t="shared" si="6"/>
        <v>2775.4314004699249</v>
      </c>
      <c r="FN11" s="21">
        <f>IRR(S11:FM11)</f>
        <v>0.10097142303610336</v>
      </c>
    </row>
    <row r="12" spans="1:170">
      <c r="A12">
        <f>A11+1</f>
        <v>2</v>
      </c>
      <c r="B12" s="3" t="s">
        <v>5</v>
      </c>
      <c r="C12" s="3" t="s">
        <v>6</v>
      </c>
      <c r="D12" s="20">
        <f>'INPUT 1A'!E12</f>
        <v>0.8</v>
      </c>
      <c r="E12" s="20">
        <f>'INPUT 1A'!F12</f>
        <v>1.2</v>
      </c>
      <c r="F12" s="20">
        <f t="shared" ref="F12:F41" si="7">(E12-D12)/3</f>
        <v>0.1333333333333333</v>
      </c>
      <c r="G12" s="5">
        <f>'SCHED (DJL-4)'!R12*-1</f>
        <v>-23.040000000000003</v>
      </c>
      <c r="H12" s="5">
        <f t="shared" ref="H12:H41" si="8">D12</f>
        <v>0.8</v>
      </c>
      <c r="I12" s="5">
        <f t="shared" ref="I12:I41" si="9">F12+H12</f>
        <v>0.93333333333333335</v>
      </c>
      <c r="J12" s="5">
        <f t="shared" ref="J12:J41" si="10">F12+I12</f>
        <v>1.0666666666666667</v>
      </c>
      <c r="K12" s="5">
        <f t="shared" ref="K12:K41" si="11">J12+F12</f>
        <v>1.2</v>
      </c>
      <c r="L12" s="5">
        <f t="shared" ref="L12:L41" si="12">(1+M12)*K12</f>
        <v>1.2613199999999998</v>
      </c>
      <c r="M12" s="6">
        <v>5.11E-2</v>
      </c>
      <c r="N12" s="6">
        <f t="shared" ref="N12:N41" si="13">FN12</f>
        <v>9.5095523707352525E-2</v>
      </c>
      <c r="S12" s="5">
        <f t="shared" ref="S12:S41" si="14">G12</f>
        <v>-23.040000000000003</v>
      </c>
      <c r="T12" s="5">
        <f t="shared" ref="T12:T41" si="15">H12</f>
        <v>0.8</v>
      </c>
      <c r="U12" s="5">
        <f t="shared" ref="U12:U41" si="16">I12</f>
        <v>0.93333333333333335</v>
      </c>
      <c r="V12" s="5">
        <f t="shared" ref="V12:V41" si="17">J12</f>
        <v>1.0666666666666667</v>
      </c>
      <c r="W12" s="5">
        <f t="shared" ref="W12:W41" si="18">K12</f>
        <v>1.2</v>
      </c>
      <c r="X12" s="5">
        <f t="shared" ref="X12:X41" si="19">L12</f>
        <v>1.2613199999999998</v>
      </c>
      <c r="Y12" s="5">
        <f t="shared" ref="Y12:CJ12" si="20">1.0511*X12</f>
        <v>1.3257734519999997</v>
      </c>
      <c r="Z12" s="5">
        <f t="shared" si="20"/>
        <v>1.3935204753971997</v>
      </c>
      <c r="AA12" s="5">
        <f t="shared" si="20"/>
        <v>1.4647293716899965</v>
      </c>
      <c r="AB12" s="5">
        <f t="shared" si="20"/>
        <v>1.5395770425833553</v>
      </c>
      <c r="AC12" s="5">
        <f t="shared" si="20"/>
        <v>1.6182494294593646</v>
      </c>
      <c r="AD12" s="5">
        <f t="shared" si="20"/>
        <v>1.7009419753047379</v>
      </c>
      <c r="AE12" s="5">
        <f t="shared" si="20"/>
        <v>1.7878601102428098</v>
      </c>
      <c r="AF12" s="5">
        <f t="shared" si="20"/>
        <v>1.8792197618762172</v>
      </c>
      <c r="AG12" s="5">
        <f t="shared" si="20"/>
        <v>1.9752478917080918</v>
      </c>
      <c r="AH12" s="5">
        <f t="shared" si="20"/>
        <v>2.0761830589743751</v>
      </c>
      <c r="AI12" s="5">
        <f t="shared" si="20"/>
        <v>2.1822760132879653</v>
      </c>
      <c r="AJ12" s="5">
        <f t="shared" si="20"/>
        <v>2.2937903175669803</v>
      </c>
      <c r="AK12" s="5">
        <f t="shared" si="20"/>
        <v>2.411003002794653</v>
      </c>
      <c r="AL12" s="5">
        <f t="shared" si="20"/>
        <v>2.5342052562374597</v>
      </c>
      <c r="AM12" s="5">
        <f t="shared" si="20"/>
        <v>2.6637031448311936</v>
      </c>
      <c r="AN12" s="5">
        <f t="shared" si="20"/>
        <v>2.7998183755320674</v>
      </c>
      <c r="AO12" s="5">
        <f t="shared" si="20"/>
        <v>2.9428890945217558</v>
      </c>
      <c r="AP12" s="5">
        <f t="shared" si="20"/>
        <v>3.0932707272518174</v>
      </c>
      <c r="AQ12" s="5">
        <f t="shared" si="20"/>
        <v>3.2513368614143849</v>
      </c>
      <c r="AR12" s="5">
        <f t="shared" si="20"/>
        <v>3.4174801750326598</v>
      </c>
      <c r="AS12" s="5">
        <f t="shared" si="20"/>
        <v>3.5921134119768285</v>
      </c>
      <c r="AT12" s="5">
        <f t="shared" si="20"/>
        <v>3.7756704073288443</v>
      </c>
      <c r="AU12" s="5">
        <f t="shared" si="20"/>
        <v>3.9686071651433479</v>
      </c>
      <c r="AV12" s="5">
        <f t="shared" si="20"/>
        <v>4.1714029912821724</v>
      </c>
      <c r="AW12" s="5">
        <f t="shared" si="20"/>
        <v>4.384561684136691</v>
      </c>
      <c r="AX12" s="5">
        <f t="shared" si="20"/>
        <v>4.6086127861960753</v>
      </c>
      <c r="AY12" s="5">
        <f t="shared" si="20"/>
        <v>4.8441128995706944</v>
      </c>
      <c r="AZ12" s="5">
        <f t="shared" si="20"/>
        <v>5.0916470687387561</v>
      </c>
      <c r="BA12" s="5">
        <f t="shared" si="20"/>
        <v>5.351830233951306</v>
      </c>
      <c r="BB12" s="5">
        <f t="shared" si="20"/>
        <v>5.6253087589062174</v>
      </c>
      <c r="BC12" s="5">
        <f t="shared" si="20"/>
        <v>5.9127620364863249</v>
      </c>
      <c r="BD12" s="5">
        <f t="shared" si="20"/>
        <v>6.2149041765507755</v>
      </c>
      <c r="BE12" s="5">
        <f t="shared" si="20"/>
        <v>6.5324857799725198</v>
      </c>
      <c r="BF12" s="5">
        <f t="shared" si="20"/>
        <v>6.8662958033291153</v>
      </c>
      <c r="BG12" s="5">
        <f t="shared" si="20"/>
        <v>7.2171635188792322</v>
      </c>
      <c r="BH12" s="5">
        <f t="shared" si="20"/>
        <v>7.58596057469396</v>
      </c>
      <c r="BI12" s="5">
        <f t="shared" si="20"/>
        <v>7.9736031600608204</v>
      </c>
      <c r="BJ12" s="5">
        <f t="shared" si="20"/>
        <v>8.381054281539928</v>
      </c>
      <c r="BK12" s="5">
        <f t="shared" si="20"/>
        <v>8.8093261553266178</v>
      </c>
      <c r="BL12" s="5">
        <f t="shared" si="20"/>
        <v>9.2594827218638081</v>
      </c>
      <c r="BM12" s="5">
        <f t="shared" si="20"/>
        <v>9.7326422889510482</v>
      </c>
      <c r="BN12" s="5">
        <f t="shared" si="20"/>
        <v>10.229980309916446</v>
      </c>
      <c r="BO12" s="5">
        <f t="shared" si="20"/>
        <v>10.752732303753175</v>
      </c>
      <c r="BP12" s="5">
        <f t="shared" si="20"/>
        <v>11.302196924474963</v>
      </c>
      <c r="BQ12" s="5">
        <f t="shared" si="20"/>
        <v>11.879739187315632</v>
      </c>
      <c r="BR12" s="5">
        <f t="shared" si="20"/>
        <v>12.486793859787459</v>
      </c>
      <c r="BS12" s="5">
        <f t="shared" si="20"/>
        <v>13.124869026022598</v>
      </c>
      <c r="BT12" s="5">
        <f t="shared" si="20"/>
        <v>13.795549833252352</v>
      </c>
      <c r="BU12" s="5">
        <f t="shared" si="20"/>
        <v>14.500502429731545</v>
      </c>
      <c r="BV12" s="5">
        <f t="shared" si="20"/>
        <v>15.241478103890826</v>
      </c>
      <c r="BW12" s="5">
        <f t="shared" si="20"/>
        <v>16.020317634999646</v>
      </c>
      <c r="BX12" s="5">
        <f t="shared" si="20"/>
        <v>16.838955866148126</v>
      </c>
      <c r="BY12" s="5">
        <f t="shared" si="20"/>
        <v>17.699426510908292</v>
      </c>
      <c r="BZ12" s="5">
        <f t="shared" si="20"/>
        <v>18.603867205615703</v>
      </c>
      <c r="CA12" s="5">
        <f t="shared" si="20"/>
        <v>19.554524819822664</v>
      </c>
      <c r="CB12" s="5">
        <f t="shared" si="20"/>
        <v>20.553761038115599</v>
      </c>
      <c r="CC12" s="5">
        <f t="shared" si="20"/>
        <v>21.604058227163303</v>
      </c>
      <c r="CD12" s="5">
        <f t="shared" si="20"/>
        <v>22.708025602571347</v>
      </c>
      <c r="CE12" s="5">
        <f t="shared" si="20"/>
        <v>23.868405710862742</v>
      </c>
      <c r="CF12" s="5">
        <f t="shared" si="20"/>
        <v>25.088081242687828</v>
      </c>
      <c r="CG12" s="5">
        <f t="shared" si="20"/>
        <v>26.370082194189173</v>
      </c>
      <c r="CH12" s="5">
        <f t="shared" si="20"/>
        <v>27.717593394312239</v>
      </c>
      <c r="CI12" s="5">
        <f t="shared" si="20"/>
        <v>29.133962416761591</v>
      </c>
      <c r="CJ12" s="5">
        <f t="shared" si="20"/>
        <v>30.622707896258106</v>
      </c>
      <c r="CK12" s="5">
        <f t="shared" ref="CK12:EV12" si="21">1.0511*CJ12</f>
        <v>32.187528269756896</v>
      </c>
      <c r="CL12" s="5">
        <f t="shared" si="21"/>
        <v>33.832310964341474</v>
      </c>
      <c r="CM12" s="5">
        <f t="shared" si="21"/>
        <v>35.561142054619317</v>
      </c>
      <c r="CN12" s="5">
        <f t="shared" si="21"/>
        <v>37.378316413610364</v>
      </c>
      <c r="CO12" s="5">
        <f t="shared" si="21"/>
        <v>39.288348382345852</v>
      </c>
      <c r="CP12" s="5">
        <f t="shared" si="21"/>
        <v>41.295982984683725</v>
      </c>
      <c r="CQ12" s="5">
        <f t="shared" si="21"/>
        <v>43.406207715201063</v>
      </c>
      <c r="CR12" s="5">
        <f t="shared" si="21"/>
        <v>45.624264929447833</v>
      </c>
      <c r="CS12" s="5">
        <f t="shared" si="21"/>
        <v>47.955664867342612</v>
      </c>
      <c r="CT12" s="5">
        <f t="shared" si="21"/>
        <v>50.406199342063815</v>
      </c>
      <c r="CU12" s="5">
        <f t="shared" si="21"/>
        <v>52.981956128443272</v>
      </c>
      <c r="CV12" s="5">
        <f t="shared" si="21"/>
        <v>55.689334086606721</v>
      </c>
      <c r="CW12" s="5">
        <f t="shared" si="21"/>
        <v>58.535059058432317</v>
      </c>
      <c r="CX12" s="5">
        <f t="shared" si="21"/>
        <v>61.526200576318203</v>
      </c>
      <c r="CY12" s="5">
        <f t="shared" si="21"/>
        <v>64.670189425768058</v>
      </c>
      <c r="CZ12" s="5">
        <f t="shared" si="21"/>
        <v>67.974836105424799</v>
      </c>
      <c r="DA12" s="5">
        <f t="shared" si="21"/>
        <v>71.448350230412004</v>
      </c>
      <c r="DB12" s="5">
        <f t="shared" si="21"/>
        <v>75.099360927186055</v>
      </c>
      <c r="DC12" s="5">
        <f t="shared" si="21"/>
        <v>78.93693827056525</v>
      </c>
      <c r="DD12" s="5">
        <f t="shared" si="21"/>
        <v>82.970615816191128</v>
      </c>
      <c r="DE12" s="5">
        <f t="shared" si="21"/>
        <v>87.210414284398482</v>
      </c>
      <c r="DF12" s="5">
        <f t="shared" si="21"/>
        <v>91.666866454331242</v>
      </c>
      <c r="DG12" s="5">
        <f t="shared" si="21"/>
        <v>96.351043330147562</v>
      </c>
      <c r="DH12" s="5">
        <f t="shared" si="21"/>
        <v>101.27458164431809</v>
      </c>
      <c r="DI12" s="5">
        <f t="shared" si="21"/>
        <v>106.44971276634274</v>
      </c>
      <c r="DJ12" s="5">
        <f t="shared" si="21"/>
        <v>111.88929308870284</v>
      </c>
      <c r="DK12" s="5">
        <f t="shared" si="21"/>
        <v>117.60683596553555</v>
      </c>
      <c r="DL12" s="5">
        <f t="shared" si="21"/>
        <v>123.61654528337441</v>
      </c>
      <c r="DM12" s="5">
        <f t="shared" si="21"/>
        <v>129.93335074735484</v>
      </c>
      <c r="DN12" s="5">
        <f t="shared" si="21"/>
        <v>136.57294497054465</v>
      </c>
      <c r="DO12" s="5">
        <f t="shared" si="21"/>
        <v>143.55182245853948</v>
      </c>
      <c r="DP12" s="5">
        <f t="shared" si="21"/>
        <v>150.88732058617083</v>
      </c>
      <c r="DQ12" s="5">
        <f t="shared" si="21"/>
        <v>158.59766266812414</v>
      </c>
      <c r="DR12" s="5">
        <f t="shared" si="21"/>
        <v>166.70200323046527</v>
      </c>
      <c r="DS12" s="5">
        <f t="shared" si="21"/>
        <v>175.22047559554204</v>
      </c>
      <c r="DT12" s="5">
        <f t="shared" si="21"/>
        <v>184.17424189847424</v>
      </c>
      <c r="DU12" s="5">
        <f t="shared" si="21"/>
        <v>193.58554565948626</v>
      </c>
      <c r="DV12" s="5">
        <f t="shared" si="21"/>
        <v>203.477767042686</v>
      </c>
      <c r="DW12" s="5">
        <f t="shared" si="21"/>
        <v>213.87548093856722</v>
      </c>
      <c r="DX12" s="5">
        <f t="shared" si="21"/>
        <v>224.80451801452799</v>
      </c>
      <c r="DY12" s="5">
        <f t="shared" si="21"/>
        <v>236.29202888507035</v>
      </c>
      <c r="DZ12" s="5">
        <f t="shared" si="21"/>
        <v>248.36655156109742</v>
      </c>
      <c r="EA12" s="5">
        <f t="shared" si="21"/>
        <v>261.05808234586948</v>
      </c>
      <c r="EB12" s="5">
        <f t="shared" si="21"/>
        <v>274.3981503537434</v>
      </c>
      <c r="EC12" s="5">
        <f t="shared" si="21"/>
        <v>288.41989583681965</v>
      </c>
      <c r="ED12" s="5">
        <f t="shared" si="21"/>
        <v>303.15815251408111</v>
      </c>
      <c r="EE12" s="5">
        <f t="shared" si="21"/>
        <v>318.64953410755061</v>
      </c>
      <c r="EF12" s="5">
        <f t="shared" si="21"/>
        <v>334.9325253004464</v>
      </c>
      <c r="EG12" s="5">
        <f t="shared" si="21"/>
        <v>352.04757734329917</v>
      </c>
      <c r="EH12" s="5">
        <f t="shared" si="21"/>
        <v>370.03720854554172</v>
      </c>
      <c r="EI12" s="5">
        <f t="shared" si="21"/>
        <v>388.94610990221889</v>
      </c>
      <c r="EJ12" s="5">
        <f t="shared" si="21"/>
        <v>408.82125611822227</v>
      </c>
      <c r="EK12" s="5">
        <f t="shared" si="21"/>
        <v>429.7120223058634</v>
      </c>
      <c r="EL12" s="5">
        <f t="shared" si="21"/>
        <v>451.67030664569296</v>
      </c>
      <c r="EM12" s="5">
        <f t="shared" si="21"/>
        <v>474.75065931528786</v>
      </c>
      <c r="EN12" s="5">
        <f t="shared" si="21"/>
        <v>499.01041800629906</v>
      </c>
      <c r="EO12" s="5">
        <f t="shared" si="21"/>
        <v>524.50985036642089</v>
      </c>
      <c r="EP12" s="5">
        <f t="shared" si="21"/>
        <v>551.312303720145</v>
      </c>
      <c r="EQ12" s="5">
        <f t="shared" si="21"/>
        <v>579.48436244024435</v>
      </c>
      <c r="ER12" s="5">
        <f t="shared" si="21"/>
        <v>609.09601336094079</v>
      </c>
      <c r="ES12" s="5">
        <f t="shared" si="21"/>
        <v>640.22081964368476</v>
      </c>
      <c r="ET12" s="5">
        <f t="shared" si="21"/>
        <v>672.93610352747703</v>
      </c>
      <c r="EU12" s="5">
        <f t="shared" si="21"/>
        <v>707.323138417731</v>
      </c>
      <c r="EV12" s="5">
        <f t="shared" si="21"/>
        <v>743.46735079087705</v>
      </c>
      <c r="EW12" s="5">
        <f t="shared" ref="EW12:FM12" si="22">1.0511*EV12</f>
        <v>781.45853241629084</v>
      </c>
      <c r="EX12" s="5">
        <f t="shared" si="22"/>
        <v>821.39106342276318</v>
      </c>
      <c r="EY12" s="5">
        <f t="shared" si="22"/>
        <v>863.36414676366633</v>
      </c>
      <c r="EZ12" s="5">
        <f t="shared" si="22"/>
        <v>907.48205466328966</v>
      </c>
      <c r="FA12" s="5">
        <f t="shared" si="22"/>
        <v>953.85438765658364</v>
      </c>
      <c r="FB12" s="5">
        <f t="shared" si="22"/>
        <v>1002.596346865835</v>
      </c>
      <c r="FC12" s="5">
        <f t="shared" si="22"/>
        <v>1053.8290201906791</v>
      </c>
      <c r="FD12" s="5">
        <f t="shared" si="22"/>
        <v>1107.6796831224228</v>
      </c>
      <c r="FE12" s="5">
        <f t="shared" si="22"/>
        <v>1164.2821149299787</v>
      </c>
      <c r="FF12" s="5">
        <f t="shared" si="22"/>
        <v>1223.7769310029005</v>
      </c>
      <c r="FG12" s="5">
        <f t="shared" si="22"/>
        <v>1286.3119321771485</v>
      </c>
      <c r="FH12" s="5">
        <f t="shared" si="22"/>
        <v>1352.0424719114008</v>
      </c>
      <c r="FI12" s="5">
        <f t="shared" si="22"/>
        <v>1421.1318422260733</v>
      </c>
      <c r="FJ12" s="5">
        <f t="shared" si="22"/>
        <v>1493.7516793638256</v>
      </c>
      <c r="FK12" s="5">
        <f t="shared" si="22"/>
        <v>1570.0823901793169</v>
      </c>
      <c r="FL12" s="5">
        <f t="shared" si="22"/>
        <v>1650.31360031748</v>
      </c>
      <c r="FM12" s="5">
        <f t="shared" si="22"/>
        <v>1734.644625293703</v>
      </c>
      <c r="FN12" s="21">
        <f t="shared" ref="FN12:FN41" si="23">IRR(S12:FM12)</f>
        <v>9.5095523707352525E-2</v>
      </c>
    </row>
    <row r="13" spans="1:170">
      <c r="A13">
        <f t="shared" ref="A13:A43" si="24">A12+1</f>
        <v>3</v>
      </c>
      <c r="B13" s="3" t="s">
        <v>7</v>
      </c>
      <c r="C13" s="3" t="s">
        <v>8</v>
      </c>
      <c r="D13" s="20">
        <f>'INPUT 1A'!E13</f>
        <v>1.6</v>
      </c>
      <c r="E13" s="20">
        <f>'INPUT 1A'!F13</f>
        <v>1.92</v>
      </c>
      <c r="F13" s="20">
        <f t="shared" si="7"/>
        <v>0.10666666666666662</v>
      </c>
      <c r="G13" s="5">
        <f>'SCHED (DJL-4)'!R13*-1</f>
        <v>-27.27</v>
      </c>
      <c r="H13" s="5">
        <f t="shared" si="8"/>
        <v>1.6</v>
      </c>
      <c r="I13" s="5">
        <f t="shared" si="9"/>
        <v>1.7066666666666668</v>
      </c>
      <c r="J13" s="5">
        <f t="shared" si="10"/>
        <v>1.8133333333333335</v>
      </c>
      <c r="K13" s="5">
        <f t="shared" si="11"/>
        <v>1.9200000000000002</v>
      </c>
      <c r="L13" s="5">
        <f t="shared" si="12"/>
        <v>2.0181119999999999</v>
      </c>
      <c r="M13" s="6">
        <v>5.11E-2</v>
      </c>
      <c r="N13" s="6">
        <f t="shared" si="13"/>
        <v>0.11153182781729024</v>
      </c>
      <c r="S13" s="5">
        <f t="shared" si="14"/>
        <v>-27.27</v>
      </c>
      <c r="T13" s="5">
        <f t="shared" si="15"/>
        <v>1.6</v>
      </c>
      <c r="U13" s="5">
        <f t="shared" si="16"/>
        <v>1.7066666666666668</v>
      </c>
      <c r="V13" s="5">
        <f t="shared" si="17"/>
        <v>1.8133333333333335</v>
      </c>
      <c r="W13" s="5">
        <f t="shared" si="18"/>
        <v>1.9200000000000002</v>
      </c>
      <c r="X13" s="5">
        <f t="shared" si="19"/>
        <v>2.0181119999999999</v>
      </c>
      <c r="Y13" s="5">
        <f t="shared" ref="Y13:CJ13" si="25">1.0511*X13</f>
        <v>2.1212375231999996</v>
      </c>
      <c r="Z13" s="5">
        <f t="shared" si="25"/>
        <v>2.2296327606355195</v>
      </c>
      <c r="AA13" s="5">
        <f t="shared" si="25"/>
        <v>2.3435669947039943</v>
      </c>
      <c r="AB13" s="5">
        <f t="shared" si="25"/>
        <v>2.4633232681333683</v>
      </c>
      <c r="AC13" s="5">
        <f t="shared" si="25"/>
        <v>2.5891990871349835</v>
      </c>
      <c r="AD13" s="5">
        <f t="shared" si="25"/>
        <v>2.7215071604875809</v>
      </c>
      <c r="AE13" s="5">
        <f t="shared" si="25"/>
        <v>2.8605761763884963</v>
      </c>
      <c r="AF13" s="5">
        <f t="shared" si="25"/>
        <v>3.0067516190019483</v>
      </c>
      <c r="AG13" s="5">
        <f t="shared" si="25"/>
        <v>3.1603966267329477</v>
      </c>
      <c r="AH13" s="5">
        <f t="shared" si="25"/>
        <v>3.3218928943590011</v>
      </c>
      <c r="AI13" s="5">
        <f t="shared" si="25"/>
        <v>3.491641621260746</v>
      </c>
      <c r="AJ13" s="5">
        <f t="shared" si="25"/>
        <v>3.6700645081071697</v>
      </c>
      <c r="AK13" s="5">
        <f t="shared" si="25"/>
        <v>3.8576048044714457</v>
      </c>
      <c r="AL13" s="5">
        <f t="shared" si="25"/>
        <v>4.0547284099799361</v>
      </c>
      <c r="AM13" s="5">
        <f t="shared" si="25"/>
        <v>4.2619250317299109</v>
      </c>
      <c r="AN13" s="5">
        <f t="shared" si="25"/>
        <v>4.4797094008513092</v>
      </c>
      <c r="AO13" s="5">
        <f t="shared" si="25"/>
        <v>4.7086225512348108</v>
      </c>
      <c r="AP13" s="5">
        <f t="shared" si="25"/>
        <v>4.9492331636029094</v>
      </c>
      <c r="AQ13" s="5">
        <f t="shared" si="25"/>
        <v>5.2021389782630179</v>
      </c>
      <c r="AR13" s="5">
        <f t="shared" si="25"/>
        <v>5.4679682800522578</v>
      </c>
      <c r="AS13" s="5">
        <f t="shared" si="25"/>
        <v>5.747381459162928</v>
      </c>
      <c r="AT13" s="5">
        <f t="shared" si="25"/>
        <v>6.0410726517261528</v>
      </c>
      <c r="AU13" s="5">
        <f t="shared" si="25"/>
        <v>6.3497714642293586</v>
      </c>
      <c r="AV13" s="5">
        <f t="shared" si="25"/>
        <v>6.674244786051478</v>
      </c>
      <c r="AW13" s="5">
        <f t="shared" si="25"/>
        <v>7.0152986946187079</v>
      </c>
      <c r="AX13" s="5">
        <f t="shared" si="25"/>
        <v>7.3737804579137229</v>
      </c>
      <c r="AY13" s="5">
        <f t="shared" si="25"/>
        <v>7.7505806393131138</v>
      </c>
      <c r="AZ13" s="5">
        <f t="shared" si="25"/>
        <v>8.1466353099820132</v>
      </c>
      <c r="BA13" s="5">
        <f t="shared" si="25"/>
        <v>8.5629283743220928</v>
      </c>
      <c r="BB13" s="5">
        <f t="shared" si="25"/>
        <v>9.0004940142499503</v>
      </c>
      <c r="BC13" s="5">
        <f t="shared" si="25"/>
        <v>9.4604192583781224</v>
      </c>
      <c r="BD13" s="5">
        <f t="shared" si="25"/>
        <v>9.9438466824812437</v>
      </c>
      <c r="BE13" s="5">
        <f t="shared" si="25"/>
        <v>10.451977247956034</v>
      </c>
      <c r="BF13" s="5">
        <f t="shared" si="25"/>
        <v>10.986073285326587</v>
      </c>
      <c r="BG13" s="5">
        <f t="shared" si="25"/>
        <v>11.547461630206774</v>
      </c>
      <c r="BH13" s="5">
        <f t="shared" si="25"/>
        <v>12.137536919510339</v>
      </c>
      <c r="BI13" s="5">
        <f t="shared" si="25"/>
        <v>12.757765056097316</v>
      </c>
      <c r="BJ13" s="5">
        <f t="shared" si="25"/>
        <v>13.409686850463888</v>
      </c>
      <c r="BK13" s="5">
        <f t="shared" si="25"/>
        <v>14.094921848522592</v>
      </c>
      <c r="BL13" s="5">
        <f t="shared" si="25"/>
        <v>14.815172354982096</v>
      </c>
      <c r="BM13" s="5">
        <f t="shared" si="25"/>
        <v>15.57222766232168</v>
      </c>
      <c r="BN13" s="5">
        <f t="shared" si="25"/>
        <v>16.367968495866318</v>
      </c>
      <c r="BO13" s="5">
        <f t="shared" si="25"/>
        <v>17.204371686005086</v>
      </c>
      <c r="BP13" s="5">
        <f t="shared" si="25"/>
        <v>18.083515079159945</v>
      </c>
      <c r="BQ13" s="5">
        <f t="shared" si="25"/>
        <v>19.007582699705015</v>
      </c>
      <c r="BR13" s="5">
        <f t="shared" si="25"/>
        <v>19.978870175659939</v>
      </c>
      <c r="BS13" s="5">
        <f t="shared" si="25"/>
        <v>20.999790441636161</v>
      </c>
      <c r="BT13" s="5">
        <f t="shared" si="25"/>
        <v>22.072879733203767</v>
      </c>
      <c r="BU13" s="5">
        <f t="shared" si="25"/>
        <v>23.200803887570476</v>
      </c>
      <c r="BV13" s="5">
        <f t="shared" si="25"/>
        <v>24.386364966225326</v>
      </c>
      <c r="BW13" s="5">
        <f t="shared" si="25"/>
        <v>25.632508215999437</v>
      </c>
      <c r="BX13" s="5">
        <f t="shared" si="25"/>
        <v>26.942329385837006</v>
      </c>
      <c r="BY13" s="5">
        <f t="shared" si="25"/>
        <v>28.319082417453274</v>
      </c>
      <c r="BZ13" s="5">
        <f t="shared" si="25"/>
        <v>29.766187528985135</v>
      </c>
      <c r="CA13" s="5">
        <f t="shared" si="25"/>
        <v>31.287239711716275</v>
      </c>
      <c r="CB13" s="5">
        <f t="shared" si="25"/>
        <v>32.886017660984976</v>
      </c>
      <c r="CC13" s="5">
        <f t="shared" si="25"/>
        <v>34.566493163461303</v>
      </c>
      <c r="CD13" s="5">
        <f t="shared" si="25"/>
        <v>36.332840964114176</v>
      </c>
      <c r="CE13" s="5">
        <f t="shared" si="25"/>
        <v>38.189449137380407</v>
      </c>
      <c r="CF13" s="5">
        <f t="shared" si="25"/>
        <v>40.140929988300542</v>
      </c>
      <c r="CG13" s="5">
        <f t="shared" si="25"/>
        <v>42.192131510702694</v>
      </c>
      <c r="CH13" s="5">
        <f t="shared" si="25"/>
        <v>44.348149430899596</v>
      </c>
      <c r="CI13" s="5">
        <f t="shared" si="25"/>
        <v>46.614339866818561</v>
      </c>
      <c r="CJ13" s="5">
        <f t="shared" si="25"/>
        <v>48.996332634012987</v>
      </c>
      <c r="CK13" s="5">
        <f t="shared" ref="CK13:EV13" si="26">1.0511*CJ13</f>
        <v>51.500045231611047</v>
      </c>
      <c r="CL13" s="5">
        <f t="shared" si="26"/>
        <v>54.13169754294637</v>
      </c>
      <c r="CM13" s="5">
        <f t="shared" si="26"/>
        <v>56.897827287390925</v>
      </c>
      <c r="CN13" s="5">
        <f t="shared" si="26"/>
        <v>59.805306261776593</v>
      </c>
      <c r="CO13" s="5">
        <f t="shared" si="26"/>
        <v>62.861357411753374</v>
      </c>
      <c r="CP13" s="5">
        <f t="shared" si="26"/>
        <v>66.073572775493972</v>
      </c>
      <c r="CQ13" s="5">
        <f t="shared" si="26"/>
        <v>69.449932344321709</v>
      </c>
      <c r="CR13" s="5">
        <f t="shared" si="26"/>
        <v>72.998823887116544</v>
      </c>
      <c r="CS13" s="5">
        <f t="shared" si="26"/>
        <v>76.729063787748188</v>
      </c>
      <c r="CT13" s="5">
        <f t="shared" si="26"/>
        <v>80.649918947302112</v>
      </c>
      <c r="CU13" s="5">
        <f t="shared" si="26"/>
        <v>84.771129805509247</v>
      </c>
      <c r="CV13" s="5">
        <f t="shared" si="26"/>
        <v>89.102934538570764</v>
      </c>
      <c r="CW13" s="5">
        <f t="shared" si="26"/>
        <v>93.656094493491722</v>
      </c>
      <c r="CX13" s="5">
        <f t="shared" si="26"/>
        <v>98.441920922109148</v>
      </c>
      <c r="CY13" s="5">
        <f t="shared" si="26"/>
        <v>103.47230308122892</v>
      </c>
      <c r="CZ13" s="5">
        <f t="shared" si="26"/>
        <v>108.7597377686797</v>
      </c>
      <c r="DA13" s="5">
        <f t="shared" si="26"/>
        <v>114.31736036865922</v>
      </c>
      <c r="DB13" s="5">
        <f t="shared" si="26"/>
        <v>120.15897748349769</v>
      </c>
      <c r="DC13" s="5">
        <f t="shared" si="26"/>
        <v>126.29910123290442</v>
      </c>
      <c r="DD13" s="5">
        <f t="shared" si="26"/>
        <v>132.75298530590584</v>
      </c>
      <c r="DE13" s="5">
        <f t="shared" si="26"/>
        <v>139.5366628550376</v>
      </c>
      <c r="DF13" s="5">
        <f t="shared" si="26"/>
        <v>146.66698632693002</v>
      </c>
      <c r="DG13" s="5">
        <f t="shared" si="26"/>
        <v>154.16166932823612</v>
      </c>
      <c r="DH13" s="5">
        <f t="shared" si="26"/>
        <v>162.03933063090898</v>
      </c>
      <c r="DI13" s="5">
        <f t="shared" si="26"/>
        <v>170.31954042614842</v>
      </c>
      <c r="DJ13" s="5">
        <f t="shared" si="26"/>
        <v>179.0228689419246</v>
      </c>
      <c r="DK13" s="5">
        <f t="shared" si="26"/>
        <v>188.17093754485694</v>
      </c>
      <c r="DL13" s="5">
        <f t="shared" si="26"/>
        <v>197.78647245339911</v>
      </c>
      <c r="DM13" s="5">
        <f t="shared" si="26"/>
        <v>207.8933611957678</v>
      </c>
      <c r="DN13" s="5">
        <f t="shared" si="26"/>
        <v>218.5167119528715</v>
      </c>
      <c r="DO13" s="5">
        <f t="shared" si="26"/>
        <v>229.68291593366322</v>
      </c>
      <c r="DP13" s="5">
        <f t="shared" si="26"/>
        <v>241.41971293787338</v>
      </c>
      <c r="DQ13" s="5">
        <f t="shared" si="26"/>
        <v>253.75626026899869</v>
      </c>
      <c r="DR13" s="5">
        <f t="shared" si="26"/>
        <v>266.72320516874453</v>
      </c>
      <c r="DS13" s="5">
        <f t="shared" si="26"/>
        <v>280.35276095286736</v>
      </c>
      <c r="DT13" s="5">
        <f t="shared" si="26"/>
        <v>294.67878703755883</v>
      </c>
      <c r="DU13" s="5">
        <f t="shared" si="26"/>
        <v>309.73687305517808</v>
      </c>
      <c r="DV13" s="5">
        <f t="shared" si="26"/>
        <v>325.56442726829766</v>
      </c>
      <c r="DW13" s="5">
        <f t="shared" si="26"/>
        <v>342.20076950170767</v>
      </c>
      <c r="DX13" s="5">
        <f t="shared" si="26"/>
        <v>359.68722882324488</v>
      </c>
      <c r="DY13" s="5">
        <f t="shared" si="26"/>
        <v>378.06724621611266</v>
      </c>
      <c r="DZ13" s="5">
        <f t="shared" si="26"/>
        <v>397.38648249775599</v>
      </c>
      <c r="EA13" s="5">
        <f t="shared" si="26"/>
        <v>417.69293175339129</v>
      </c>
      <c r="EB13" s="5">
        <f t="shared" si="26"/>
        <v>439.03704056598957</v>
      </c>
      <c r="EC13" s="5">
        <f t="shared" si="26"/>
        <v>461.47183333891161</v>
      </c>
      <c r="ED13" s="5">
        <f t="shared" si="26"/>
        <v>485.05304402252995</v>
      </c>
      <c r="EE13" s="5">
        <f t="shared" si="26"/>
        <v>509.83925457208119</v>
      </c>
      <c r="EF13" s="5">
        <f t="shared" si="26"/>
        <v>535.89204048071451</v>
      </c>
      <c r="EG13" s="5">
        <f t="shared" si="26"/>
        <v>563.27612374927901</v>
      </c>
      <c r="EH13" s="5">
        <f t="shared" si="26"/>
        <v>592.05953367286713</v>
      </c>
      <c r="EI13" s="5">
        <f t="shared" si="26"/>
        <v>622.31377584355062</v>
      </c>
      <c r="EJ13" s="5">
        <f t="shared" si="26"/>
        <v>654.11400978915606</v>
      </c>
      <c r="EK13" s="5">
        <f t="shared" si="26"/>
        <v>687.53923568938183</v>
      </c>
      <c r="EL13" s="5">
        <f t="shared" si="26"/>
        <v>722.67249063310919</v>
      </c>
      <c r="EM13" s="5">
        <f t="shared" si="26"/>
        <v>759.60105490446097</v>
      </c>
      <c r="EN13" s="5">
        <f t="shared" si="26"/>
        <v>798.41666881007882</v>
      </c>
      <c r="EO13" s="5">
        <f t="shared" si="26"/>
        <v>839.21576058627375</v>
      </c>
      <c r="EP13" s="5">
        <f t="shared" si="26"/>
        <v>882.09968595223222</v>
      </c>
      <c r="EQ13" s="5">
        <f t="shared" si="26"/>
        <v>927.17497990439119</v>
      </c>
      <c r="ER13" s="5">
        <f t="shared" si="26"/>
        <v>974.55362137750546</v>
      </c>
      <c r="ES13" s="5">
        <f t="shared" si="26"/>
        <v>1024.3533114298959</v>
      </c>
      <c r="ET13" s="5">
        <f t="shared" si="26"/>
        <v>1076.6977656439635</v>
      </c>
      <c r="EU13" s="5">
        <f t="shared" si="26"/>
        <v>1131.7170214683699</v>
      </c>
      <c r="EV13" s="5">
        <f t="shared" si="26"/>
        <v>1189.5477612654036</v>
      </c>
      <c r="EW13" s="5">
        <f t="shared" ref="EW13:FM13" si="27">1.0511*EV13</f>
        <v>1250.3336518660656</v>
      </c>
      <c r="EX13" s="5">
        <f t="shared" si="27"/>
        <v>1314.2257014764214</v>
      </c>
      <c r="EY13" s="5">
        <f t="shared" si="27"/>
        <v>1381.3826348218663</v>
      </c>
      <c r="EZ13" s="5">
        <f t="shared" si="27"/>
        <v>1451.9712874612635</v>
      </c>
      <c r="FA13" s="5">
        <f t="shared" si="27"/>
        <v>1526.1670202505341</v>
      </c>
      <c r="FB13" s="5">
        <f t="shared" si="27"/>
        <v>1604.1541549853362</v>
      </c>
      <c r="FC13" s="5">
        <f t="shared" si="27"/>
        <v>1686.1264323050866</v>
      </c>
      <c r="FD13" s="5">
        <f t="shared" si="27"/>
        <v>1772.2874929958764</v>
      </c>
      <c r="FE13" s="5">
        <f t="shared" si="27"/>
        <v>1862.8513838879655</v>
      </c>
      <c r="FF13" s="5">
        <f t="shared" si="27"/>
        <v>1958.0430896046405</v>
      </c>
      <c r="FG13" s="5">
        <f t="shared" si="27"/>
        <v>2058.0990914834374</v>
      </c>
      <c r="FH13" s="5">
        <f t="shared" si="27"/>
        <v>2163.2679550582411</v>
      </c>
      <c r="FI13" s="5">
        <f t="shared" si="27"/>
        <v>2273.8109475617171</v>
      </c>
      <c r="FJ13" s="5">
        <f t="shared" si="27"/>
        <v>2390.0026869821208</v>
      </c>
      <c r="FK13" s="5">
        <f t="shared" si="27"/>
        <v>2512.131824286907</v>
      </c>
      <c r="FL13" s="5">
        <f t="shared" si="27"/>
        <v>2640.5017605079679</v>
      </c>
      <c r="FM13" s="5">
        <f t="shared" si="27"/>
        <v>2775.4314004699249</v>
      </c>
      <c r="FN13" s="21">
        <f t="shared" si="23"/>
        <v>0.11153182781729024</v>
      </c>
    </row>
    <row r="14" spans="1:170">
      <c r="A14">
        <f t="shared" si="24"/>
        <v>4</v>
      </c>
      <c r="B14" s="3" t="s">
        <v>9</v>
      </c>
      <c r="C14" s="3" t="s">
        <v>10</v>
      </c>
      <c r="D14" s="20">
        <f>'INPUT 1A'!E14</f>
        <v>1.66</v>
      </c>
      <c r="E14" s="20">
        <f>'INPUT 1A'!F14</f>
        <v>1.9</v>
      </c>
      <c r="F14" s="20">
        <f t="shared" si="7"/>
        <v>0.08</v>
      </c>
      <c r="G14" s="5">
        <f>'SCHED (DJL-4)'!R14*-1</f>
        <v>-31.083333333333339</v>
      </c>
      <c r="H14" s="5">
        <f t="shared" si="8"/>
        <v>1.66</v>
      </c>
      <c r="I14" s="5">
        <f t="shared" si="9"/>
        <v>1.74</v>
      </c>
      <c r="J14" s="5">
        <f t="shared" si="10"/>
        <v>1.82</v>
      </c>
      <c r="K14" s="5">
        <f t="shared" si="11"/>
        <v>1.9000000000000001</v>
      </c>
      <c r="L14" s="5">
        <f t="shared" si="12"/>
        <v>1.99709</v>
      </c>
      <c r="M14" s="6">
        <v>5.11E-2</v>
      </c>
      <c r="N14" s="6">
        <f t="shared" si="13"/>
        <v>0.10378342732306442</v>
      </c>
      <c r="S14" s="5">
        <f t="shared" si="14"/>
        <v>-31.083333333333339</v>
      </c>
      <c r="T14" s="5">
        <f t="shared" si="15"/>
        <v>1.66</v>
      </c>
      <c r="U14" s="5">
        <f t="shared" si="16"/>
        <v>1.74</v>
      </c>
      <c r="V14" s="5">
        <f t="shared" si="17"/>
        <v>1.82</v>
      </c>
      <c r="W14" s="5">
        <f t="shared" si="18"/>
        <v>1.9000000000000001</v>
      </c>
      <c r="X14" s="5">
        <f t="shared" si="19"/>
        <v>1.99709</v>
      </c>
      <c r="Y14" s="5">
        <f t="shared" ref="Y14:CJ14" si="28">1.0511*X14</f>
        <v>2.0991412989999998</v>
      </c>
      <c r="Z14" s="5">
        <f t="shared" si="28"/>
        <v>2.2064074193788996</v>
      </c>
      <c r="AA14" s="5">
        <f t="shared" si="28"/>
        <v>2.3191548385091614</v>
      </c>
      <c r="AB14" s="5">
        <f t="shared" si="28"/>
        <v>2.4376636507569795</v>
      </c>
      <c r="AC14" s="5">
        <f t="shared" si="28"/>
        <v>2.562228263310661</v>
      </c>
      <c r="AD14" s="5">
        <f t="shared" si="28"/>
        <v>2.6931581275658356</v>
      </c>
      <c r="AE14" s="5">
        <f t="shared" si="28"/>
        <v>2.8307785078844496</v>
      </c>
      <c r="AF14" s="5">
        <f t="shared" si="28"/>
        <v>2.9754312896373447</v>
      </c>
      <c r="AG14" s="5">
        <f t="shared" si="28"/>
        <v>3.1274758285378126</v>
      </c>
      <c r="AH14" s="5">
        <f t="shared" si="28"/>
        <v>3.2872898433760946</v>
      </c>
      <c r="AI14" s="5">
        <f t="shared" si="28"/>
        <v>3.4552703543726127</v>
      </c>
      <c r="AJ14" s="5">
        <f t="shared" si="28"/>
        <v>3.6318346694810528</v>
      </c>
      <c r="AK14" s="5">
        <f t="shared" si="28"/>
        <v>3.8174214210915345</v>
      </c>
      <c r="AL14" s="5">
        <f t="shared" si="28"/>
        <v>4.0124916557093115</v>
      </c>
      <c r="AM14" s="5">
        <f t="shared" si="28"/>
        <v>4.2175299793160574</v>
      </c>
      <c r="AN14" s="5">
        <f t="shared" si="28"/>
        <v>4.4330457612591081</v>
      </c>
      <c r="AO14" s="5">
        <f t="shared" si="28"/>
        <v>4.6595743996594479</v>
      </c>
      <c r="AP14" s="5">
        <f t="shared" si="28"/>
        <v>4.8976786514820452</v>
      </c>
      <c r="AQ14" s="5">
        <f t="shared" si="28"/>
        <v>5.147950030572777</v>
      </c>
      <c r="AR14" s="5">
        <f t="shared" si="28"/>
        <v>5.4110102771350457</v>
      </c>
      <c r="AS14" s="5">
        <f t="shared" si="28"/>
        <v>5.6875129022966462</v>
      </c>
      <c r="AT14" s="5">
        <f t="shared" si="28"/>
        <v>5.9781448116040048</v>
      </c>
      <c r="AU14" s="5">
        <f t="shared" si="28"/>
        <v>6.2836280114769689</v>
      </c>
      <c r="AV14" s="5">
        <f t="shared" si="28"/>
        <v>6.6047214028634418</v>
      </c>
      <c r="AW14" s="5">
        <f t="shared" si="28"/>
        <v>6.9422226665497631</v>
      </c>
      <c r="AX14" s="5">
        <f t="shared" si="28"/>
        <v>7.2969702448104554</v>
      </c>
      <c r="AY14" s="5">
        <f t="shared" si="28"/>
        <v>7.6698454243202692</v>
      </c>
      <c r="AZ14" s="5">
        <f t="shared" si="28"/>
        <v>8.0617745255030346</v>
      </c>
      <c r="BA14" s="5">
        <f t="shared" si="28"/>
        <v>8.4737312037562393</v>
      </c>
      <c r="BB14" s="5">
        <f t="shared" si="28"/>
        <v>8.9067388682681834</v>
      </c>
      <c r="BC14" s="5">
        <f t="shared" si="28"/>
        <v>9.3618732244366871</v>
      </c>
      <c r="BD14" s="5">
        <f t="shared" si="28"/>
        <v>9.8402649462054015</v>
      </c>
      <c r="BE14" s="5">
        <f t="shared" si="28"/>
        <v>10.343102484956496</v>
      </c>
      <c r="BF14" s="5">
        <f t="shared" si="28"/>
        <v>10.871635021937772</v>
      </c>
      <c r="BG14" s="5">
        <f t="shared" si="28"/>
        <v>11.427175571558791</v>
      </c>
      <c r="BH14" s="5">
        <f t="shared" si="28"/>
        <v>12.011104243265445</v>
      </c>
      <c r="BI14" s="5">
        <f t="shared" si="28"/>
        <v>12.624871670096308</v>
      </c>
      <c r="BJ14" s="5">
        <f t="shared" si="28"/>
        <v>13.270002612438228</v>
      </c>
      <c r="BK14" s="5">
        <f t="shared" si="28"/>
        <v>13.948099745933821</v>
      </c>
      <c r="BL14" s="5">
        <f t="shared" si="28"/>
        <v>14.660847642951037</v>
      </c>
      <c r="BM14" s="5">
        <f t="shared" si="28"/>
        <v>15.410016957505833</v>
      </c>
      <c r="BN14" s="5">
        <f t="shared" si="28"/>
        <v>16.197468824034381</v>
      </c>
      <c r="BO14" s="5">
        <f t="shared" si="28"/>
        <v>17.025159480942538</v>
      </c>
      <c r="BP14" s="5">
        <f t="shared" si="28"/>
        <v>17.895145130418701</v>
      </c>
      <c r="BQ14" s="5">
        <f t="shared" si="28"/>
        <v>18.809587046583097</v>
      </c>
      <c r="BR14" s="5">
        <f t="shared" si="28"/>
        <v>19.770756944663493</v>
      </c>
      <c r="BS14" s="5">
        <f t="shared" si="28"/>
        <v>20.781042624535797</v>
      </c>
      <c r="BT14" s="5">
        <f t="shared" si="28"/>
        <v>21.842953902649576</v>
      </c>
      <c r="BU14" s="5">
        <f t="shared" si="28"/>
        <v>22.959128847074968</v>
      </c>
      <c r="BV14" s="5">
        <f t="shared" si="28"/>
        <v>24.132340331160496</v>
      </c>
      <c r="BW14" s="5">
        <f t="shared" si="28"/>
        <v>25.365502922082793</v>
      </c>
      <c r="BX14" s="5">
        <f t="shared" si="28"/>
        <v>26.661680121401222</v>
      </c>
      <c r="BY14" s="5">
        <f t="shared" si="28"/>
        <v>28.024091975604822</v>
      </c>
      <c r="BZ14" s="5">
        <f t="shared" si="28"/>
        <v>29.456123075558228</v>
      </c>
      <c r="CA14" s="5">
        <f t="shared" si="28"/>
        <v>30.961330964719252</v>
      </c>
      <c r="CB14" s="5">
        <f t="shared" si="28"/>
        <v>32.543454977016403</v>
      </c>
      <c r="CC14" s="5">
        <f t="shared" si="28"/>
        <v>34.206425526341938</v>
      </c>
      <c r="CD14" s="5">
        <f t="shared" si="28"/>
        <v>35.95437387073801</v>
      </c>
      <c r="CE14" s="5">
        <f t="shared" si="28"/>
        <v>37.791642375532717</v>
      </c>
      <c r="CF14" s="5">
        <f t="shared" si="28"/>
        <v>39.722795300922435</v>
      </c>
      <c r="CG14" s="5">
        <f t="shared" si="28"/>
        <v>41.752630140799567</v>
      </c>
      <c r="CH14" s="5">
        <f t="shared" si="28"/>
        <v>43.886189540994422</v>
      </c>
      <c r="CI14" s="5">
        <f t="shared" si="28"/>
        <v>46.128773826539231</v>
      </c>
      <c r="CJ14" s="5">
        <f t="shared" si="28"/>
        <v>48.485954169075384</v>
      </c>
      <c r="CK14" s="5">
        <f t="shared" ref="CK14:EV14" si="29">1.0511*CJ14</f>
        <v>50.963586427115132</v>
      </c>
      <c r="CL14" s="5">
        <f t="shared" si="29"/>
        <v>53.567825693540712</v>
      </c>
      <c r="CM14" s="5">
        <f t="shared" si="29"/>
        <v>56.305141586480637</v>
      </c>
      <c r="CN14" s="5">
        <f t="shared" si="29"/>
        <v>59.182334321549796</v>
      </c>
      <c r="CO14" s="5">
        <f t="shared" si="29"/>
        <v>62.206551605380987</v>
      </c>
      <c r="CP14" s="5">
        <f t="shared" si="29"/>
        <v>65.385306392415956</v>
      </c>
      <c r="CQ14" s="5">
        <f t="shared" si="29"/>
        <v>68.726495549068403</v>
      </c>
      <c r="CR14" s="5">
        <f t="shared" si="29"/>
        <v>72.238419471625789</v>
      </c>
      <c r="CS14" s="5">
        <f t="shared" si="29"/>
        <v>75.929802706625864</v>
      </c>
      <c r="CT14" s="5">
        <f t="shared" si="29"/>
        <v>79.809815624934444</v>
      </c>
      <c r="CU14" s="5">
        <f t="shared" si="29"/>
        <v>83.888097203368588</v>
      </c>
      <c r="CV14" s="5">
        <f t="shared" si="29"/>
        <v>88.174778970460721</v>
      </c>
      <c r="CW14" s="5">
        <f t="shared" si="29"/>
        <v>92.680510175851254</v>
      </c>
      <c r="CX14" s="5">
        <f t="shared" si="29"/>
        <v>97.416484245837239</v>
      </c>
      <c r="CY14" s="5">
        <f t="shared" si="29"/>
        <v>102.39446659079951</v>
      </c>
      <c r="CZ14" s="5">
        <f t="shared" si="29"/>
        <v>107.62682383358936</v>
      </c>
      <c r="DA14" s="5">
        <f t="shared" si="29"/>
        <v>113.12655453148577</v>
      </c>
      <c r="DB14" s="5">
        <f t="shared" si="29"/>
        <v>118.90732146804469</v>
      </c>
      <c r="DC14" s="5">
        <f t="shared" si="29"/>
        <v>124.98348559506177</v>
      </c>
      <c r="DD14" s="5">
        <f t="shared" si="29"/>
        <v>131.37014170896941</v>
      </c>
      <c r="DE14" s="5">
        <f t="shared" si="29"/>
        <v>138.08315595029774</v>
      </c>
      <c r="DF14" s="5">
        <f t="shared" si="29"/>
        <v>145.13920521935793</v>
      </c>
      <c r="DG14" s="5">
        <f t="shared" si="29"/>
        <v>152.55581860606711</v>
      </c>
      <c r="DH14" s="5">
        <f t="shared" si="29"/>
        <v>160.35142093683712</v>
      </c>
      <c r="DI14" s="5">
        <f t="shared" si="29"/>
        <v>168.54537854670949</v>
      </c>
      <c r="DJ14" s="5">
        <f t="shared" si="29"/>
        <v>177.15804739044634</v>
      </c>
      <c r="DK14" s="5">
        <f t="shared" si="29"/>
        <v>186.21082361209812</v>
      </c>
      <c r="DL14" s="5">
        <f t="shared" si="29"/>
        <v>195.72619669867632</v>
      </c>
      <c r="DM14" s="5">
        <f t="shared" si="29"/>
        <v>205.72780534997867</v>
      </c>
      <c r="DN14" s="5">
        <f t="shared" si="29"/>
        <v>216.24049620336257</v>
      </c>
      <c r="DO14" s="5">
        <f t="shared" si="29"/>
        <v>227.29038555935438</v>
      </c>
      <c r="DP14" s="5">
        <f t="shared" si="29"/>
        <v>238.90492426143737</v>
      </c>
      <c r="DQ14" s="5">
        <f t="shared" si="29"/>
        <v>251.11296589119681</v>
      </c>
      <c r="DR14" s="5">
        <f t="shared" si="29"/>
        <v>263.94483844823696</v>
      </c>
      <c r="DS14" s="5">
        <f t="shared" si="29"/>
        <v>277.43241969294183</v>
      </c>
      <c r="DT14" s="5">
        <f t="shared" si="29"/>
        <v>291.60921633925113</v>
      </c>
      <c r="DU14" s="5">
        <f t="shared" si="29"/>
        <v>306.51044729418686</v>
      </c>
      <c r="DV14" s="5">
        <f t="shared" si="29"/>
        <v>322.1731311509198</v>
      </c>
      <c r="DW14" s="5">
        <f t="shared" si="29"/>
        <v>338.63617815273176</v>
      </c>
      <c r="DX14" s="5">
        <f t="shared" si="29"/>
        <v>355.94048685633635</v>
      </c>
      <c r="DY14" s="5">
        <f t="shared" si="29"/>
        <v>374.12904573469513</v>
      </c>
      <c r="DZ14" s="5">
        <f t="shared" si="29"/>
        <v>393.24703997173799</v>
      </c>
      <c r="EA14" s="5">
        <f t="shared" si="29"/>
        <v>413.3419637142938</v>
      </c>
      <c r="EB14" s="5">
        <f t="shared" si="29"/>
        <v>434.46373806009416</v>
      </c>
      <c r="EC14" s="5">
        <f t="shared" si="29"/>
        <v>456.66483507496491</v>
      </c>
      <c r="ED14" s="5">
        <f t="shared" si="29"/>
        <v>480.00040814729556</v>
      </c>
      <c r="EE14" s="5">
        <f t="shared" si="29"/>
        <v>504.52842900362231</v>
      </c>
      <c r="EF14" s="5">
        <f t="shared" si="29"/>
        <v>530.30983172570734</v>
      </c>
      <c r="EG14" s="5">
        <f t="shared" si="29"/>
        <v>557.40866412689093</v>
      </c>
      <c r="EH14" s="5">
        <f t="shared" si="29"/>
        <v>585.89224686377497</v>
      </c>
      <c r="EI14" s="5">
        <f t="shared" si="29"/>
        <v>615.83134067851381</v>
      </c>
      <c r="EJ14" s="5">
        <f t="shared" si="29"/>
        <v>647.30032218718577</v>
      </c>
      <c r="EK14" s="5">
        <f t="shared" si="29"/>
        <v>680.37736865095087</v>
      </c>
      <c r="EL14" s="5">
        <f t="shared" si="29"/>
        <v>715.14465218901444</v>
      </c>
      <c r="EM14" s="5">
        <f t="shared" si="29"/>
        <v>751.68854391587297</v>
      </c>
      <c r="EN14" s="5">
        <f t="shared" si="29"/>
        <v>790.09982850997403</v>
      </c>
      <c r="EO14" s="5">
        <f t="shared" si="29"/>
        <v>830.47392974683362</v>
      </c>
      <c r="EP14" s="5">
        <f t="shared" si="29"/>
        <v>872.91114755689671</v>
      </c>
      <c r="EQ14" s="5">
        <f t="shared" si="29"/>
        <v>917.51690719705402</v>
      </c>
      <c r="ER14" s="5">
        <f t="shared" si="29"/>
        <v>964.40202115482339</v>
      </c>
      <c r="ES14" s="5">
        <f t="shared" si="29"/>
        <v>1013.6829644358348</v>
      </c>
      <c r="ET14" s="5">
        <f t="shared" si="29"/>
        <v>1065.4821639185059</v>
      </c>
      <c r="EU14" s="5">
        <f t="shared" si="29"/>
        <v>1119.9283024947415</v>
      </c>
      <c r="EV14" s="5">
        <f t="shared" si="29"/>
        <v>1177.1566387522228</v>
      </c>
      <c r="EW14" s="5">
        <f t="shared" ref="EW14:FM14" si="30">1.0511*EV14</f>
        <v>1237.3093429924613</v>
      </c>
      <c r="EX14" s="5">
        <f t="shared" si="30"/>
        <v>1300.5358504193759</v>
      </c>
      <c r="EY14" s="5">
        <f t="shared" si="30"/>
        <v>1366.993232375806</v>
      </c>
      <c r="EZ14" s="5">
        <f t="shared" si="30"/>
        <v>1436.8465865502096</v>
      </c>
      <c r="FA14" s="5">
        <f t="shared" si="30"/>
        <v>1510.2694471229252</v>
      </c>
      <c r="FB14" s="5">
        <f t="shared" si="30"/>
        <v>1587.4442158709064</v>
      </c>
      <c r="FC14" s="5">
        <f t="shared" si="30"/>
        <v>1668.5626153019095</v>
      </c>
      <c r="FD14" s="5">
        <f t="shared" si="30"/>
        <v>1753.8261649438371</v>
      </c>
      <c r="FE14" s="5">
        <f t="shared" si="30"/>
        <v>1843.4466819724671</v>
      </c>
      <c r="FF14" s="5">
        <f t="shared" si="30"/>
        <v>1937.6468074212601</v>
      </c>
      <c r="FG14" s="5">
        <f t="shared" si="30"/>
        <v>2036.6605592804863</v>
      </c>
      <c r="FH14" s="5">
        <f t="shared" si="30"/>
        <v>2140.733913859719</v>
      </c>
      <c r="FI14" s="5">
        <f t="shared" si="30"/>
        <v>2250.1254168579503</v>
      </c>
      <c r="FJ14" s="5">
        <f t="shared" si="30"/>
        <v>2365.1068256593912</v>
      </c>
      <c r="FK14" s="5">
        <f t="shared" si="30"/>
        <v>2485.963784450586</v>
      </c>
      <c r="FL14" s="5">
        <f t="shared" si="30"/>
        <v>2612.9965338360107</v>
      </c>
      <c r="FM14" s="5">
        <f t="shared" si="30"/>
        <v>2746.5206567150308</v>
      </c>
      <c r="FN14" s="21">
        <f t="shared" si="23"/>
        <v>0.10378342732306442</v>
      </c>
    </row>
    <row r="15" spans="1:170">
      <c r="A15">
        <f t="shared" si="24"/>
        <v>5</v>
      </c>
      <c r="B15" s="3" t="s">
        <v>61</v>
      </c>
      <c r="C15" s="3" t="s">
        <v>62</v>
      </c>
      <c r="D15" s="20">
        <f>'INPUT 1A'!E15</f>
        <v>1.54</v>
      </c>
      <c r="E15" s="20">
        <f>'INPUT 1A'!F15</f>
        <v>1.7</v>
      </c>
      <c r="F15" s="20">
        <f t="shared" si="7"/>
        <v>5.3333333333333309E-2</v>
      </c>
      <c r="G15" s="5">
        <f>'SCHED (DJL-4)'!R15*-1</f>
        <v>-25.133333333333336</v>
      </c>
      <c r="H15" s="5">
        <f t="shared" si="8"/>
        <v>1.54</v>
      </c>
      <c r="I15" s="5">
        <f t="shared" si="9"/>
        <v>1.5933333333333333</v>
      </c>
      <c r="J15" s="5">
        <f t="shared" si="10"/>
        <v>1.6466666666666665</v>
      </c>
      <c r="K15" s="5">
        <f t="shared" si="11"/>
        <v>1.6999999999999997</v>
      </c>
      <c r="L15" s="5">
        <f t="shared" si="12"/>
        <v>1.7868699999999995</v>
      </c>
      <c r="M15" s="6">
        <v>5.11E-2</v>
      </c>
      <c r="N15" s="6">
        <f t="shared" si="13"/>
        <v>0.10964190535593372</v>
      </c>
      <c r="S15" s="5">
        <f t="shared" si="14"/>
        <v>-25.133333333333336</v>
      </c>
      <c r="T15" s="5">
        <f t="shared" si="15"/>
        <v>1.54</v>
      </c>
      <c r="U15" s="5">
        <f t="shared" si="16"/>
        <v>1.5933333333333333</v>
      </c>
      <c r="V15" s="5">
        <f t="shared" si="17"/>
        <v>1.6466666666666665</v>
      </c>
      <c r="W15" s="5">
        <f t="shared" si="18"/>
        <v>1.6999999999999997</v>
      </c>
      <c r="X15" s="5">
        <f t="shared" si="19"/>
        <v>1.7868699999999995</v>
      </c>
      <c r="Y15" s="5">
        <f t="shared" ref="Y15:CJ15" si="31">1.0511*X15</f>
        <v>1.8781790569999994</v>
      </c>
      <c r="Z15" s="5">
        <f t="shared" si="31"/>
        <v>1.9741540068126993</v>
      </c>
      <c r="AA15" s="5">
        <f t="shared" si="31"/>
        <v>2.0750332765608279</v>
      </c>
      <c r="AB15" s="5">
        <f t="shared" si="31"/>
        <v>2.181067476993086</v>
      </c>
      <c r="AC15" s="5">
        <f t="shared" si="31"/>
        <v>2.2925200250674327</v>
      </c>
      <c r="AD15" s="5">
        <f t="shared" si="31"/>
        <v>2.4096677983483783</v>
      </c>
      <c r="AE15" s="5">
        <f t="shared" si="31"/>
        <v>2.5328018228439801</v>
      </c>
      <c r="AF15" s="5">
        <f t="shared" si="31"/>
        <v>2.6622279959913073</v>
      </c>
      <c r="AG15" s="5">
        <f t="shared" si="31"/>
        <v>2.7982678465864628</v>
      </c>
      <c r="AH15" s="5">
        <f t="shared" si="31"/>
        <v>2.941259333547031</v>
      </c>
      <c r="AI15" s="5">
        <f t="shared" si="31"/>
        <v>3.0915576854912841</v>
      </c>
      <c r="AJ15" s="5">
        <f t="shared" si="31"/>
        <v>3.2495362832198884</v>
      </c>
      <c r="AK15" s="5">
        <f t="shared" si="31"/>
        <v>3.4155875872924244</v>
      </c>
      <c r="AL15" s="5">
        <f t="shared" si="31"/>
        <v>3.5901241130030672</v>
      </c>
      <c r="AM15" s="5">
        <f t="shared" si="31"/>
        <v>3.7735794551775235</v>
      </c>
      <c r="AN15" s="5">
        <f t="shared" si="31"/>
        <v>3.9664093653370944</v>
      </c>
      <c r="AO15" s="5">
        <f t="shared" si="31"/>
        <v>4.1690928839058197</v>
      </c>
      <c r="AP15" s="5">
        <f t="shared" si="31"/>
        <v>4.382133530273407</v>
      </c>
      <c r="AQ15" s="5">
        <f t="shared" si="31"/>
        <v>4.6060605536703774</v>
      </c>
      <c r="AR15" s="5">
        <f t="shared" si="31"/>
        <v>4.8414302479629336</v>
      </c>
      <c r="AS15" s="5">
        <f t="shared" si="31"/>
        <v>5.088827333633839</v>
      </c>
      <c r="AT15" s="5">
        <f t="shared" si="31"/>
        <v>5.3488664103825281</v>
      </c>
      <c r="AU15" s="5">
        <f t="shared" si="31"/>
        <v>5.6221934839530752</v>
      </c>
      <c r="AV15" s="5">
        <f t="shared" si="31"/>
        <v>5.9094875709830772</v>
      </c>
      <c r="AW15" s="5">
        <f t="shared" si="31"/>
        <v>6.2114623858603117</v>
      </c>
      <c r="AX15" s="5">
        <f t="shared" si="31"/>
        <v>6.5288681137777731</v>
      </c>
      <c r="AY15" s="5">
        <f t="shared" si="31"/>
        <v>6.8624932743918166</v>
      </c>
      <c r="AZ15" s="5">
        <f t="shared" si="31"/>
        <v>7.213166680713238</v>
      </c>
      <c r="BA15" s="5">
        <f t="shared" si="31"/>
        <v>7.5817594980976839</v>
      </c>
      <c r="BB15" s="5">
        <f t="shared" si="31"/>
        <v>7.969187408450475</v>
      </c>
      <c r="BC15" s="5">
        <f t="shared" si="31"/>
        <v>8.3764128850222939</v>
      </c>
      <c r="BD15" s="5">
        <f t="shared" si="31"/>
        <v>8.8044475834469331</v>
      </c>
      <c r="BE15" s="5">
        <f t="shared" si="31"/>
        <v>9.2543548549610701</v>
      </c>
      <c r="BF15" s="5">
        <f t="shared" si="31"/>
        <v>9.72725238804958</v>
      </c>
      <c r="BG15" s="5">
        <f t="shared" si="31"/>
        <v>10.224314985078912</v>
      </c>
      <c r="BH15" s="5">
        <f t="shared" si="31"/>
        <v>10.746777480816444</v>
      </c>
      <c r="BI15" s="5">
        <f t="shared" si="31"/>
        <v>11.295937810086164</v>
      </c>
      <c r="BJ15" s="5">
        <f t="shared" si="31"/>
        <v>11.873160232181567</v>
      </c>
      <c r="BK15" s="5">
        <f t="shared" si="31"/>
        <v>12.479878720046043</v>
      </c>
      <c r="BL15" s="5">
        <f t="shared" si="31"/>
        <v>13.117600522640396</v>
      </c>
      <c r="BM15" s="5">
        <f t="shared" si="31"/>
        <v>13.78790990934732</v>
      </c>
      <c r="BN15" s="5">
        <f t="shared" si="31"/>
        <v>14.492472105714967</v>
      </c>
      <c r="BO15" s="5">
        <f t="shared" si="31"/>
        <v>15.233037430317001</v>
      </c>
      <c r="BP15" s="5">
        <f t="shared" si="31"/>
        <v>16.011445643006198</v>
      </c>
      <c r="BQ15" s="5">
        <f t="shared" si="31"/>
        <v>16.829630515363814</v>
      </c>
      <c r="BR15" s="5">
        <f t="shared" si="31"/>
        <v>17.689624634698902</v>
      </c>
      <c r="BS15" s="5">
        <f t="shared" si="31"/>
        <v>18.593564453532014</v>
      </c>
      <c r="BT15" s="5">
        <f t="shared" si="31"/>
        <v>19.543695597107497</v>
      </c>
      <c r="BU15" s="5">
        <f t="shared" si="31"/>
        <v>20.542378442119688</v>
      </c>
      <c r="BV15" s="5">
        <f t="shared" si="31"/>
        <v>21.592093980512001</v>
      </c>
      <c r="BW15" s="5">
        <f t="shared" si="31"/>
        <v>22.695449982916163</v>
      </c>
      <c r="BX15" s="5">
        <f t="shared" si="31"/>
        <v>23.855187477043177</v>
      </c>
      <c r="BY15" s="5">
        <f t="shared" si="31"/>
        <v>25.074187557120084</v>
      </c>
      <c r="BZ15" s="5">
        <f t="shared" si="31"/>
        <v>26.355478541288917</v>
      </c>
      <c r="CA15" s="5">
        <f t="shared" si="31"/>
        <v>27.702243494748778</v>
      </c>
      <c r="CB15" s="5">
        <f t="shared" si="31"/>
        <v>29.117828137330438</v>
      </c>
      <c r="CC15" s="5">
        <f t="shared" si="31"/>
        <v>30.605749155148022</v>
      </c>
      <c r="CD15" s="5">
        <f t="shared" si="31"/>
        <v>32.169702936976087</v>
      </c>
      <c r="CE15" s="5">
        <f t="shared" si="31"/>
        <v>33.813574757055562</v>
      </c>
      <c r="CF15" s="5">
        <f t="shared" si="31"/>
        <v>35.541448427141098</v>
      </c>
      <c r="CG15" s="5">
        <f t="shared" si="31"/>
        <v>37.357616441768009</v>
      </c>
      <c r="CH15" s="5">
        <f t="shared" si="31"/>
        <v>39.266590641942351</v>
      </c>
      <c r="CI15" s="5">
        <f t="shared" si="31"/>
        <v>41.273113423745599</v>
      </c>
      <c r="CJ15" s="5">
        <f t="shared" si="31"/>
        <v>43.382169519698998</v>
      </c>
      <c r="CK15" s="5">
        <f t="shared" ref="CK15:EV15" si="32">1.0511*CJ15</f>
        <v>45.598998382155614</v>
      </c>
      <c r="CL15" s="5">
        <f t="shared" si="32"/>
        <v>47.929107199483759</v>
      </c>
      <c r="CM15" s="5">
        <f t="shared" si="32"/>
        <v>50.378284577377379</v>
      </c>
      <c r="CN15" s="5">
        <f t="shared" si="32"/>
        <v>52.952614919281359</v>
      </c>
      <c r="CO15" s="5">
        <f t="shared" si="32"/>
        <v>55.658493541656632</v>
      </c>
      <c r="CP15" s="5">
        <f t="shared" si="32"/>
        <v>58.502642561635284</v>
      </c>
      <c r="CQ15" s="5">
        <f t="shared" si="32"/>
        <v>61.492127596534843</v>
      </c>
      <c r="CR15" s="5">
        <f t="shared" si="32"/>
        <v>64.634375316717765</v>
      </c>
      <c r="CS15" s="5">
        <f t="shared" si="32"/>
        <v>67.937191895402037</v>
      </c>
      <c r="CT15" s="5">
        <f t="shared" si="32"/>
        <v>71.408782401257071</v>
      </c>
      <c r="CU15" s="5">
        <f t="shared" si="32"/>
        <v>75.0577711819613</v>
      </c>
      <c r="CV15" s="5">
        <f t="shared" si="32"/>
        <v>78.893223289359511</v>
      </c>
      <c r="CW15" s="5">
        <f t="shared" si="32"/>
        <v>82.924666999445776</v>
      </c>
      <c r="CX15" s="5">
        <f t="shared" si="32"/>
        <v>87.162117483117456</v>
      </c>
      <c r="CY15" s="5">
        <f t="shared" si="32"/>
        <v>91.616101686504749</v>
      </c>
      <c r="CZ15" s="5">
        <f t="shared" si="32"/>
        <v>96.297684482685128</v>
      </c>
      <c r="DA15" s="5">
        <f t="shared" si="32"/>
        <v>101.21849615975033</v>
      </c>
      <c r="DB15" s="5">
        <f t="shared" si="32"/>
        <v>106.39076131351356</v>
      </c>
      <c r="DC15" s="5">
        <f t="shared" si="32"/>
        <v>111.8273292166341</v>
      </c>
      <c r="DD15" s="5">
        <f t="shared" si="32"/>
        <v>117.5417057396041</v>
      </c>
      <c r="DE15" s="5">
        <f t="shared" si="32"/>
        <v>123.54808690289786</v>
      </c>
      <c r="DF15" s="5">
        <f t="shared" si="32"/>
        <v>129.86139414363595</v>
      </c>
      <c r="DG15" s="5">
        <f t="shared" si="32"/>
        <v>136.49731138437573</v>
      </c>
      <c r="DH15" s="5">
        <f t="shared" si="32"/>
        <v>143.47232399611732</v>
      </c>
      <c r="DI15" s="5">
        <f t="shared" si="32"/>
        <v>150.80375975231891</v>
      </c>
      <c r="DJ15" s="5">
        <f t="shared" si="32"/>
        <v>158.5098318756624</v>
      </c>
      <c r="DK15" s="5">
        <f t="shared" si="32"/>
        <v>166.60968428450875</v>
      </c>
      <c r="DL15" s="5">
        <f t="shared" si="32"/>
        <v>175.12343915144712</v>
      </c>
      <c r="DM15" s="5">
        <f t="shared" si="32"/>
        <v>184.07224689208604</v>
      </c>
      <c r="DN15" s="5">
        <f t="shared" si="32"/>
        <v>193.47833870827162</v>
      </c>
      <c r="DO15" s="5">
        <f t="shared" si="32"/>
        <v>203.36508181626428</v>
      </c>
      <c r="DP15" s="5">
        <f t="shared" si="32"/>
        <v>213.75703749707537</v>
      </c>
      <c r="DQ15" s="5">
        <f t="shared" si="32"/>
        <v>224.68002211317591</v>
      </c>
      <c r="DR15" s="5">
        <f t="shared" si="32"/>
        <v>236.16117124315917</v>
      </c>
      <c r="DS15" s="5">
        <f t="shared" si="32"/>
        <v>248.2290070936846</v>
      </c>
      <c r="DT15" s="5">
        <f t="shared" si="32"/>
        <v>260.91350935617186</v>
      </c>
      <c r="DU15" s="5">
        <f t="shared" si="32"/>
        <v>274.24618968427222</v>
      </c>
      <c r="DV15" s="5">
        <f t="shared" si="32"/>
        <v>288.2601699771385</v>
      </c>
      <c r="DW15" s="5">
        <f t="shared" si="32"/>
        <v>302.99026466297028</v>
      </c>
      <c r="DX15" s="5">
        <f t="shared" si="32"/>
        <v>318.47306718724803</v>
      </c>
      <c r="DY15" s="5">
        <f t="shared" si="32"/>
        <v>334.74704092051638</v>
      </c>
      <c r="DZ15" s="5">
        <f t="shared" si="32"/>
        <v>351.85261471155474</v>
      </c>
      <c r="EA15" s="5">
        <f t="shared" si="32"/>
        <v>369.83228332331515</v>
      </c>
      <c r="EB15" s="5">
        <f t="shared" si="32"/>
        <v>388.73071300113651</v>
      </c>
      <c r="EC15" s="5">
        <f t="shared" si="32"/>
        <v>408.59485243549454</v>
      </c>
      <c r="ED15" s="5">
        <f t="shared" si="32"/>
        <v>429.47404939494828</v>
      </c>
      <c r="EE15" s="5">
        <f t="shared" si="32"/>
        <v>451.42017331903008</v>
      </c>
      <c r="EF15" s="5">
        <f t="shared" si="32"/>
        <v>474.48774417563249</v>
      </c>
      <c r="EG15" s="5">
        <f t="shared" si="32"/>
        <v>498.73406790300726</v>
      </c>
      <c r="EH15" s="5">
        <f t="shared" si="32"/>
        <v>524.21937877285086</v>
      </c>
      <c r="EI15" s="5">
        <f t="shared" si="32"/>
        <v>551.00698902814349</v>
      </c>
      <c r="EJ15" s="5">
        <f t="shared" si="32"/>
        <v>579.16344616748154</v>
      </c>
      <c r="EK15" s="5">
        <f t="shared" si="32"/>
        <v>608.75869826663984</v>
      </c>
      <c r="EL15" s="5">
        <f t="shared" si="32"/>
        <v>639.86626774806507</v>
      </c>
      <c r="EM15" s="5">
        <f t="shared" si="32"/>
        <v>672.56343402999119</v>
      </c>
      <c r="EN15" s="5">
        <f t="shared" si="32"/>
        <v>706.93142550892367</v>
      </c>
      <c r="EO15" s="5">
        <f t="shared" si="32"/>
        <v>743.05562135242963</v>
      </c>
      <c r="EP15" s="5">
        <f t="shared" si="32"/>
        <v>781.02576360353873</v>
      </c>
      <c r="EQ15" s="5">
        <f t="shared" si="32"/>
        <v>820.93618012367949</v>
      </c>
      <c r="ER15" s="5">
        <f t="shared" si="32"/>
        <v>862.88601892799943</v>
      </c>
      <c r="ES15" s="5">
        <f t="shared" si="32"/>
        <v>906.97949449522014</v>
      </c>
      <c r="ET15" s="5">
        <f t="shared" si="32"/>
        <v>953.32614666392578</v>
      </c>
      <c r="EU15" s="5">
        <f t="shared" si="32"/>
        <v>1002.0411127584523</v>
      </c>
      <c r="EV15" s="5">
        <f t="shared" si="32"/>
        <v>1053.2454136204092</v>
      </c>
      <c r="EW15" s="5">
        <f t="shared" ref="EW15:FM15" si="33">1.0511*EV15</f>
        <v>1107.0662542564121</v>
      </c>
      <c r="EX15" s="5">
        <f t="shared" si="33"/>
        <v>1163.6373398489147</v>
      </c>
      <c r="EY15" s="5">
        <f t="shared" si="33"/>
        <v>1223.0992079151943</v>
      </c>
      <c r="EZ15" s="5">
        <f t="shared" si="33"/>
        <v>1285.5995774396606</v>
      </c>
      <c r="FA15" s="5">
        <f t="shared" si="33"/>
        <v>1351.2937158468271</v>
      </c>
      <c r="FB15" s="5">
        <f t="shared" si="33"/>
        <v>1420.3448247265999</v>
      </c>
      <c r="FC15" s="5">
        <f t="shared" si="33"/>
        <v>1492.9244452701291</v>
      </c>
      <c r="FD15" s="5">
        <f t="shared" si="33"/>
        <v>1569.2128844234326</v>
      </c>
      <c r="FE15" s="5">
        <f t="shared" si="33"/>
        <v>1649.3996628174698</v>
      </c>
      <c r="FF15" s="5">
        <f t="shared" si="33"/>
        <v>1733.6839855874423</v>
      </c>
      <c r="FG15" s="5">
        <f t="shared" si="33"/>
        <v>1822.2752372509606</v>
      </c>
      <c r="FH15" s="5">
        <f t="shared" si="33"/>
        <v>1915.3935018744846</v>
      </c>
      <c r="FI15" s="5">
        <f t="shared" si="33"/>
        <v>2013.2701098202706</v>
      </c>
      <c r="FJ15" s="5">
        <f t="shared" si="33"/>
        <v>2116.1482124320864</v>
      </c>
      <c r="FK15" s="5">
        <f t="shared" si="33"/>
        <v>2224.2833860873657</v>
      </c>
      <c r="FL15" s="5">
        <f t="shared" si="33"/>
        <v>2337.9442671164297</v>
      </c>
      <c r="FM15" s="5">
        <f t="shared" si="33"/>
        <v>2457.4132191660792</v>
      </c>
      <c r="FN15" s="21">
        <f t="shared" si="23"/>
        <v>0.10964190535593372</v>
      </c>
    </row>
    <row r="16" spans="1:170">
      <c r="A16">
        <f t="shared" si="24"/>
        <v>6</v>
      </c>
      <c r="B16" s="3" t="s">
        <v>11</v>
      </c>
      <c r="C16" s="3" t="s">
        <v>14</v>
      </c>
      <c r="D16" s="20">
        <f>'INPUT 1A'!E16</f>
        <v>0.6</v>
      </c>
      <c r="E16" s="20">
        <f>'INPUT 1A'!F16</f>
        <v>0.8</v>
      </c>
      <c r="F16" s="20">
        <f t="shared" si="7"/>
        <v>6.6666666666666693E-2</v>
      </c>
      <c r="G16" s="5">
        <f>'SCHED (DJL-4)'!R16*-1</f>
        <v>-13.83</v>
      </c>
      <c r="H16" s="5">
        <f t="shared" si="8"/>
        <v>0.6</v>
      </c>
      <c r="I16" s="5">
        <f t="shared" si="9"/>
        <v>0.66666666666666663</v>
      </c>
      <c r="J16" s="5">
        <f t="shared" si="10"/>
        <v>0.73333333333333328</v>
      </c>
      <c r="K16" s="5">
        <f t="shared" si="11"/>
        <v>0.79999999999999993</v>
      </c>
      <c r="L16" s="5">
        <f t="shared" si="12"/>
        <v>0.84087999999999985</v>
      </c>
      <c r="M16" s="6">
        <v>5.11E-2</v>
      </c>
      <c r="N16" s="6">
        <f t="shared" si="13"/>
        <v>0.10032956300083526</v>
      </c>
      <c r="S16" s="5">
        <f t="shared" si="14"/>
        <v>-13.83</v>
      </c>
      <c r="T16" s="5">
        <f t="shared" si="15"/>
        <v>0.6</v>
      </c>
      <c r="U16" s="5">
        <f t="shared" si="16"/>
        <v>0.66666666666666663</v>
      </c>
      <c r="V16" s="5">
        <f t="shared" si="17"/>
        <v>0.73333333333333328</v>
      </c>
      <c r="W16" s="5">
        <f t="shared" si="18"/>
        <v>0.79999999999999993</v>
      </c>
      <c r="X16" s="5">
        <f t="shared" si="19"/>
        <v>0.84087999999999985</v>
      </c>
      <c r="Y16" s="5">
        <f t="shared" ref="Y16:CJ16" si="34">1.0511*X16</f>
        <v>0.88384896799999979</v>
      </c>
      <c r="Z16" s="5">
        <f t="shared" si="34"/>
        <v>0.92901365026479976</v>
      </c>
      <c r="AA16" s="5">
        <f t="shared" si="34"/>
        <v>0.97648624779333093</v>
      </c>
      <c r="AB16" s="5">
        <f t="shared" si="34"/>
        <v>1.0263846950555702</v>
      </c>
      <c r="AC16" s="5">
        <f t="shared" si="34"/>
        <v>1.0788329529729097</v>
      </c>
      <c r="AD16" s="5">
        <f t="shared" si="34"/>
        <v>1.1339613168698253</v>
      </c>
      <c r="AE16" s="5">
        <f t="shared" si="34"/>
        <v>1.1919067401618733</v>
      </c>
      <c r="AF16" s="5">
        <f t="shared" si="34"/>
        <v>1.2528131745841449</v>
      </c>
      <c r="AG16" s="5">
        <f t="shared" si="34"/>
        <v>1.3168319278053946</v>
      </c>
      <c r="AH16" s="5">
        <f t="shared" si="34"/>
        <v>1.3841220393162501</v>
      </c>
      <c r="AI16" s="5">
        <f t="shared" si="34"/>
        <v>1.4548506755253103</v>
      </c>
      <c r="AJ16" s="5">
        <f t="shared" si="34"/>
        <v>1.5291935450446537</v>
      </c>
      <c r="AK16" s="5">
        <f t="shared" si="34"/>
        <v>1.6073353351964352</v>
      </c>
      <c r="AL16" s="5">
        <f t="shared" si="34"/>
        <v>1.6894701708249729</v>
      </c>
      <c r="AM16" s="5">
        <f t="shared" si="34"/>
        <v>1.7758020965541288</v>
      </c>
      <c r="AN16" s="5">
        <f t="shared" si="34"/>
        <v>1.8665455836880447</v>
      </c>
      <c r="AO16" s="5">
        <f t="shared" si="34"/>
        <v>1.9619260630145037</v>
      </c>
      <c r="AP16" s="5">
        <f t="shared" si="34"/>
        <v>2.0621804848345446</v>
      </c>
      <c r="AQ16" s="5">
        <f t="shared" si="34"/>
        <v>2.1675579076095897</v>
      </c>
      <c r="AR16" s="5">
        <f t="shared" si="34"/>
        <v>2.2783201166884397</v>
      </c>
      <c r="AS16" s="5">
        <f t="shared" si="34"/>
        <v>2.3947422746512186</v>
      </c>
      <c r="AT16" s="5">
        <f t="shared" si="34"/>
        <v>2.5171136048858958</v>
      </c>
      <c r="AU16" s="5">
        <f t="shared" si="34"/>
        <v>2.6457381100955648</v>
      </c>
      <c r="AV16" s="5">
        <f t="shared" si="34"/>
        <v>2.7809353275214481</v>
      </c>
      <c r="AW16" s="5">
        <f t="shared" si="34"/>
        <v>2.9230411227577937</v>
      </c>
      <c r="AX16" s="5">
        <f t="shared" si="34"/>
        <v>3.0724085241307169</v>
      </c>
      <c r="AY16" s="5">
        <f t="shared" si="34"/>
        <v>3.2294085997137962</v>
      </c>
      <c r="AZ16" s="5">
        <f t="shared" si="34"/>
        <v>3.3944313791591711</v>
      </c>
      <c r="BA16" s="5">
        <f t="shared" si="34"/>
        <v>3.5678868226342044</v>
      </c>
      <c r="BB16" s="5">
        <f t="shared" si="34"/>
        <v>3.7502058392708122</v>
      </c>
      <c r="BC16" s="5">
        <f t="shared" si="34"/>
        <v>3.9418413576575504</v>
      </c>
      <c r="BD16" s="5">
        <f t="shared" si="34"/>
        <v>4.1432694510338512</v>
      </c>
      <c r="BE16" s="5">
        <f t="shared" si="34"/>
        <v>4.3549905199816807</v>
      </c>
      <c r="BF16" s="5">
        <f t="shared" si="34"/>
        <v>4.5775305355527447</v>
      </c>
      <c r="BG16" s="5">
        <f t="shared" si="34"/>
        <v>4.8114423459194899</v>
      </c>
      <c r="BH16" s="5">
        <f t="shared" si="34"/>
        <v>5.0573070497959751</v>
      </c>
      <c r="BI16" s="5">
        <f t="shared" si="34"/>
        <v>5.315735440040549</v>
      </c>
      <c r="BJ16" s="5">
        <f t="shared" si="34"/>
        <v>5.5873695210266208</v>
      </c>
      <c r="BK16" s="5">
        <f t="shared" si="34"/>
        <v>5.8728841035510806</v>
      </c>
      <c r="BL16" s="5">
        <f t="shared" si="34"/>
        <v>6.1729884812425402</v>
      </c>
      <c r="BM16" s="5">
        <f t="shared" si="34"/>
        <v>6.4884281926340339</v>
      </c>
      <c r="BN16" s="5">
        <f t="shared" si="34"/>
        <v>6.8199868732776325</v>
      </c>
      <c r="BO16" s="5">
        <f t="shared" si="34"/>
        <v>7.168488202502119</v>
      </c>
      <c r="BP16" s="5">
        <f t="shared" si="34"/>
        <v>7.5347979496499766</v>
      </c>
      <c r="BQ16" s="5">
        <f t="shared" si="34"/>
        <v>7.9198261248770896</v>
      </c>
      <c r="BR16" s="5">
        <f t="shared" si="34"/>
        <v>8.3245292398583075</v>
      </c>
      <c r="BS16" s="5">
        <f t="shared" si="34"/>
        <v>8.7499126840150669</v>
      </c>
      <c r="BT16" s="5">
        <f t="shared" si="34"/>
        <v>9.1970332221682369</v>
      </c>
      <c r="BU16" s="5">
        <f t="shared" si="34"/>
        <v>9.6670016198210327</v>
      </c>
      <c r="BV16" s="5">
        <f t="shared" si="34"/>
        <v>10.160985402593887</v>
      </c>
      <c r="BW16" s="5">
        <f t="shared" si="34"/>
        <v>10.680211756666434</v>
      </c>
      <c r="BX16" s="5">
        <f t="shared" si="34"/>
        <v>11.225970577432088</v>
      </c>
      <c r="BY16" s="5">
        <f t="shared" si="34"/>
        <v>11.799617673938867</v>
      </c>
      <c r="BZ16" s="5">
        <f t="shared" si="34"/>
        <v>12.402578137077143</v>
      </c>
      <c r="CA16" s="5">
        <f t="shared" si="34"/>
        <v>13.036349879881783</v>
      </c>
      <c r="CB16" s="5">
        <f t="shared" si="34"/>
        <v>13.702507358743741</v>
      </c>
      <c r="CC16" s="5">
        <f t="shared" si="34"/>
        <v>14.402705484775545</v>
      </c>
      <c r="CD16" s="5">
        <f t="shared" si="34"/>
        <v>15.138683735047575</v>
      </c>
      <c r="CE16" s="5">
        <f t="shared" si="34"/>
        <v>15.912270473908505</v>
      </c>
      <c r="CF16" s="5">
        <f t="shared" si="34"/>
        <v>16.725387495125229</v>
      </c>
      <c r="CG16" s="5">
        <f t="shared" si="34"/>
        <v>17.580054796126127</v>
      </c>
      <c r="CH16" s="5">
        <f t="shared" si="34"/>
        <v>18.47839559620817</v>
      </c>
      <c r="CI16" s="5">
        <f t="shared" si="34"/>
        <v>19.422641611174406</v>
      </c>
      <c r="CJ16" s="5">
        <f t="shared" si="34"/>
        <v>20.415138597505415</v>
      </c>
      <c r="CK16" s="5">
        <f t="shared" ref="CK16:EV16" si="35">1.0511*CJ16</f>
        <v>21.458352179837942</v>
      </c>
      <c r="CL16" s="5">
        <f t="shared" si="35"/>
        <v>22.554873976227658</v>
      </c>
      <c r="CM16" s="5">
        <f t="shared" si="35"/>
        <v>23.707428036412889</v>
      </c>
      <c r="CN16" s="5">
        <f t="shared" si="35"/>
        <v>24.918877609073586</v>
      </c>
      <c r="CO16" s="5">
        <f t="shared" si="35"/>
        <v>26.192232254897245</v>
      </c>
      <c r="CP16" s="5">
        <f t="shared" si="35"/>
        <v>27.530655323122492</v>
      </c>
      <c r="CQ16" s="5">
        <f t="shared" si="35"/>
        <v>28.937471810134049</v>
      </c>
      <c r="CR16" s="5">
        <f t="shared" si="35"/>
        <v>30.416176619631898</v>
      </c>
      <c r="CS16" s="5">
        <f t="shared" si="35"/>
        <v>31.970443244895087</v>
      </c>
      <c r="CT16" s="5">
        <f t="shared" si="35"/>
        <v>33.604132894709224</v>
      </c>
      <c r="CU16" s="5">
        <f t="shared" si="35"/>
        <v>35.32130408562886</v>
      </c>
      <c r="CV16" s="5">
        <f t="shared" si="35"/>
        <v>37.126222724404492</v>
      </c>
      <c r="CW16" s="5">
        <f t="shared" si="35"/>
        <v>39.023372705621561</v>
      </c>
      <c r="CX16" s="5">
        <f t="shared" si="35"/>
        <v>41.017467050878821</v>
      </c>
      <c r="CY16" s="5">
        <f t="shared" si="35"/>
        <v>43.113459617178727</v>
      </c>
      <c r="CZ16" s="5">
        <f t="shared" si="35"/>
        <v>45.316557403616557</v>
      </c>
      <c r="DA16" s="5">
        <f t="shared" si="35"/>
        <v>47.63223348694136</v>
      </c>
      <c r="DB16" s="5">
        <f t="shared" si="35"/>
        <v>50.066240618124063</v>
      </c>
      <c r="DC16" s="5">
        <f t="shared" si="35"/>
        <v>52.6246255137102</v>
      </c>
      <c r="DD16" s="5">
        <f t="shared" si="35"/>
        <v>55.313743877460787</v>
      </c>
      <c r="DE16" s="5">
        <f t="shared" si="35"/>
        <v>58.140276189599028</v>
      </c>
      <c r="DF16" s="5">
        <f t="shared" si="35"/>
        <v>61.111244302887535</v>
      </c>
      <c r="DG16" s="5">
        <f t="shared" si="35"/>
        <v>64.234028886765088</v>
      </c>
      <c r="DH16" s="5">
        <f t="shared" si="35"/>
        <v>67.516387762878779</v>
      </c>
      <c r="DI16" s="5">
        <f t="shared" si="35"/>
        <v>70.966475177561875</v>
      </c>
      <c r="DJ16" s="5">
        <f t="shared" si="35"/>
        <v>74.592862059135285</v>
      </c>
      <c r="DK16" s="5">
        <f t="shared" si="35"/>
        <v>78.404557310357092</v>
      </c>
      <c r="DL16" s="5">
        <f t="shared" si="35"/>
        <v>82.411030188916328</v>
      </c>
      <c r="DM16" s="5">
        <f t="shared" si="35"/>
        <v>86.622233831569943</v>
      </c>
      <c r="DN16" s="5">
        <f t="shared" si="35"/>
        <v>91.04862998036316</v>
      </c>
      <c r="DO16" s="5">
        <f t="shared" si="35"/>
        <v>95.701214972359708</v>
      </c>
      <c r="DP16" s="5">
        <f t="shared" si="35"/>
        <v>100.59154705744729</v>
      </c>
      <c r="DQ16" s="5">
        <f t="shared" si="35"/>
        <v>105.73177511208283</v>
      </c>
      <c r="DR16" s="5">
        <f t="shared" si="35"/>
        <v>111.13466882031025</v>
      </c>
      <c r="DS16" s="5">
        <f t="shared" si="35"/>
        <v>116.8136503970281</v>
      </c>
      <c r="DT16" s="5">
        <f t="shared" si="35"/>
        <v>122.78282793231622</v>
      </c>
      <c r="DU16" s="5">
        <f t="shared" si="35"/>
        <v>129.05703043965758</v>
      </c>
      <c r="DV16" s="5">
        <f t="shared" si="35"/>
        <v>135.65184469512408</v>
      </c>
      <c r="DW16" s="5">
        <f t="shared" si="35"/>
        <v>142.58365395904491</v>
      </c>
      <c r="DX16" s="5">
        <f t="shared" si="35"/>
        <v>149.86967867635209</v>
      </c>
      <c r="DY16" s="5">
        <f t="shared" si="35"/>
        <v>157.52801925671366</v>
      </c>
      <c r="DZ16" s="5">
        <f t="shared" si="35"/>
        <v>165.57770104073171</v>
      </c>
      <c r="EA16" s="5">
        <f t="shared" si="35"/>
        <v>174.0387215639131</v>
      </c>
      <c r="EB16" s="5">
        <f t="shared" si="35"/>
        <v>182.93210023582904</v>
      </c>
      <c r="EC16" s="5">
        <f t="shared" si="35"/>
        <v>192.27993055787988</v>
      </c>
      <c r="ED16" s="5">
        <f t="shared" si="35"/>
        <v>202.10543500938752</v>
      </c>
      <c r="EE16" s="5">
        <f t="shared" si="35"/>
        <v>212.43302273836721</v>
      </c>
      <c r="EF16" s="5">
        <f t="shared" si="35"/>
        <v>223.28835020029777</v>
      </c>
      <c r="EG16" s="5">
        <f t="shared" si="35"/>
        <v>234.69838489553297</v>
      </c>
      <c r="EH16" s="5">
        <f t="shared" si="35"/>
        <v>246.69147236369469</v>
      </c>
      <c r="EI16" s="5">
        <f t="shared" si="35"/>
        <v>259.29740660147945</v>
      </c>
      <c r="EJ16" s="5">
        <f t="shared" si="35"/>
        <v>272.54750407881505</v>
      </c>
      <c r="EK16" s="5">
        <f t="shared" si="35"/>
        <v>286.47468153724247</v>
      </c>
      <c r="EL16" s="5">
        <f t="shared" si="35"/>
        <v>301.11353776379553</v>
      </c>
      <c r="EM16" s="5">
        <f t="shared" si="35"/>
        <v>316.50043954352549</v>
      </c>
      <c r="EN16" s="5">
        <f t="shared" si="35"/>
        <v>332.67361200419964</v>
      </c>
      <c r="EO16" s="5">
        <f t="shared" si="35"/>
        <v>349.67323357761421</v>
      </c>
      <c r="EP16" s="5">
        <f t="shared" si="35"/>
        <v>367.54153581343024</v>
      </c>
      <c r="EQ16" s="5">
        <f t="shared" si="35"/>
        <v>386.32290829349648</v>
      </c>
      <c r="ER16" s="5">
        <f t="shared" si="35"/>
        <v>406.06400890729412</v>
      </c>
      <c r="ES16" s="5">
        <f t="shared" si="35"/>
        <v>426.81387976245685</v>
      </c>
      <c r="ET16" s="5">
        <f t="shared" si="35"/>
        <v>448.62406901831838</v>
      </c>
      <c r="EU16" s="5">
        <f t="shared" si="35"/>
        <v>471.54875894515442</v>
      </c>
      <c r="EV16" s="5">
        <f t="shared" si="35"/>
        <v>495.64490052725176</v>
      </c>
      <c r="EW16" s="5">
        <f t="shared" ref="EW16:FM16" si="36">1.0511*EV16</f>
        <v>520.97235494419431</v>
      </c>
      <c r="EX16" s="5">
        <f t="shared" si="36"/>
        <v>547.59404228184258</v>
      </c>
      <c r="EY16" s="5">
        <f t="shared" si="36"/>
        <v>575.57609784244471</v>
      </c>
      <c r="EZ16" s="5">
        <f t="shared" si="36"/>
        <v>604.98803644219356</v>
      </c>
      <c r="FA16" s="5">
        <f t="shared" si="36"/>
        <v>635.90292510438962</v>
      </c>
      <c r="FB16" s="5">
        <f t="shared" si="36"/>
        <v>668.39756457722387</v>
      </c>
      <c r="FC16" s="5">
        <f t="shared" si="36"/>
        <v>702.55268012711997</v>
      </c>
      <c r="FD16" s="5">
        <f t="shared" si="36"/>
        <v>738.45312208161579</v>
      </c>
      <c r="FE16" s="5">
        <f t="shared" si="36"/>
        <v>776.1880766199863</v>
      </c>
      <c r="FF16" s="5">
        <f t="shared" si="36"/>
        <v>815.85128733526756</v>
      </c>
      <c r="FG16" s="5">
        <f t="shared" si="36"/>
        <v>857.54128811809971</v>
      </c>
      <c r="FH16" s="5">
        <f t="shared" si="36"/>
        <v>901.36164794093452</v>
      </c>
      <c r="FI16" s="5">
        <f t="shared" si="36"/>
        <v>947.42122815071616</v>
      </c>
      <c r="FJ16" s="5">
        <f t="shared" si="36"/>
        <v>995.8344529092177</v>
      </c>
      <c r="FK16" s="5">
        <f t="shared" si="36"/>
        <v>1046.7215934528786</v>
      </c>
      <c r="FL16" s="5">
        <f t="shared" si="36"/>
        <v>1100.2090668783205</v>
      </c>
      <c r="FM16" s="5">
        <f t="shared" si="36"/>
        <v>1156.4297501958026</v>
      </c>
      <c r="FN16" s="21">
        <f t="shared" si="23"/>
        <v>0.10032956300083526</v>
      </c>
    </row>
    <row r="17" spans="1:170">
      <c r="A17">
        <f t="shared" si="24"/>
        <v>7</v>
      </c>
      <c r="B17" s="3" t="s">
        <v>12</v>
      </c>
      <c r="C17" s="3" t="s">
        <v>13</v>
      </c>
      <c r="D17" s="20">
        <f>'INPUT 1A'!E17</f>
        <v>1</v>
      </c>
      <c r="E17" s="20">
        <f>'INPUT 1A'!F17</f>
        <v>1.6</v>
      </c>
      <c r="F17" s="20">
        <f t="shared" si="7"/>
        <v>0.20000000000000004</v>
      </c>
      <c r="G17" s="5">
        <f>'SCHED (DJL-4)'!R17*-1</f>
        <v>-25.056666666666668</v>
      </c>
      <c r="H17" s="5">
        <f t="shared" si="8"/>
        <v>1</v>
      </c>
      <c r="I17" s="5">
        <f t="shared" si="9"/>
        <v>1.2</v>
      </c>
      <c r="J17" s="5">
        <f t="shared" si="10"/>
        <v>1.4</v>
      </c>
      <c r="K17" s="5">
        <f t="shared" si="11"/>
        <v>1.5999999999999999</v>
      </c>
      <c r="L17" s="5">
        <f t="shared" si="12"/>
        <v>1.6817599999999997</v>
      </c>
      <c r="M17" s="6">
        <v>5.11E-2</v>
      </c>
      <c r="N17" s="6">
        <f t="shared" si="13"/>
        <v>0.10469542997821697</v>
      </c>
      <c r="S17" s="5">
        <f t="shared" si="14"/>
        <v>-25.056666666666668</v>
      </c>
      <c r="T17" s="5">
        <f t="shared" si="15"/>
        <v>1</v>
      </c>
      <c r="U17" s="5">
        <f t="shared" si="16"/>
        <v>1.2</v>
      </c>
      <c r="V17" s="5">
        <f t="shared" si="17"/>
        <v>1.4</v>
      </c>
      <c r="W17" s="5">
        <f t="shared" si="18"/>
        <v>1.5999999999999999</v>
      </c>
      <c r="X17" s="5">
        <f t="shared" si="19"/>
        <v>1.6817599999999997</v>
      </c>
      <c r="Y17" s="5">
        <f t="shared" ref="Y17:CJ17" si="37">1.0511*X17</f>
        <v>1.7676979359999996</v>
      </c>
      <c r="Z17" s="5">
        <f t="shared" si="37"/>
        <v>1.8580273005295995</v>
      </c>
      <c r="AA17" s="5">
        <f t="shared" si="37"/>
        <v>1.9529724955866619</v>
      </c>
      <c r="AB17" s="5">
        <f t="shared" si="37"/>
        <v>2.0527693901111403</v>
      </c>
      <c r="AC17" s="5">
        <f t="shared" si="37"/>
        <v>2.1576659059458194</v>
      </c>
      <c r="AD17" s="5">
        <f t="shared" si="37"/>
        <v>2.2679226337396505</v>
      </c>
      <c r="AE17" s="5">
        <f t="shared" si="37"/>
        <v>2.3838134803237465</v>
      </c>
      <c r="AF17" s="5">
        <f t="shared" si="37"/>
        <v>2.5056263491682897</v>
      </c>
      <c r="AG17" s="5">
        <f t="shared" si="37"/>
        <v>2.6336638556107892</v>
      </c>
      <c r="AH17" s="5">
        <f t="shared" si="37"/>
        <v>2.7682440786325002</v>
      </c>
      <c r="AI17" s="5">
        <f t="shared" si="37"/>
        <v>2.9097013510506207</v>
      </c>
      <c r="AJ17" s="5">
        <f t="shared" si="37"/>
        <v>3.0583870900893073</v>
      </c>
      <c r="AK17" s="5">
        <f t="shared" si="37"/>
        <v>3.2146706703928705</v>
      </c>
      <c r="AL17" s="5">
        <f t="shared" si="37"/>
        <v>3.3789403416499457</v>
      </c>
      <c r="AM17" s="5">
        <f t="shared" si="37"/>
        <v>3.5516041931082576</v>
      </c>
      <c r="AN17" s="5">
        <f t="shared" si="37"/>
        <v>3.7330911673760894</v>
      </c>
      <c r="AO17" s="5">
        <f t="shared" si="37"/>
        <v>3.9238521260290073</v>
      </c>
      <c r="AP17" s="5">
        <f t="shared" si="37"/>
        <v>4.1243609696690893</v>
      </c>
      <c r="AQ17" s="5">
        <f t="shared" si="37"/>
        <v>4.3351158152191793</v>
      </c>
      <c r="AR17" s="5">
        <f t="shared" si="37"/>
        <v>4.5566402333768794</v>
      </c>
      <c r="AS17" s="5">
        <f t="shared" si="37"/>
        <v>4.7894845493024372</v>
      </c>
      <c r="AT17" s="5">
        <f t="shared" si="37"/>
        <v>5.0342272097717915</v>
      </c>
      <c r="AU17" s="5">
        <f t="shared" si="37"/>
        <v>5.2914762201911296</v>
      </c>
      <c r="AV17" s="5">
        <f t="shared" si="37"/>
        <v>5.5618706550428962</v>
      </c>
      <c r="AW17" s="5">
        <f t="shared" si="37"/>
        <v>5.8460822455155874</v>
      </c>
      <c r="AX17" s="5">
        <f t="shared" si="37"/>
        <v>6.1448170482614337</v>
      </c>
      <c r="AY17" s="5">
        <f t="shared" si="37"/>
        <v>6.4588171994275925</v>
      </c>
      <c r="AZ17" s="5">
        <f t="shared" si="37"/>
        <v>6.7888627583183423</v>
      </c>
      <c r="BA17" s="5">
        <f t="shared" si="37"/>
        <v>7.1357736452684088</v>
      </c>
      <c r="BB17" s="5">
        <f t="shared" si="37"/>
        <v>7.5004116785416244</v>
      </c>
      <c r="BC17" s="5">
        <f t="shared" si="37"/>
        <v>7.8836827153151008</v>
      </c>
      <c r="BD17" s="5">
        <f t="shared" si="37"/>
        <v>8.2865389020677025</v>
      </c>
      <c r="BE17" s="5">
        <f t="shared" si="37"/>
        <v>8.7099810399633615</v>
      </c>
      <c r="BF17" s="5">
        <f t="shared" si="37"/>
        <v>9.1550610711054894</v>
      </c>
      <c r="BG17" s="5">
        <f t="shared" si="37"/>
        <v>9.6228846918389799</v>
      </c>
      <c r="BH17" s="5">
        <f t="shared" si="37"/>
        <v>10.11461409959195</v>
      </c>
      <c r="BI17" s="5">
        <f t="shared" si="37"/>
        <v>10.631470880081098</v>
      </c>
      <c r="BJ17" s="5">
        <f t="shared" si="37"/>
        <v>11.174739042053242</v>
      </c>
      <c r="BK17" s="5">
        <f t="shared" si="37"/>
        <v>11.745768207102161</v>
      </c>
      <c r="BL17" s="5">
        <f t="shared" si="37"/>
        <v>12.34597696248508</v>
      </c>
      <c r="BM17" s="5">
        <f t="shared" si="37"/>
        <v>12.976856385268068</v>
      </c>
      <c r="BN17" s="5">
        <f t="shared" si="37"/>
        <v>13.639973746555265</v>
      </c>
      <c r="BO17" s="5">
        <f t="shared" si="37"/>
        <v>14.336976405004238</v>
      </c>
      <c r="BP17" s="5">
        <f t="shared" si="37"/>
        <v>15.069595899299953</v>
      </c>
      <c r="BQ17" s="5">
        <f t="shared" si="37"/>
        <v>15.839652249754179</v>
      </c>
      <c r="BR17" s="5">
        <f t="shared" si="37"/>
        <v>16.649058479716615</v>
      </c>
      <c r="BS17" s="5">
        <f t="shared" si="37"/>
        <v>17.499825368030134</v>
      </c>
      <c r="BT17" s="5">
        <f t="shared" si="37"/>
        <v>18.394066444336474</v>
      </c>
      <c r="BU17" s="5">
        <f t="shared" si="37"/>
        <v>19.334003239642065</v>
      </c>
      <c r="BV17" s="5">
        <f t="shared" si="37"/>
        <v>20.321970805187775</v>
      </c>
      <c r="BW17" s="5">
        <f t="shared" si="37"/>
        <v>21.360423513332869</v>
      </c>
      <c r="BX17" s="5">
        <f t="shared" si="37"/>
        <v>22.451941154864176</v>
      </c>
      <c r="BY17" s="5">
        <f t="shared" si="37"/>
        <v>23.599235347877734</v>
      </c>
      <c r="BZ17" s="5">
        <f t="shared" si="37"/>
        <v>24.805156274154285</v>
      </c>
      <c r="CA17" s="5">
        <f t="shared" si="37"/>
        <v>26.072699759763566</v>
      </c>
      <c r="CB17" s="5">
        <f t="shared" si="37"/>
        <v>27.405014717487482</v>
      </c>
      <c r="CC17" s="5">
        <f t="shared" si="37"/>
        <v>28.80541096955109</v>
      </c>
      <c r="CD17" s="5">
        <f t="shared" si="37"/>
        <v>30.27736747009515</v>
      </c>
      <c r="CE17" s="5">
        <f t="shared" si="37"/>
        <v>31.82454094781701</v>
      </c>
      <c r="CF17" s="5">
        <f t="shared" si="37"/>
        <v>33.450774990250459</v>
      </c>
      <c r="CG17" s="5">
        <f t="shared" si="37"/>
        <v>35.160109592252255</v>
      </c>
      <c r="CH17" s="5">
        <f t="shared" si="37"/>
        <v>36.95679119241634</v>
      </c>
      <c r="CI17" s="5">
        <f t="shared" si="37"/>
        <v>38.845283222348812</v>
      </c>
      <c r="CJ17" s="5">
        <f t="shared" si="37"/>
        <v>40.830277195010829</v>
      </c>
      <c r="CK17" s="5">
        <f t="shared" ref="CK17:EV17" si="38">1.0511*CJ17</f>
        <v>42.916704359675883</v>
      </c>
      <c r="CL17" s="5">
        <f t="shared" si="38"/>
        <v>45.109747952455315</v>
      </c>
      <c r="CM17" s="5">
        <f t="shared" si="38"/>
        <v>47.414856072825778</v>
      </c>
      <c r="CN17" s="5">
        <f t="shared" si="38"/>
        <v>49.837755218147173</v>
      </c>
      <c r="CO17" s="5">
        <f t="shared" si="38"/>
        <v>52.384464509794491</v>
      </c>
      <c r="CP17" s="5">
        <f t="shared" si="38"/>
        <v>55.061310646244984</v>
      </c>
      <c r="CQ17" s="5">
        <f t="shared" si="38"/>
        <v>57.874943620268098</v>
      </c>
      <c r="CR17" s="5">
        <f t="shared" si="38"/>
        <v>60.832353239263796</v>
      </c>
      <c r="CS17" s="5">
        <f t="shared" si="38"/>
        <v>63.940886489790174</v>
      </c>
      <c r="CT17" s="5">
        <f t="shared" si="38"/>
        <v>67.208265789418448</v>
      </c>
      <c r="CU17" s="5">
        <f t="shared" si="38"/>
        <v>70.64260817125772</v>
      </c>
      <c r="CV17" s="5">
        <f t="shared" si="38"/>
        <v>74.252445448808984</v>
      </c>
      <c r="CW17" s="5">
        <f t="shared" si="38"/>
        <v>78.046745411243123</v>
      </c>
      <c r="CX17" s="5">
        <f t="shared" si="38"/>
        <v>82.034934101757642</v>
      </c>
      <c r="CY17" s="5">
        <f t="shared" si="38"/>
        <v>86.226919234357453</v>
      </c>
      <c r="CZ17" s="5">
        <f t="shared" si="38"/>
        <v>90.633114807233113</v>
      </c>
      <c r="DA17" s="5">
        <f t="shared" si="38"/>
        <v>95.264466973882719</v>
      </c>
      <c r="DB17" s="5">
        <f t="shared" si="38"/>
        <v>100.13248123624813</v>
      </c>
      <c r="DC17" s="5">
        <f t="shared" si="38"/>
        <v>105.2492510274204</v>
      </c>
      <c r="DD17" s="5">
        <f t="shared" si="38"/>
        <v>110.62748775492157</v>
      </c>
      <c r="DE17" s="5">
        <f t="shared" si="38"/>
        <v>116.28055237919806</v>
      </c>
      <c r="DF17" s="5">
        <f t="shared" si="38"/>
        <v>122.22248860577507</v>
      </c>
      <c r="DG17" s="5">
        <f t="shared" si="38"/>
        <v>128.46805777353018</v>
      </c>
      <c r="DH17" s="5">
        <f t="shared" si="38"/>
        <v>135.03277552575756</v>
      </c>
      <c r="DI17" s="5">
        <f t="shared" si="38"/>
        <v>141.93295035512375</v>
      </c>
      <c r="DJ17" s="5">
        <f t="shared" si="38"/>
        <v>149.18572411827057</v>
      </c>
      <c r="DK17" s="5">
        <f t="shared" si="38"/>
        <v>156.80911462071418</v>
      </c>
      <c r="DL17" s="5">
        <f t="shared" si="38"/>
        <v>164.82206037783266</v>
      </c>
      <c r="DM17" s="5">
        <f t="shared" si="38"/>
        <v>173.24446766313989</v>
      </c>
      <c r="DN17" s="5">
        <f t="shared" si="38"/>
        <v>182.09725996072632</v>
      </c>
      <c r="DO17" s="5">
        <f t="shared" si="38"/>
        <v>191.40242994471942</v>
      </c>
      <c r="DP17" s="5">
        <f t="shared" si="38"/>
        <v>201.18309411489457</v>
      </c>
      <c r="DQ17" s="5">
        <f t="shared" si="38"/>
        <v>211.46355022416566</v>
      </c>
      <c r="DR17" s="5">
        <f t="shared" si="38"/>
        <v>222.26933764062051</v>
      </c>
      <c r="DS17" s="5">
        <f t="shared" si="38"/>
        <v>233.6273007940562</v>
      </c>
      <c r="DT17" s="5">
        <f t="shared" si="38"/>
        <v>245.56565586463245</v>
      </c>
      <c r="DU17" s="5">
        <f t="shared" si="38"/>
        <v>258.11406087931516</v>
      </c>
      <c r="DV17" s="5">
        <f t="shared" si="38"/>
        <v>271.30368939024817</v>
      </c>
      <c r="DW17" s="5">
        <f t="shared" si="38"/>
        <v>285.16730791808982</v>
      </c>
      <c r="DX17" s="5">
        <f t="shared" si="38"/>
        <v>299.73935735270419</v>
      </c>
      <c r="DY17" s="5">
        <f t="shared" si="38"/>
        <v>315.05603851342732</v>
      </c>
      <c r="DZ17" s="5">
        <f t="shared" si="38"/>
        <v>331.15540208146342</v>
      </c>
      <c r="EA17" s="5">
        <f t="shared" si="38"/>
        <v>348.0774431278262</v>
      </c>
      <c r="EB17" s="5">
        <f t="shared" si="38"/>
        <v>365.86420047165808</v>
      </c>
      <c r="EC17" s="5">
        <f t="shared" si="38"/>
        <v>384.55986111575976</v>
      </c>
      <c r="ED17" s="5">
        <f t="shared" si="38"/>
        <v>404.21087001877504</v>
      </c>
      <c r="EE17" s="5">
        <f t="shared" si="38"/>
        <v>424.86604547673443</v>
      </c>
      <c r="EF17" s="5">
        <f t="shared" si="38"/>
        <v>446.57670040059554</v>
      </c>
      <c r="EG17" s="5">
        <f t="shared" si="38"/>
        <v>469.39676979106594</v>
      </c>
      <c r="EH17" s="5">
        <f t="shared" si="38"/>
        <v>493.38294472738937</v>
      </c>
      <c r="EI17" s="5">
        <f t="shared" si="38"/>
        <v>518.5948132029589</v>
      </c>
      <c r="EJ17" s="5">
        <f t="shared" si="38"/>
        <v>545.0950081576301</v>
      </c>
      <c r="EK17" s="5">
        <f t="shared" si="38"/>
        <v>572.94936307448495</v>
      </c>
      <c r="EL17" s="5">
        <f t="shared" si="38"/>
        <v>602.22707552759107</v>
      </c>
      <c r="EM17" s="5">
        <f t="shared" si="38"/>
        <v>633.00087908705098</v>
      </c>
      <c r="EN17" s="5">
        <f t="shared" si="38"/>
        <v>665.34722400839928</v>
      </c>
      <c r="EO17" s="5">
        <f t="shared" si="38"/>
        <v>699.34646715522842</v>
      </c>
      <c r="EP17" s="5">
        <f t="shared" si="38"/>
        <v>735.08307162686049</v>
      </c>
      <c r="EQ17" s="5">
        <f t="shared" si="38"/>
        <v>772.64581658699296</v>
      </c>
      <c r="ER17" s="5">
        <f t="shared" si="38"/>
        <v>812.12801781458825</v>
      </c>
      <c r="ES17" s="5">
        <f t="shared" si="38"/>
        <v>853.6277595249137</v>
      </c>
      <c r="ET17" s="5">
        <f t="shared" si="38"/>
        <v>897.24813803663676</v>
      </c>
      <c r="EU17" s="5">
        <f t="shared" si="38"/>
        <v>943.09751789030884</v>
      </c>
      <c r="EV17" s="5">
        <f t="shared" si="38"/>
        <v>991.28980105450353</v>
      </c>
      <c r="EW17" s="5">
        <f t="shared" ref="EW17:FM17" si="39">1.0511*EV17</f>
        <v>1041.9447098883886</v>
      </c>
      <c r="EX17" s="5">
        <f t="shared" si="39"/>
        <v>1095.1880845636852</v>
      </c>
      <c r="EY17" s="5">
        <f t="shared" si="39"/>
        <v>1151.1521956848894</v>
      </c>
      <c r="EZ17" s="5">
        <f t="shared" si="39"/>
        <v>1209.9760728843871</v>
      </c>
      <c r="FA17" s="5">
        <f t="shared" si="39"/>
        <v>1271.8058502087792</v>
      </c>
      <c r="FB17" s="5">
        <f t="shared" si="39"/>
        <v>1336.7951291544477</v>
      </c>
      <c r="FC17" s="5">
        <f t="shared" si="39"/>
        <v>1405.1053602542399</v>
      </c>
      <c r="FD17" s="5">
        <f t="shared" si="39"/>
        <v>1476.9062441632316</v>
      </c>
      <c r="FE17" s="5">
        <f t="shared" si="39"/>
        <v>1552.3761532399726</v>
      </c>
      <c r="FF17" s="5">
        <f t="shared" si="39"/>
        <v>1631.7025746705351</v>
      </c>
      <c r="FG17" s="5">
        <f t="shared" si="39"/>
        <v>1715.0825762361994</v>
      </c>
      <c r="FH17" s="5">
        <f t="shared" si="39"/>
        <v>1802.723295881869</v>
      </c>
      <c r="FI17" s="5">
        <f t="shared" si="39"/>
        <v>1894.8424563014323</v>
      </c>
      <c r="FJ17" s="5">
        <f t="shared" si="39"/>
        <v>1991.6689058184354</v>
      </c>
      <c r="FK17" s="5">
        <f t="shared" si="39"/>
        <v>2093.4431869057571</v>
      </c>
      <c r="FL17" s="5">
        <f t="shared" si="39"/>
        <v>2200.4181337566411</v>
      </c>
      <c r="FM17" s="5">
        <f t="shared" si="39"/>
        <v>2312.8595003916053</v>
      </c>
      <c r="FN17" s="21">
        <f t="shared" si="23"/>
        <v>0.10469542997821697</v>
      </c>
    </row>
    <row r="18" spans="1:170">
      <c r="A18">
        <f t="shared" si="24"/>
        <v>8</v>
      </c>
      <c r="B18" s="3" t="s">
        <v>147</v>
      </c>
      <c r="C18" s="3" t="s">
        <v>83</v>
      </c>
      <c r="D18" s="20">
        <f>'INPUT 1A'!E18</f>
        <v>2.38</v>
      </c>
      <c r="E18" s="20">
        <f>'INPUT 1A'!F18</f>
        <v>2.44</v>
      </c>
      <c r="F18" s="20">
        <f t="shared" si="7"/>
        <v>2.0000000000000018E-2</v>
      </c>
      <c r="G18" s="5">
        <f>'SCHED (DJL-4)'!R18*-1</f>
        <v>-41.734333333333332</v>
      </c>
      <c r="H18" s="5">
        <f t="shared" si="8"/>
        <v>2.38</v>
      </c>
      <c r="I18" s="5">
        <f t="shared" si="9"/>
        <v>2.4</v>
      </c>
      <c r="J18" s="5">
        <f t="shared" si="10"/>
        <v>2.42</v>
      </c>
      <c r="K18" s="5">
        <f t="shared" si="11"/>
        <v>2.44</v>
      </c>
      <c r="L18" s="5">
        <f t="shared" si="12"/>
        <v>2.5646839999999997</v>
      </c>
      <c r="M18" s="6">
        <v>5.11E-2</v>
      </c>
      <c r="N18" s="6">
        <f t="shared" si="13"/>
        <v>0.10199480208693291</v>
      </c>
      <c r="S18" s="5">
        <f t="shared" si="14"/>
        <v>-41.734333333333332</v>
      </c>
      <c r="T18" s="5">
        <f t="shared" si="15"/>
        <v>2.38</v>
      </c>
      <c r="U18" s="5">
        <f t="shared" si="16"/>
        <v>2.4</v>
      </c>
      <c r="V18" s="5">
        <f t="shared" si="17"/>
        <v>2.42</v>
      </c>
      <c r="W18" s="5">
        <f t="shared" si="18"/>
        <v>2.44</v>
      </c>
      <c r="X18" s="5">
        <f t="shared" si="19"/>
        <v>2.5646839999999997</v>
      </c>
      <c r="Y18" s="5">
        <f t="shared" ref="Y18:CJ18" si="40">1.0511*X18</f>
        <v>2.6957393523999995</v>
      </c>
      <c r="Z18" s="5">
        <f t="shared" si="40"/>
        <v>2.8334916333076392</v>
      </c>
      <c r="AA18" s="5">
        <f t="shared" si="40"/>
        <v>2.9782830557696593</v>
      </c>
      <c r="AB18" s="5">
        <f t="shared" si="40"/>
        <v>3.1304733199194885</v>
      </c>
      <c r="AC18" s="5">
        <f t="shared" si="40"/>
        <v>3.2904405065673741</v>
      </c>
      <c r="AD18" s="5">
        <f t="shared" si="40"/>
        <v>3.4585820164529668</v>
      </c>
      <c r="AE18" s="5">
        <f t="shared" si="40"/>
        <v>3.6353155574937133</v>
      </c>
      <c r="AF18" s="5">
        <f t="shared" si="40"/>
        <v>3.8210801824816416</v>
      </c>
      <c r="AG18" s="5">
        <f t="shared" si="40"/>
        <v>4.016337379806453</v>
      </c>
      <c r="AH18" s="5">
        <f t="shared" si="40"/>
        <v>4.2215722199145622</v>
      </c>
      <c r="AI18" s="5">
        <f t="shared" si="40"/>
        <v>4.4372945603521963</v>
      </c>
      <c r="AJ18" s="5">
        <f t="shared" si="40"/>
        <v>4.6640403123861933</v>
      </c>
      <c r="AK18" s="5">
        <f t="shared" si="40"/>
        <v>4.9023727723491275</v>
      </c>
      <c r="AL18" s="5">
        <f t="shared" si="40"/>
        <v>5.1528840210161677</v>
      </c>
      <c r="AM18" s="5">
        <f t="shared" si="40"/>
        <v>5.4161963944900933</v>
      </c>
      <c r="AN18" s="5">
        <f t="shared" si="40"/>
        <v>5.6929640302485369</v>
      </c>
      <c r="AO18" s="5">
        <f t="shared" si="40"/>
        <v>5.9838744921942366</v>
      </c>
      <c r="AP18" s="5">
        <f t="shared" si="40"/>
        <v>6.2896504787453615</v>
      </c>
      <c r="AQ18" s="5">
        <f t="shared" si="40"/>
        <v>6.6110516182092489</v>
      </c>
      <c r="AR18" s="5">
        <f t="shared" si="40"/>
        <v>6.9488763558997411</v>
      </c>
      <c r="AS18" s="5">
        <f t="shared" si="40"/>
        <v>7.3039639376862171</v>
      </c>
      <c r="AT18" s="5">
        <f t="shared" si="40"/>
        <v>7.677196494901982</v>
      </c>
      <c r="AU18" s="5">
        <f t="shared" si="40"/>
        <v>8.0695012357914724</v>
      </c>
      <c r="AV18" s="5">
        <f t="shared" si="40"/>
        <v>8.4818527489404154</v>
      </c>
      <c r="AW18" s="5">
        <f t="shared" si="40"/>
        <v>8.91527542441127</v>
      </c>
      <c r="AX18" s="5">
        <f t="shared" si="40"/>
        <v>9.3708459985986856</v>
      </c>
      <c r="AY18" s="5">
        <f t="shared" si="40"/>
        <v>9.849696229127078</v>
      </c>
      <c r="AZ18" s="5">
        <f t="shared" si="40"/>
        <v>10.353015706435471</v>
      </c>
      <c r="BA18" s="5">
        <f t="shared" si="40"/>
        <v>10.882054809034322</v>
      </c>
      <c r="BB18" s="5">
        <f t="shared" si="40"/>
        <v>11.438127809775976</v>
      </c>
      <c r="BC18" s="5">
        <f t="shared" si="40"/>
        <v>12.022616140855527</v>
      </c>
      <c r="BD18" s="5">
        <f t="shared" si="40"/>
        <v>12.636971825653244</v>
      </c>
      <c r="BE18" s="5">
        <f t="shared" si="40"/>
        <v>13.282721085944123</v>
      </c>
      <c r="BF18" s="5">
        <f t="shared" si="40"/>
        <v>13.961468133435867</v>
      </c>
      <c r="BG18" s="5">
        <f t="shared" si="40"/>
        <v>14.674899155054439</v>
      </c>
      <c r="BH18" s="5">
        <f t="shared" si="40"/>
        <v>15.424786501877719</v>
      </c>
      <c r="BI18" s="5">
        <f t="shared" si="40"/>
        <v>16.212993092123668</v>
      </c>
      <c r="BJ18" s="5">
        <f t="shared" si="40"/>
        <v>17.041477039131188</v>
      </c>
      <c r="BK18" s="5">
        <f t="shared" si="40"/>
        <v>17.912296515830789</v>
      </c>
      <c r="BL18" s="5">
        <f t="shared" si="40"/>
        <v>18.827614867789741</v>
      </c>
      <c r="BM18" s="5">
        <f t="shared" si="40"/>
        <v>19.789705987533797</v>
      </c>
      <c r="BN18" s="5">
        <f t="shared" si="40"/>
        <v>20.800959963496773</v>
      </c>
      <c r="BO18" s="5">
        <f t="shared" si="40"/>
        <v>21.863889017631458</v>
      </c>
      <c r="BP18" s="5">
        <f t="shared" si="40"/>
        <v>22.981133746432423</v>
      </c>
      <c r="BQ18" s="5">
        <f t="shared" si="40"/>
        <v>24.155469680875118</v>
      </c>
      <c r="BR18" s="5">
        <f t="shared" si="40"/>
        <v>25.389814181567836</v>
      </c>
      <c r="BS18" s="5">
        <f t="shared" si="40"/>
        <v>26.68723368624595</v>
      </c>
      <c r="BT18" s="5">
        <f t="shared" si="40"/>
        <v>28.050951327613117</v>
      </c>
      <c r="BU18" s="5">
        <f t="shared" si="40"/>
        <v>29.484354940454146</v>
      </c>
      <c r="BV18" s="5">
        <f t="shared" si="40"/>
        <v>30.991005477911351</v>
      </c>
      <c r="BW18" s="5">
        <f t="shared" si="40"/>
        <v>32.574645857832621</v>
      </c>
      <c r="BX18" s="5">
        <f t="shared" si="40"/>
        <v>34.239210261167862</v>
      </c>
      <c r="BY18" s="5">
        <f t="shared" si="40"/>
        <v>35.988833905513538</v>
      </c>
      <c r="BZ18" s="5">
        <f t="shared" si="40"/>
        <v>37.827863318085278</v>
      </c>
      <c r="CA18" s="5">
        <f t="shared" si="40"/>
        <v>39.760867133639429</v>
      </c>
      <c r="CB18" s="5">
        <f t="shared" si="40"/>
        <v>41.792647444168402</v>
      </c>
      <c r="CC18" s="5">
        <f t="shared" si="40"/>
        <v>43.928251728565407</v>
      </c>
      <c r="CD18" s="5">
        <f t="shared" si="40"/>
        <v>46.172985391895097</v>
      </c>
      <c r="CE18" s="5">
        <f t="shared" si="40"/>
        <v>48.532424945420935</v>
      </c>
      <c r="CF18" s="5">
        <f t="shared" si="40"/>
        <v>51.01243186013194</v>
      </c>
      <c r="CG18" s="5">
        <f t="shared" si="40"/>
        <v>53.619167128184678</v>
      </c>
      <c r="CH18" s="5">
        <f t="shared" si="40"/>
        <v>56.35910656843491</v>
      </c>
      <c r="CI18" s="5">
        <f t="shared" si="40"/>
        <v>59.239056914081928</v>
      </c>
      <c r="CJ18" s="5">
        <f t="shared" si="40"/>
        <v>62.266172722391509</v>
      </c>
      <c r="CK18" s="5">
        <f t="shared" ref="CK18:EV18" si="41">1.0511*CJ18</f>
        <v>65.447974148505708</v>
      </c>
      <c r="CL18" s="5">
        <f t="shared" si="41"/>
        <v>68.792365627494348</v>
      </c>
      <c r="CM18" s="5">
        <f t="shared" si="41"/>
        <v>72.307655511059309</v>
      </c>
      <c r="CN18" s="5">
        <f t="shared" si="41"/>
        <v>76.002576707674436</v>
      </c>
      <c r="CO18" s="5">
        <f t="shared" si="41"/>
        <v>79.886308377436592</v>
      </c>
      <c r="CP18" s="5">
        <f t="shared" si="41"/>
        <v>83.968498735523596</v>
      </c>
      <c r="CQ18" s="5">
        <f t="shared" si="41"/>
        <v>88.259289020908852</v>
      </c>
      <c r="CR18" s="5">
        <f t="shared" si="41"/>
        <v>92.769338689877287</v>
      </c>
      <c r="CS18" s="5">
        <f t="shared" si="41"/>
        <v>97.509851896930016</v>
      </c>
      <c r="CT18" s="5">
        <f t="shared" si="41"/>
        <v>102.49260532886314</v>
      </c>
      <c r="CU18" s="5">
        <f t="shared" si="41"/>
        <v>107.72997746116803</v>
      </c>
      <c r="CV18" s="5">
        <f t="shared" si="41"/>
        <v>113.23497930943371</v>
      </c>
      <c r="CW18" s="5">
        <f t="shared" si="41"/>
        <v>119.02128675214577</v>
      </c>
      <c r="CX18" s="5">
        <f t="shared" si="41"/>
        <v>125.10327450518041</v>
      </c>
      <c r="CY18" s="5">
        <f t="shared" si="41"/>
        <v>131.49605183239512</v>
      </c>
      <c r="CZ18" s="5">
        <f t="shared" si="41"/>
        <v>138.21550008103051</v>
      </c>
      <c r="DA18" s="5">
        <f t="shared" si="41"/>
        <v>145.27831213517115</v>
      </c>
      <c r="DB18" s="5">
        <f t="shared" si="41"/>
        <v>152.70203388527838</v>
      </c>
      <c r="DC18" s="5">
        <f t="shared" si="41"/>
        <v>160.50510781681609</v>
      </c>
      <c r="DD18" s="5">
        <f t="shared" si="41"/>
        <v>168.70691882625539</v>
      </c>
      <c r="DE18" s="5">
        <f t="shared" si="41"/>
        <v>177.32784237827704</v>
      </c>
      <c r="DF18" s="5">
        <f t="shared" si="41"/>
        <v>186.38929512380699</v>
      </c>
      <c r="DG18" s="5">
        <f t="shared" si="41"/>
        <v>195.91378810463351</v>
      </c>
      <c r="DH18" s="5">
        <f t="shared" si="41"/>
        <v>205.92498267678027</v>
      </c>
      <c r="DI18" s="5">
        <f t="shared" si="41"/>
        <v>216.44774929156372</v>
      </c>
      <c r="DJ18" s="5">
        <f t="shared" si="41"/>
        <v>227.50822928036263</v>
      </c>
      <c r="DK18" s="5">
        <f t="shared" si="41"/>
        <v>239.13389979658913</v>
      </c>
      <c r="DL18" s="5">
        <f t="shared" si="41"/>
        <v>251.35364207619483</v>
      </c>
      <c r="DM18" s="5">
        <f t="shared" si="41"/>
        <v>264.19781318628839</v>
      </c>
      <c r="DN18" s="5">
        <f t="shared" si="41"/>
        <v>277.69832144010769</v>
      </c>
      <c r="DO18" s="5">
        <f t="shared" si="41"/>
        <v>291.88870566569716</v>
      </c>
      <c r="DP18" s="5">
        <f t="shared" si="41"/>
        <v>306.80421852521425</v>
      </c>
      <c r="DQ18" s="5">
        <f t="shared" si="41"/>
        <v>322.48191409185267</v>
      </c>
      <c r="DR18" s="5">
        <f t="shared" si="41"/>
        <v>338.96073990194634</v>
      </c>
      <c r="DS18" s="5">
        <f t="shared" si="41"/>
        <v>356.28163371093575</v>
      </c>
      <c r="DT18" s="5">
        <f t="shared" si="41"/>
        <v>374.48762519356455</v>
      </c>
      <c r="DU18" s="5">
        <f t="shared" si="41"/>
        <v>393.62394284095569</v>
      </c>
      <c r="DV18" s="5">
        <f t="shared" si="41"/>
        <v>413.73812632012852</v>
      </c>
      <c r="DW18" s="5">
        <f t="shared" si="41"/>
        <v>434.88014457508706</v>
      </c>
      <c r="DX18" s="5">
        <f t="shared" si="41"/>
        <v>457.102519962874</v>
      </c>
      <c r="DY18" s="5">
        <f t="shared" si="41"/>
        <v>480.4604587329768</v>
      </c>
      <c r="DZ18" s="5">
        <f t="shared" si="41"/>
        <v>505.01198817423187</v>
      </c>
      <c r="EA18" s="5">
        <f t="shared" si="41"/>
        <v>530.81810076993509</v>
      </c>
      <c r="EB18" s="5">
        <f t="shared" si="41"/>
        <v>557.94290571927877</v>
      </c>
      <c r="EC18" s="5">
        <f t="shared" si="41"/>
        <v>586.45378820153383</v>
      </c>
      <c r="ED18" s="5">
        <f t="shared" si="41"/>
        <v>616.42157677863213</v>
      </c>
      <c r="EE18" s="5">
        <f t="shared" si="41"/>
        <v>647.92071935202023</v>
      </c>
      <c r="EF18" s="5">
        <f t="shared" si="41"/>
        <v>681.0294681109084</v>
      </c>
      <c r="EG18" s="5">
        <f t="shared" si="41"/>
        <v>715.83007393137575</v>
      </c>
      <c r="EH18" s="5">
        <f t="shared" si="41"/>
        <v>752.40899070926901</v>
      </c>
      <c r="EI18" s="5">
        <f t="shared" si="41"/>
        <v>790.85709013451265</v>
      </c>
      <c r="EJ18" s="5">
        <f t="shared" si="41"/>
        <v>831.26988744038613</v>
      </c>
      <c r="EK18" s="5">
        <f t="shared" si="41"/>
        <v>873.74777868858985</v>
      </c>
      <c r="EL18" s="5">
        <f t="shared" si="41"/>
        <v>918.39629017957668</v>
      </c>
      <c r="EM18" s="5">
        <f t="shared" si="41"/>
        <v>965.32634060775297</v>
      </c>
      <c r="EN18" s="5">
        <f t="shared" si="41"/>
        <v>1014.6545166128091</v>
      </c>
      <c r="EO18" s="5">
        <f t="shared" si="41"/>
        <v>1066.5033624117236</v>
      </c>
      <c r="EP18" s="5">
        <f t="shared" si="41"/>
        <v>1121.0016842309626</v>
      </c>
      <c r="EQ18" s="5">
        <f t="shared" si="41"/>
        <v>1178.2848702951646</v>
      </c>
      <c r="ER18" s="5">
        <f t="shared" si="41"/>
        <v>1238.4952271672475</v>
      </c>
      <c r="ES18" s="5">
        <f t="shared" si="41"/>
        <v>1301.7823332754938</v>
      </c>
      <c r="ET18" s="5">
        <f t="shared" si="41"/>
        <v>1368.3034105058714</v>
      </c>
      <c r="EU18" s="5">
        <f t="shared" si="41"/>
        <v>1438.2237147827213</v>
      </c>
      <c r="EV18" s="5">
        <f t="shared" si="41"/>
        <v>1511.7169466081184</v>
      </c>
      <c r="EW18" s="5">
        <f t="shared" ref="EW18:FM18" si="42">1.0511*EV18</f>
        <v>1588.9656825797931</v>
      </c>
      <c r="EX18" s="5">
        <f t="shared" si="42"/>
        <v>1670.1618289596204</v>
      </c>
      <c r="EY18" s="5">
        <f t="shared" si="42"/>
        <v>1755.507098419457</v>
      </c>
      <c r="EZ18" s="5">
        <f t="shared" si="42"/>
        <v>1845.2135111486912</v>
      </c>
      <c r="FA18" s="5">
        <f t="shared" si="42"/>
        <v>1939.5039215683892</v>
      </c>
      <c r="FB18" s="5">
        <f t="shared" si="42"/>
        <v>2038.6125719605336</v>
      </c>
      <c r="FC18" s="5">
        <f t="shared" si="42"/>
        <v>2142.7856743877169</v>
      </c>
      <c r="FD18" s="5">
        <f t="shared" si="42"/>
        <v>2252.2820223489289</v>
      </c>
      <c r="FE18" s="5">
        <f t="shared" si="42"/>
        <v>2367.3736336909592</v>
      </c>
      <c r="FF18" s="5">
        <f t="shared" si="42"/>
        <v>2488.3464263725668</v>
      </c>
      <c r="FG18" s="5">
        <f t="shared" si="42"/>
        <v>2615.5009287602047</v>
      </c>
      <c r="FH18" s="5">
        <f t="shared" si="42"/>
        <v>2749.1530262198512</v>
      </c>
      <c r="FI18" s="5">
        <f t="shared" si="42"/>
        <v>2889.6347458596856</v>
      </c>
      <c r="FJ18" s="5">
        <f t="shared" si="42"/>
        <v>3037.2950813731154</v>
      </c>
      <c r="FK18" s="5">
        <f t="shared" si="42"/>
        <v>3192.5008600312813</v>
      </c>
      <c r="FL18" s="5">
        <f t="shared" si="42"/>
        <v>3355.6376539788794</v>
      </c>
      <c r="FM18" s="5">
        <f t="shared" si="42"/>
        <v>3527.1107380971998</v>
      </c>
      <c r="FN18" s="21">
        <f t="shared" si="23"/>
        <v>0.10199480208693291</v>
      </c>
    </row>
    <row r="19" spans="1:170">
      <c r="A19">
        <f t="shared" si="24"/>
        <v>9</v>
      </c>
      <c r="B19" s="3" t="s">
        <v>15</v>
      </c>
      <c r="C19" s="3" t="s">
        <v>16</v>
      </c>
      <c r="D19" s="20">
        <f>'INPUT 1A'!E19</f>
        <v>1.18</v>
      </c>
      <c r="E19" s="20">
        <f>'INPUT 1A'!F19</f>
        <v>1.3</v>
      </c>
      <c r="F19" s="20">
        <f t="shared" si="7"/>
        <v>4.0000000000000036E-2</v>
      </c>
      <c r="G19" s="5">
        <f>'SCHED (DJL-4)'!R19*-1</f>
        <v>-26.573333333333327</v>
      </c>
      <c r="H19" s="5">
        <f t="shared" si="8"/>
        <v>1.18</v>
      </c>
      <c r="I19" s="5">
        <f t="shared" si="9"/>
        <v>1.22</v>
      </c>
      <c r="J19" s="5">
        <f t="shared" si="10"/>
        <v>1.26</v>
      </c>
      <c r="K19" s="5">
        <f t="shared" si="11"/>
        <v>1.3</v>
      </c>
      <c r="L19" s="5">
        <f t="shared" si="12"/>
        <v>1.36643</v>
      </c>
      <c r="M19" s="6">
        <v>5.11E-2</v>
      </c>
      <c r="N19" s="6">
        <f t="shared" si="13"/>
        <v>9.3285977000988785E-2</v>
      </c>
      <c r="S19" s="5">
        <f t="shared" si="14"/>
        <v>-26.573333333333327</v>
      </c>
      <c r="T19" s="5">
        <f t="shared" si="15"/>
        <v>1.18</v>
      </c>
      <c r="U19" s="5">
        <f t="shared" si="16"/>
        <v>1.22</v>
      </c>
      <c r="V19" s="5">
        <f t="shared" si="17"/>
        <v>1.26</v>
      </c>
      <c r="W19" s="5">
        <f t="shared" si="18"/>
        <v>1.3</v>
      </c>
      <c r="X19" s="5">
        <f t="shared" si="19"/>
        <v>1.36643</v>
      </c>
      <c r="Y19" s="5">
        <f t="shared" ref="Y19:CJ19" si="43">1.0511*X19</f>
        <v>1.436254573</v>
      </c>
      <c r="Z19" s="5">
        <f t="shared" si="43"/>
        <v>1.5096471816802999</v>
      </c>
      <c r="AA19" s="5">
        <f t="shared" si="43"/>
        <v>1.586790152664163</v>
      </c>
      <c r="AB19" s="5">
        <f t="shared" si="43"/>
        <v>1.6678751294653016</v>
      </c>
      <c r="AC19" s="5">
        <f t="shared" si="43"/>
        <v>1.7531035485809783</v>
      </c>
      <c r="AD19" s="5">
        <f t="shared" si="43"/>
        <v>1.8426871399134661</v>
      </c>
      <c r="AE19" s="5">
        <f t="shared" si="43"/>
        <v>1.9368484527630441</v>
      </c>
      <c r="AF19" s="5">
        <f t="shared" si="43"/>
        <v>2.0358214086992357</v>
      </c>
      <c r="AG19" s="5">
        <f t="shared" si="43"/>
        <v>2.1398518826837662</v>
      </c>
      <c r="AH19" s="5">
        <f t="shared" si="43"/>
        <v>2.2491983138889067</v>
      </c>
      <c r="AI19" s="5">
        <f t="shared" si="43"/>
        <v>2.3641323477286296</v>
      </c>
      <c r="AJ19" s="5">
        <f t="shared" si="43"/>
        <v>2.4849395106975622</v>
      </c>
      <c r="AK19" s="5">
        <f t="shared" si="43"/>
        <v>2.6119199196942073</v>
      </c>
      <c r="AL19" s="5">
        <f t="shared" si="43"/>
        <v>2.7453890275905812</v>
      </c>
      <c r="AM19" s="5">
        <f t="shared" si="43"/>
        <v>2.8856784069004595</v>
      </c>
      <c r="AN19" s="5">
        <f t="shared" si="43"/>
        <v>3.0331365734930729</v>
      </c>
      <c r="AO19" s="5">
        <f t="shared" si="43"/>
        <v>3.1881298523985686</v>
      </c>
      <c r="AP19" s="5">
        <f t="shared" si="43"/>
        <v>3.3510432878561351</v>
      </c>
      <c r="AQ19" s="5">
        <f t="shared" si="43"/>
        <v>3.5222815998655834</v>
      </c>
      <c r="AR19" s="5">
        <f t="shared" si="43"/>
        <v>3.7022701896187145</v>
      </c>
      <c r="AS19" s="5">
        <f t="shared" si="43"/>
        <v>3.8914561963082304</v>
      </c>
      <c r="AT19" s="5">
        <f t="shared" si="43"/>
        <v>4.0903096079395809</v>
      </c>
      <c r="AU19" s="5">
        <f t="shared" si="43"/>
        <v>4.299324428905293</v>
      </c>
      <c r="AV19" s="5">
        <f t="shared" si="43"/>
        <v>4.5190199072223534</v>
      </c>
      <c r="AW19" s="5">
        <f t="shared" si="43"/>
        <v>4.7499418244814153</v>
      </c>
      <c r="AX19" s="5">
        <f t="shared" si="43"/>
        <v>4.9926638517124156</v>
      </c>
      <c r="AY19" s="5">
        <f t="shared" si="43"/>
        <v>5.2477889745349193</v>
      </c>
      <c r="AZ19" s="5">
        <f t="shared" si="43"/>
        <v>5.5159509911336535</v>
      </c>
      <c r="BA19" s="5">
        <f t="shared" si="43"/>
        <v>5.7978160867805828</v>
      </c>
      <c r="BB19" s="5">
        <f t="shared" si="43"/>
        <v>6.0940844888150698</v>
      </c>
      <c r="BC19" s="5">
        <f t="shared" si="43"/>
        <v>6.4054922061935198</v>
      </c>
      <c r="BD19" s="5">
        <f t="shared" si="43"/>
        <v>6.7328128579300079</v>
      </c>
      <c r="BE19" s="5">
        <f t="shared" si="43"/>
        <v>7.0768595949702311</v>
      </c>
      <c r="BF19" s="5">
        <f t="shared" si="43"/>
        <v>7.4384871202732095</v>
      </c>
      <c r="BG19" s="5">
        <f t="shared" si="43"/>
        <v>7.81859381211917</v>
      </c>
      <c r="BH19" s="5">
        <f t="shared" si="43"/>
        <v>8.2181239559184593</v>
      </c>
      <c r="BI19" s="5">
        <f t="shared" si="43"/>
        <v>8.6380700900658915</v>
      </c>
      <c r="BJ19" s="5">
        <f t="shared" si="43"/>
        <v>9.0794754716682586</v>
      </c>
      <c r="BK19" s="5">
        <f t="shared" si="43"/>
        <v>9.5434366682705054</v>
      </c>
      <c r="BL19" s="5">
        <f t="shared" si="43"/>
        <v>10.031106282019127</v>
      </c>
      <c r="BM19" s="5">
        <f t="shared" si="43"/>
        <v>10.543695813030304</v>
      </c>
      <c r="BN19" s="5">
        <f t="shared" si="43"/>
        <v>11.082478669076151</v>
      </c>
      <c r="BO19" s="5">
        <f t="shared" si="43"/>
        <v>11.648793329065942</v>
      </c>
      <c r="BP19" s="5">
        <f t="shared" si="43"/>
        <v>12.244046668181211</v>
      </c>
      <c r="BQ19" s="5">
        <f t="shared" si="43"/>
        <v>12.86971745292527</v>
      </c>
      <c r="BR19" s="5">
        <f t="shared" si="43"/>
        <v>13.52736001476975</v>
      </c>
      <c r="BS19" s="5">
        <f t="shared" si="43"/>
        <v>14.218608111524484</v>
      </c>
      <c r="BT19" s="5">
        <f t="shared" si="43"/>
        <v>14.945178986023384</v>
      </c>
      <c r="BU19" s="5">
        <f t="shared" si="43"/>
        <v>15.708877632209179</v>
      </c>
      <c r="BV19" s="5">
        <f t="shared" si="43"/>
        <v>16.511601279215068</v>
      </c>
      <c r="BW19" s="5">
        <f t="shared" si="43"/>
        <v>17.355344104582958</v>
      </c>
      <c r="BX19" s="5">
        <f t="shared" si="43"/>
        <v>18.242202188327145</v>
      </c>
      <c r="BY19" s="5">
        <f t="shared" si="43"/>
        <v>19.17437872015066</v>
      </c>
      <c r="BZ19" s="5">
        <f t="shared" si="43"/>
        <v>20.154189472750357</v>
      </c>
      <c r="CA19" s="5">
        <f t="shared" si="43"/>
        <v>21.184068554807897</v>
      </c>
      <c r="CB19" s="5">
        <f t="shared" si="43"/>
        <v>22.26657445795858</v>
      </c>
      <c r="CC19" s="5">
        <f t="shared" si="43"/>
        <v>23.40439641276026</v>
      </c>
      <c r="CD19" s="5">
        <f t="shared" si="43"/>
        <v>24.600361069452308</v>
      </c>
      <c r="CE19" s="5">
        <f t="shared" si="43"/>
        <v>25.85743952010132</v>
      </c>
      <c r="CF19" s="5">
        <f t="shared" si="43"/>
        <v>27.178754679578496</v>
      </c>
      <c r="CG19" s="5">
        <f t="shared" si="43"/>
        <v>28.567589043704956</v>
      </c>
      <c r="CH19" s="5">
        <f t="shared" si="43"/>
        <v>30.027392843838278</v>
      </c>
      <c r="CI19" s="5">
        <f t="shared" si="43"/>
        <v>31.56179261815841</v>
      </c>
      <c r="CJ19" s="5">
        <f t="shared" si="43"/>
        <v>33.174600220946303</v>
      </c>
      <c r="CK19" s="5">
        <f t="shared" ref="CK19:EV19" si="44">1.0511*CJ19</f>
        <v>34.869822292236655</v>
      </c>
      <c r="CL19" s="5">
        <f t="shared" si="44"/>
        <v>36.651670211369947</v>
      </c>
      <c r="CM19" s="5">
        <f t="shared" si="44"/>
        <v>38.524570559170947</v>
      </c>
      <c r="CN19" s="5">
        <f t="shared" si="44"/>
        <v>40.493176114744578</v>
      </c>
      <c r="CO19" s="5">
        <f t="shared" si="44"/>
        <v>42.562377414208022</v>
      </c>
      <c r="CP19" s="5">
        <f t="shared" si="44"/>
        <v>44.737314900074047</v>
      </c>
      <c r="CQ19" s="5">
        <f t="shared" si="44"/>
        <v>47.023391691467829</v>
      </c>
      <c r="CR19" s="5">
        <f t="shared" si="44"/>
        <v>49.426287006901831</v>
      </c>
      <c r="CS19" s="5">
        <f t="shared" si="44"/>
        <v>51.951970272954512</v>
      </c>
      <c r="CT19" s="5">
        <f t="shared" si="44"/>
        <v>54.60671595390248</v>
      </c>
      <c r="CU19" s="5">
        <f t="shared" si="44"/>
        <v>57.397119139146895</v>
      </c>
      <c r="CV19" s="5">
        <f t="shared" si="44"/>
        <v>60.330111927157297</v>
      </c>
      <c r="CW19" s="5">
        <f t="shared" si="44"/>
        <v>63.412980646635027</v>
      </c>
      <c r="CX19" s="5">
        <f t="shared" si="44"/>
        <v>66.653383957678074</v>
      </c>
      <c r="CY19" s="5">
        <f t="shared" si="44"/>
        <v>70.059371877915424</v>
      </c>
      <c r="CZ19" s="5">
        <f t="shared" si="44"/>
        <v>73.639405780876899</v>
      </c>
      <c r="DA19" s="5">
        <f t="shared" si="44"/>
        <v>77.4023794162797</v>
      </c>
      <c r="DB19" s="5">
        <f t="shared" si="44"/>
        <v>81.357641004451594</v>
      </c>
      <c r="DC19" s="5">
        <f t="shared" si="44"/>
        <v>85.515016459779062</v>
      </c>
      <c r="DD19" s="5">
        <f t="shared" si="44"/>
        <v>89.884833800873764</v>
      </c>
      <c r="DE19" s="5">
        <f t="shared" si="44"/>
        <v>94.477948808098404</v>
      </c>
      <c r="DF19" s="5">
        <f t="shared" si="44"/>
        <v>99.30577199219222</v>
      </c>
      <c r="DG19" s="5">
        <f t="shared" si="44"/>
        <v>104.38029694099323</v>
      </c>
      <c r="DH19" s="5">
        <f t="shared" si="44"/>
        <v>109.71413011467799</v>
      </c>
      <c r="DI19" s="5">
        <f t="shared" si="44"/>
        <v>115.32052216353802</v>
      </c>
      <c r="DJ19" s="5">
        <f t="shared" si="44"/>
        <v>121.2134008460948</v>
      </c>
      <c r="DK19" s="5">
        <f t="shared" si="44"/>
        <v>127.40740562933023</v>
      </c>
      <c r="DL19" s="5">
        <f t="shared" si="44"/>
        <v>133.91792405698899</v>
      </c>
      <c r="DM19" s="5">
        <f t="shared" si="44"/>
        <v>140.76112997630113</v>
      </c>
      <c r="DN19" s="5">
        <f t="shared" si="44"/>
        <v>147.9540237180901</v>
      </c>
      <c r="DO19" s="5">
        <f t="shared" si="44"/>
        <v>155.51447433008448</v>
      </c>
      <c r="DP19" s="5">
        <f t="shared" si="44"/>
        <v>163.4612639683518</v>
      </c>
      <c r="DQ19" s="5">
        <f t="shared" si="44"/>
        <v>171.81413455713457</v>
      </c>
      <c r="DR19" s="5">
        <f t="shared" si="44"/>
        <v>180.59383683300413</v>
      </c>
      <c r="DS19" s="5">
        <f t="shared" si="44"/>
        <v>189.82218189517064</v>
      </c>
      <c r="DT19" s="5">
        <f t="shared" si="44"/>
        <v>199.52209539001385</v>
      </c>
      <c r="DU19" s="5">
        <f t="shared" si="44"/>
        <v>209.71767446444355</v>
      </c>
      <c r="DV19" s="5">
        <f t="shared" si="44"/>
        <v>220.43424762957659</v>
      </c>
      <c r="DW19" s="5">
        <f t="shared" si="44"/>
        <v>231.69843768344793</v>
      </c>
      <c r="DX19" s="5">
        <f t="shared" si="44"/>
        <v>243.53822784907211</v>
      </c>
      <c r="DY19" s="5">
        <f t="shared" si="44"/>
        <v>255.98303129215969</v>
      </c>
      <c r="DZ19" s="5">
        <f t="shared" si="44"/>
        <v>269.06376419118902</v>
      </c>
      <c r="EA19" s="5">
        <f t="shared" si="44"/>
        <v>282.81292254135877</v>
      </c>
      <c r="EB19" s="5">
        <f t="shared" si="44"/>
        <v>297.26466288322217</v>
      </c>
      <c r="EC19" s="5">
        <f t="shared" si="44"/>
        <v>312.45488715655478</v>
      </c>
      <c r="ED19" s="5">
        <f t="shared" si="44"/>
        <v>328.42133189025469</v>
      </c>
      <c r="EE19" s="5">
        <f t="shared" si="44"/>
        <v>345.20366194984666</v>
      </c>
      <c r="EF19" s="5">
        <f t="shared" si="44"/>
        <v>362.8435690754838</v>
      </c>
      <c r="EG19" s="5">
        <f t="shared" si="44"/>
        <v>381.384875455241</v>
      </c>
      <c r="EH19" s="5">
        <f t="shared" si="44"/>
        <v>400.87364259100377</v>
      </c>
      <c r="EI19" s="5">
        <f t="shared" si="44"/>
        <v>421.35828572740405</v>
      </c>
      <c r="EJ19" s="5">
        <f t="shared" si="44"/>
        <v>442.88969412807438</v>
      </c>
      <c r="EK19" s="5">
        <f t="shared" si="44"/>
        <v>465.52135749801897</v>
      </c>
      <c r="EL19" s="5">
        <f t="shared" si="44"/>
        <v>489.3094988661677</v>
      </c>
      <c r="EM19" s="5">
        <f t="shared" si="44"/>
        <v>514.31321425822887</v>
      </c>
      <c r="EN19" s="5">
        <f t="shared" si="44"/>
        <v>540.5946195068243</v>
      </c>
      <c r="EO19" s="5">
        <f t="shared" si="44"/>
        <v>568.219004563623</v>
      </c>
      <c r="EP19" s="5">
        <f t="shared" si="44"/>
        <v>597.25499569682404</v>
      </c>
      <c r="EQ19" s="5">
        <f t="shared" si="44"/>
        <v>627.77472597693168</v>
      </c>
      <c r="ER19" s="5">
        <f t="shared" si="44"/>
        <v>659.85401447435288</v>
      </c>
      <c r="ES19" s="5">
        <f t="shared" si="44"/>
        <v>693.57255461399222</v>
      </c>
      <c r="ET19" s="5">
        <f t="shared" si="44"/>
        <v>729.01411215476719</v>
      </c>
      <c r="EU19" s="5">
        <f t="shared" si="44"/>
        <v>766.26673328587572</v>
      </c>
      <c r="EV19" s="5">
        <f t="shared" si="44"/>
        <v>805.42296335678395</v>
      </c>
      <c r="EW19" s="5">
        <f t="shared" ref="EW19:FM19" si="45">1.0511*EV19</f>
        <v>846.58007678431557</v>
      </c>
      <c r="EX19" s="5">
        <f t="shared" si="45"/>
        <v>889.84031870799402</v>
      </c>
      <c r="EY19" s="5">
        <f t="shared" si="45"/>
        <v>935.31115899397241</v>
      </c>
      <c r="EZ19" s="5">
        <f t="shared" si="45"/>
        <v>983.10555921856428</v>
      </c>
      <c r="FA19" s="5">
        <f t="shared" si="45"/>
        <v>1033.3422532946329</v>
      </c>
      <c r="FB19" s="5">
        <f t="shared" si="45"/>
        <v>1086.1460424379886</v>
      </c>
      <c r="FC19" s="5">
        <f t="shared" si="45"/>
        <v>1141.6481052065697</v>
      </c>
      <c r="FD19" s="5">
        <f t="shared" si="45"/>
        <v>1199.9863233826252</v>
      </c>
      <c r="FE19" s="5">
        <f t="shared" si="45"/>
        <v>1261.3056245074772</v>
      </c>
      <c r="FF19" s="5">
        <f t="shared" si="45"/>
        <v>1325.7583419198093</v>
      </c>
      <c r="FG19" s="5">
        <f t="shared" si="45"/>
        <v>1393.5045931919115</v>
      </c>
      <c r="FH19" s="5">
        <f t="shared" si="45"/>
        <v>1464.7126779040179</v>
      </c>
      <c r="FI19" s="5">
        <f t="shared" si="45"/>
        <v>1539.5594957449132</v>
      </c>
      <c r="FJ19" s="5">
        <f t="shared" si="45"/>
        <v>1618.2309859774782</v>
      </c>
      <c r="FK19" s="5">
        <f t="shared" si="45"/>
        <v>1700.9225893609273</v>
      </c>
      <c r="FL19" s="5">
        <f t="shared" si="45"/>
        <v>1787.8397336772705</v>
      </c>
      <c r="FM19" s="5">
        <f t="shared" si="45"/>
        <v>1879.1983440681788</v>
      </c>
      <c r="FN19" s="21">
        <f t="shared" si="23"/>
        <v>9.3285977000988785E-2</v>
      </c>
    </row>
    <row r="20" spans="1:170">
      <c r="A20">
        <f t="shared" si="24"/>
        <v>10</v>
      </c>
      <c r="B20" s="3" t="s">
        <v>17</v>
      </c>
      <c r="C20" s="3" t="s">
        <v>18</v>
      </c>
      <c r="D20" s="20">
        <f>'INPUT 1A'!E20</f>
        <v>2.12</v>
      </c>
      <c r="E20" s="20">
        <f>'INPUT 1A'!F20</f>
        <v>2.5</v>
      </c>
      <c r="F20" s="20">
        <f t="shared" si="7"/>
        <v>0.12666666666666662</v>
      </c>
      <c r="G20" s="5">
        <f>'SCHED (DJL-4)'!R20*-1</f>
        <v>-38.726666666666667</v>
      </c>
      <c r="H20" s="5">
        <f t="shared" si="8"/>
        <v>2.12</v>
      </c>
      <c r="I20" s="5">
        <f t="shared" si="9"/>
        <v>2.2466666666666666</v>
      </c>
      <c r="J20" s="5">
        <f t="shared" si="10"/>
        <v>2.3733333333333331</v>
      </c>
      <c r="K20" s="5">
        <f t="shared" si="11"/>
        <v>2.4999999999999996</v>
      </c>
      <c r="L20" s="5">
        <f t="shared" si="12"/>
        <v>2.6277499999999994</v>
      </c>
      <c r="M20" s="6">
        <v>5.11E-2</v>
      </c>
      <c r="N20" s="6">
        <f t="shared" si="13"/>
        <v>0.10659857736260353</v>
      </c>
      <c r="S20" s="5">
        <f t="shared" si="14"/>
        <v>-38.726666666666667</v>
      </c>
      <c r="T20" s="5">
        <f t="shared" si="15"/>
        <v>2.12</v>
      </c>
      <c r="U20" s="5">
        <f t="shared" si="16"/>
        <v>2.2466666666666666</v>
      </c>
      <c r="V20" s="5">
        <f t="shared" si="17"/>
        <v>2.3733333333333331</v>
      </c>
      <c r="W20" s="5">
        <f t="shared" si="18"/>
        <v>2.4999999999999996</v>
      </c>
      <c r="X20" s="5">
        <f t="shared" si="19"/>
        <v>2.6277499999999994</v>
      </c>
      <c r="Y20" s="5">
        <f t="shared" ref="Y20:CJ20" si="46">1.0511*X20</f>
        <v>2.7620280249999993</v>
      </c>
      <c r="Z20" s="5">
        <f t="shared" si="46"/>
        <v>2.9031676570774989</v>
      </c>
      <c r="AA20" s="5">
        <f t="shared" si="46"/>
        <v>3.0515195243541591</v>
      </c>
      <c r="AB20" s="5">
        <f t="shared" si="46"/>
        <v>3.2074521720486562</v>
      </c>
      <c r="AC20" s="5">
        <f t="shared" si="46"/>
        <v>3.3713529780403424</v>
      </c>
      <c r="AD20" s="5">
        <f t="shared" si="46"/>
        <v>3.5436291152182036</v>
      </c>
      <c r="AE20" s="5">
        <f t="shared" si="46"/>
        <v>3.7247085630058536</v>
      </c>
      <c r="AF20" s="5">
        <f t="shared" si="46"/>
        <v>3.9150411705754524</v>
      </c>
      <c r="AG20" s="5">
        <f t="shared" si="46"/>
        <v>4.115099774391858</v>
      </c>
      <c r="AH20" s="5">
        <f t="shared" si="46"/>
        <v>4.3253813728632817</v>
      </c>
      <c r="AI20" s="5">
        <f t="shared" si="46"/>
        <v>4.5464083610165948</v>
      </c>
      <c r="AJ20" s="5">
        <f t="shared" si="46"/>
        <v>4.7787298282645425</v>
      </c>
      <c r="AK20" s="5">
        <f t="shared" si="46"/>
        <v>5.0229229224888599</v>
      </c>
      <c r="AL20" s="5">
        <f t="shared" si="46"/>
        <v>5.2795942838280405</v>
      </c>
      <c r="AM20" s="5">
        <f t="shared" si="46"/>
        <v>5.5493815517316527</v>
      </c>
      <c r="AN20" s="5">
        <f t="shared" si="46"/>
        <v>5.8329549490251393</v>
      </c>
      <c r="AO20" s="5">
        <f t="shared" si="46"/>
        <v>6.1310189469203236</v>
      </c>
      <c r="AP20" s="5">
        <f t="shared" si="46"/>
        <v>6.4443140151079517</v>
      </c>
      <c r="AQ20" s="5">
        <f t="shared" si="46"/>
        <v>6.7736184612799679</v>
      </c>
      <c r="AR20" s="5">
        <f t="shared" si="46"/>
        <v>7.1197503646513738</v>
      </c>
      <c r="AS20" s="5">
        <f t="shared" si="46"/>
        <v>7.483569608285058</v>
      </c>
      <c r="AT20" s="5">
        <f t="shared" si="46"/>
        <v>7.8659800152684243</v>
      </c>
      <c r="AU20" s="5">
        <f t="shared" si="46"/>
        <v>8.2679315940486404</v>
      </c>
      <c r="AV20" s="5">
        <f t="shared" si="46"/>
        <v>8.6904228985045258</v>
      </c>
      <c r="AW20" s="5">
        <f t="shared" si="46"/>
        <v>9.1345035086181063</v>
      </c>
      <c r="AX20" s="5">
        <f t="shared" si="46"/>
        <v>9.6012766379084908</v>
      </c>
      <c r="AY20" s="5">
        <f t="shared" si="46"/>
        <v>10.091901874105615</v>
      </c>
      <c r="AZ20" s="5">
        <f t="shared" si="46"/>
        <v>10.60759805987241</v>
      </c>
      <c r="BA20" s="5">
        <f t="shared" si="46"/>
        <v>11.14964632073189</v>
      </c>
      <c r="BB20" s="5">
        <f t="shared" si="46"/>
        <v>11.719393247721289</v>
      </c>
      <c r="BC20" s="5">
        <f t="shared" si="46"/>
        <v>12.318254242679846</v>
      </c>
      <c r="BD20" s="5">
        <f t="shared" si="46"/>
        <v>12.947717034480785</v>
      </c>
      <c r="BE20" s="5">
        <f t="shared" si="46"/>
        <v>13.609345374942752</v>
      </c>
      <c r="BF20" s="5">
        <f t="shared" si="46"/>
        <v>14.304782923602325</v>
      </c>
      <c r="BG20" s="5">
        <f t="shared" si="46"/>
        <v>15.035757330998402</v>
      </c>
      <c r="BH20" s="5">
        <f t="shared" si="46"/>
        <v>15.804084530612419</v>
      </c>
      <c r="BI20" s="5">
        <f t="shared" si="46"/>
        <v>16.611673250126714</v>
      </c>
      <c r="BJ20" s="5">
        <f t="shared" si="46"/>
        <v>17.460529753208188</v>
      </c>
      <c r="BK20" s="5">
        <f t="shared" si="46"/>
        <v>18.352762823597125</v>
      </c>
      <c r="BL20" s="5">
        <f t="shared" si="46"/>
        <v>19.290589003882936</v>
      </c>
      <c r="BM20" s="5">
        <f t="shared" si="46"/>
        <v>20.276338101981352</v>
      </c>
      <c r="BN20" s="5">
        <f t="shared" si="46"/>
        <v>21.312458978992598</v>
      </c>
      <c r="BO20" s="5">
        <f t="shared" si="46"/>
        <v>22.401525632819119</v>
      </c>
      <c r="BP20" s="5">
        <f t="shared" si="46"/>
        <v>23.546243592656175</v>
      </c>
      <c r="BQ20" s="5">
        <f t="shared" si="46"/>
        <v>24.749456640240904</v>
      </c>
      <c r="BR20" s="5">
        <f t="shared" si="46"/>
        <v>26.014153874557213</v>
      </c>
      <c r="BS20" s="5">
        <f t="shared" si="46"/>
        <v>27.343477137547083</v>
      </c>
      <c r="BT20" s="5">
        <f t="shared" si="46"/>
        <v>28.740728819275738</v>
      </c>
      <c r="BU20" s="5">
        <f t="shared" si="46"/>
        <v>30.209380061940724</v>
      </c>
      <c r="BV20" s="5">
        <f t="shared" si="46"/>
        <v>31.753079383105892</v>
      </c>
      <c r="BW20" s="5">
        <f t="shared" si="46"/>
        <v>33.375661739582597</v>
      </c>
      <c r="BX20" s="5">
        <f t="shared" si="46"/>
        <v>35.081158054475267</v>
      </c>
      <c r="BY20" s="5">
        <f t="shared" si="46"/>
        <v>36.873805231058952</v>
      </c>
      <c r="BZ20" s="5">
        <f t="shared" si="46"/>
        <v>38.75805667836606</v>
      </c>
      <c r="CA20" s="5">
        <f t="shared" si="46"/>
        <v>40.738593374630561</v>
      </c>
      <c r="CB20" s="5">
        <f t="shared" si="46"/>
        <v>42.820335496074179</v>
      </c>
      <c r="CC20" s="5">
        <f t="shared" si="46"/>
        <v>45.008454639923563</v>
      </c>
      <c r="CD20" s="5">
        <f t="shared" si="46"/>
        <v>47.308386672023651</v>
      </c>
      <c r="CE20" s="5">
        <f t="shared" si="46"/>
        <v>49.725845230964055</v>
      </c>
      <c r="CF20" s="5">
        <f t="shared" si="46"/>
        <v>52.266835922266317</v>
      </c>
      <c r="CG20" s="5">
        <f t="shared" si="46"/>
        <v>54.937671237894122</v>
      </c>
      <c r="CH20" s="5">
        <f t="shared" si="46"/>
        <v>57.74498623815051</v>
      </c>
      <c r="CI20" s="5">
        <f t="shared" si="46"/>
        <v>60.695755034919998</v>
      </c>
      <c r="CJ20" s="5">
        <f t="shared" si="46"/>
        <v>63.797308117204402</v>
      </c>
      <c r="CK20" s="5">
        <f t="shared" ref="CK20:EV20" si="47">1.0511*CJ20</f>
        <v>67.057350561993545</v>
      </c>
      <c r="CL20" s="5">
        <f t="shared" si="47"/>
        <v>70.483981175711406</v>
      </c>
      <c r="CM20" s="5">
        <f t="shared" si="47"/>
        <v>74.08571261379025</v>
      </c>
      <c r="CN20" s="5">
        <f t="shared" si="47"/>
        <v>77.871492528354921</v>
      </c>
      <c r="CO20" s="5">
        <f t="shared" si="47"/>
        <v>81.850725796553846</v>
      </c>
      <c r="CP20" s="5">
        <f t="shared" si="47"/>
        <v>86.033297884757744</v>
      </c>
      <c r="CQ20" s="5">
        <f t="shared" si="47"/>
        <v>90.429599406668856</v>
      </c>
      <c r="CR20" s="5">
        <f t="shared" si="47"/>
        <v>95.050551936349635</v>
      </c>
      <c r="CS20" s="5">
        <f t="shared" si="47"/>
        <v>99.907635140297089</v>
      </c>
      <c r="CT20" s="5">
        <f t="shared" si="47"/>
        <v>105.01291529596627</v>
      </c>
      <c r="CU20" s="5">
        <f t="shared" si="47"/>
        <v>110.37907526759014</v>
      </c>
      <c r="CV20" s="5">
        <f t="shared" si="47"/>
        <v>116.01944601376398</v>
      </c>
      <c r="CW20" s="5">
        <f t="shared" si="47"/>
        <v>121.94803970506732</v>
      </c>
      <c r="CX20" s="5">
        <f t="shared" si="47"/>
        <v>128.17958453399623</v>
      </c>
      <c r="CY20" s="5">
        <f t="shared" si="47"/>
        <v>134.72956130368343</v>
      </c>
      <c r="CZ20" s="5">
        <f t="shared" si="47"/>
        <v>141.61424188630164</v>
      </c>
      <c r="DA20" s="5">
        <f t="shared" si="47"/>
        <v>148.85072964669163</v>
      </c>
      <c r="DB20" s="5">
        <f t="shared" si="47"/>
        <v>156.45700193163756</v>
      </c>
      <c r="DC20" s="5">
        <f t="shared" si="47"/>
        <v>164.45195473034423</v>
      </c>
      <c r="DD20" s="5">
        <f t="shared" si="47"/>
        <v>172.85544961706481</v>
      </c>
      <c r="DE20" s="5">
        <f t="shared" si="47"/>
        <v>181.68836309249681</v>
      </c>
      <c r="DF20" s="5">
        <f t="shared" si="47"/>
        <v>190.97263844652338</v>
      </c>
      <c r="DG20" s="5">
        <f t="shared" si="47"/>
        <v>200.73134027114071</v>
      </c>
      <c r="DH20" s="5">
        <f t="shared" si="47"/>
        <v>210.98871175899598</v>
      </c>
      <c r="DI20" s="5">
        <f t="shared" si="47"/>
        <v>221.77023492988064</v>
      </c>
      <c r="DJ20" s="5">
        <f t="shared" si="47"/>
        <v>233.10269393479751</v>
      </c>
      <c r="DK20" s="5">
        <f t="shared" si="47"/>
        <v>245.01424159486564</v>
      </c>
      <c r="DL20" s="5">
        <f t="shared" si="47"/>
        <v>257.53446934036327</v>
      </c>
      <c r="DM20" s="5">
        <f t="shared" si="47"/>
        <v>270.69448072365583</v>
      </c>
      <c r="DN20" s="5">
        <f t="shared" si="47"/>
        <v>284.52696868863461</v>
      </c>
      <c r="DO20" s="5">
        <f t="shared" si="47"/>
        <v>299.06629678862384</v>
      </c>
      <c r="DP20" s="5">
        <f t="shared" si="47"/>
        <v>314.34858455452252</v>
      </c>
      <c r="DQ20" s="5">
        <f t="shared" si="47"/>
        <v>330.41179722525857</v>
      </c>
      <c r="DR20" s="5">
        <f t="shared" si="47"/>
        <v>347.29584006346926</v>
      </c>
      <c r="DS20" s="5">
        <f t="shared" si="47"/>
        <v>365.04265749071249</v>
      </c>
      <c r="DT20" s="5">
        <f t="shared" si="47"/>
        <v>383.69633728848788</v>
      </c>
      <c r="DU20" s="5">
        <f t="shared" si="47"/>
        <v>403.30322012392958</v>
      </c>
      <c r="DV20" s="5">
        <f t="shared" si="47"/>
        <v>423.91201467226233</v>
      </c>
      <c r="DW20" s="5">
        <f t="shared" si="47"/>
        <v>445.5739186220149</v>
      </c>
      <c r="DX20" s="5">
        <f t="shared" si="47"/>
        <v>468.34274586359982</v>
      </c>
      <c r="DY20" s="5">
        <f t="shared" si="47"/>
        <v>492.2750601772297</v>
      </c>
      <c r="DZ20" s="5">
        <f t="shared" si="47"/>
        <v>517.43031575228611</v>
      </c>
      <c r="EA20" s="5">
        <f t="shared" si="47"/>
        <v>543.87100488722785</v>
      </c>
      <c r="EB20" s="5">
        <f t="shared" si="47"/>
        <v>571.66281323696512</v>
      </c>
      <c r="EC20" s="5">
        <f t="shared" si="47"/>
        <v>600.87478299337397</v>
      </c>
      <c r="ED20" s="5">
        <f t="shared" si="47"/>
        <v>631.57948440433529</v>
      </c>
      <c r="EE20" s="5">
        <f t="shared" si="47"/>
        <v>663.85319605739676</v>
      </c>
      <c r="EF20" s="5">
        <f t="shared" si="47"/>
        <v>697.77609437592969</v>
      </c>
      <c r="EG20" s="5">
        <f t="shared" si="47"/>
        <v>733.43245279853966</v>
      </c>
      <c r="EH20" s="5">
        <f t="shared" si="47"/>
        <v>770.91085113654503</v>
      </c>
      <c r="EI20" s="5">
        <f t="shared" si="47"/>
        <v>810.30439562962238</v>
      </c>
      <c r="EJ20" s="5">
        <f t="shared" si="47"/>
        <v>851.71095024629597</v>
      </c>
      <c r="EK20" s="5">
        <f t="shared" si="47"/>
        <v>895.23337980388158</v>
      </c>
      <c r="EL20" s="5">
        <f t="shared" si="47"/>
        <v>940.97980551185981</v>
      </c>
      <c r="EM20" s="5">
        <f t="shared" si="47"/>
        <v>989.06387357351582</v>
      </c>
      <c r="EN20" s="5">
        <f t="shared" si="47"/>
        <v>1039.6050375131224</v>
      </c>
      <c r="EO20" s="5">
        <f t="shared" si="47"/>
        <v>1092.7288549300429</v>
      </c>
      <c r="EP20" s="5">
        <f t="shared" si="47"/>
        <v>1148.5672994169679</v>
      </c>
      <c r="EQ20" s="5">
        <f t="shared" si="47"/>
        <v>1207.2590884171748</v>
      </c>
      <c r="ER20" s="5">
        <f t="shared" si="47"/>
        <v>1268.9500278352923</v>
      </c>
      <c r="ES20" s="5">
        <f t="shared" si="47"/>
        <v>1333.7933742576756</v>
      </c>
      <c r="ET20" s="5">
        <f t="shared" si="47"/>
        <v>1401.9502156822427</v>
      </c>
      <c r="EU20" s="5">
        <f t="shared" si="47"/>
        <v>1473.5898717036052</v>
      </c>
      <c r="EV20" s="5">
        <f t="shared" si="47"/>
        <v>1548.8903141476594</v>
      </c>
      <c r="EW20" s="5">
        <f t="shared" ref="EW20:FM20" si="48">1.0511*EV20</f>
        <v>1628.0386092006047</v>
      </c>
      <c r="EX20" s="5">
        <f t="shared" si="48"/>
        <v>1711.2313821307555</v>
      </c>
      <c r="EY20" s="5">
        <f t="shared" si="48"/>
        <v>1798.675305757637</v>
      </c>
      <c r="EZ20" s="5">
        <f t="shared" si="48"/>
        <v>1890.5876138818521</v>
      </c>
      <c r="FA20" s="5">
        <f t="shared" si="48"/>
        <v>1987.1966409512147</v>
      </c>
      <c r="FB20" s="5">
        <f t="shared" si="48"/>
        <v>2088.7423893038217</v>
      </c>
      <c r="FC20" s="5">
        <f t="shared" si="48"/>
        <v>2195.4771253972467</v>
      </c>
      <c r="FD20" s="5">
        <f t="shared" si="48"/>
        <v>2307.666006505046</v>
      </c>
      <c r="FE20" s="5">
        <f t="shared" si="48"/>
        <v>2425.5877394374538</v>
      </c>
      <c r="FF20" s="5">
        <f t="shared" si="48"/>
        <v>2549.5352729227075</v>
      </c>
      <c r="FG20" s="5">
        <f t="shared" si="48"/>
        <v>2679.8165253690577</v>
      </c>
      <c r="FH20" s="5">
        <f t="shared" si="48"/>
        <v>2816.7551498154162</v>
      </c>
      <c r="FI20" s="5">
        <f t="shared" si="48"/>
        <v>2960.6913379709836</v>
      </c>
      <c r="FJ20" s="5">
        <f t="shared" si="48"/>
        <v>3111.9826653413006</v>
      </c>
      <c r="FK20" s="5">
        <f t="shared" si="48"/>
        <v>3271.004979540241</v>
      </c>
      <c r="FL20" s="5">
        <f t="shared" si="48"/>
        <v>3438.1533339947473</v>
      </c>
      <c r="FM20" s="5">
        <f t="shared" si="48"/>
        <v>3613.8429693618787</v>
      </c>
      <c r="FN20" s="21">
        <f t="shared" si="23"/>
        <v>0.10659857736260353</v>
      </c>
    </row>
    <row r="21" spans="1:170">
      <c r="A21">
        <f t="shared" si="24"/>
        <v>11</v>
      </c>
      <c r="B21" s="3" t="s">
        <v>19</v>
      </c>
      <c r="C21" s="3" t="s">
        <v>20</v>
      </c>
      <c r="D21" s="20">
        <f>'INPUT 1A'!E21</f>
        <v>0.98</v>
      </c>
      <c r="E21" s="20">
        <f>'INPUT 1A'!F21</f>
        <v>1.1000000000000001</v>
      </c>
      <c r="F21" s="20">
        <f t="shared" si="7"/>
        <v>4.0000000000000036E-2</v>
      </c>
      <c r="G21" s="5">
        <f>'SCHED (DJL-4)'!R21*-1</f>
        <v>-16.153333333333332</v>
      </c>
      <c r="H21" s="5">
        <f t="shared" si="8"/>
        <v>0.98</v>
      </c>
      <c r="I21" s="5">
        <f t="shared" si="9"/>
        <v>1.02</v>
      </c>
      <c r="J21" s="5">
        <f t="shared" si="10"/>
        <v>1.06</v>
      </c>
      <c r="K21" s="5">
        <f t="shared" si="11"/>
        <v>1.1000000000000001</v>
      </c>
      <c r="L21" s="5">
        <f t="shared" si="12"/>
        <v>1.15621</v>
      </c>
      <c r="M21" s="6">
        <v>5.11E-2</v>
      </c>
      <c r="N21" s="6">
        <f t="shared" si="13"/>
        <v>0.10993942758452381</v>
      </c>
      <c r="S21" s="5">
        <f t="shared" si="14"/>
        <v>-16.153333333333332</v>
      </c>
      <c r="T21" s="5">
        <f t="shared" si="15"/>
        <v>0.98</v>
      </c>
      <c r="U21" s="5">
        <f t="shared" si="16"/>
        <v>1.02</v>
      </c>
      <c r="V21" s="5">
        <f t="shared" si="17"/>
        <v>1.06</v>
      </c>
      <c r="W21" s="5">
        <f t="shared" si="18"/>
        <v>1.1000000000000001</v>
      </c>
      <c r="X21" s="5">
        <f t="shared" si="19"/>
        <v>1.15621</v>
      </c>
      <c r="Y21" s="5">
        <f t="shared" ref="Y21:CJ21" si="49">1.0511*X21</f>
        <v>1.2152923309999999</v>
      </c>
      <c r="Z21" s="5">
        <f t="shared" si="49"/>
        <v>1.2773937691140997</v>
      </c>
      <c r="AA21" s="5">
        <f t="shared" si="49"/>
        <v>1.3426685907158302</v>
      </c>
      <c r="AB21" s="5">
        <f t="shared" si="49"/>
        <v>1.4112789557014092</v>
      </c>
      <c r="AC21" s="5">
        <f t="shared" si="49"/>
        <v>1.4833953103377511</v>
      </c>
      <c r="AD21" s="5">
        <f t="shared" si="49"/>
        <v>1.5591968106960101</v>
      </c>
      <c r="AE21" s="5">
        <f t="shared" si="49"/>
        <v>1.6388717677225761</v>
      </c>
      <c r="AF21" s="5">
        <f t="shared" si="49"/>
        <v>1.7226181150531996</v>
      </c>
      <c r="AG21" s="5">
        <f t="shared" si="49"/>
        <v>1.810643900732418</v>
      </c>
      <c r="AH21" s="5">
        <f t="shared" si="49"/>
        <v>1.9031678040598443</v>
      </c>
      <c r="AI21" s="5">
        <f t="shared" si="49"/>
        <v>2.0004196788473023</v>
      </c>
      <c r="AJ21" s="5">
        <f t="shared" si="49"/>
        <v>2.1026411244363992</v>
      </c>
      <c r="AK21" s="5">
        <f t="shared" si="49"/>
        <v>2.210086085895099</v>
      </c>
      <c r="AL21" s="5">
        <f t="shared" si="49"/>
        <v>2.3230214848843382</v>
      </c>
      <c r="AM21" s="5">
        <f t="shared" si="49"/>
        <v>2.4417278827619278</v>
      </c>
      <c r="AN21" s="5">
        <f t="shared" si="49"/>
        <v>2.5665001775710623</v>
      </c>
      <c r="AO21" s="5">
        <f t="shared" si="49"/>
        <v>2.6976483366449435</v>
      </c>
      <c r="AP21" s="5">
        <f t="shared" si="49"/>
        <v>2.8354981666475001</v>
      </c>
      <c r="AQ21" s="5">
        <f t="shared" si="49"/>
        <v>2.9803921229631873</v>
      </c>
      <c r="AR21" s="5">
        <f t="shared" si="49"/>
        <v>3.132690160446606</v>
      </c>
      <c r="AS21" s="5">
        <f t="shared" si="49"/>
        <v>3.2927706276454272</v>
      </c>
      <c r="AT21" s="5">
        <f t="shared" si="49"/>
        <v>3.4610312067181082</v>
      </c>
      <c r="AU21" s="5">
        <f t="shared" si="49"/>
        <v>3.6378899013814032</v>
      </c>
      <c r="AV21" s="5">
        <f t="shared" si="49"/>
        <v>3.8237860753419928</v>
      </c>
      <c r="AW21" s="5">
        <f t="shared" si="49"/>
        <v>4.0191815437919685</v>
      </c>
      <c r="AX21" s="5">
        <f t="shared" si="49"/>
        <v>4.2245617206797377</v>
      </c>
      <c r="AY21" s="5">
        <f t="shared" si="49"/>
        <v>4.440436824606472</v>
      </c>
      <c r="AZ21" s="5">
        <f t="shared" si="49"/>
        <v>4.6673431463438622</v>
      </c>
      <c r="BA21" s="5">
        <f t="shared" si="49"/>
        <v>4.9058443811220336</v>
      </c>
      <c r="BB21" s="5">
        <f t="shared" si="49"/>
        <v>5.1565330289973694</v>
      </c>
      <c r="BC21" s="5">
        <f t="shared" si="49"/>
        <v>5.4200318667791345</v>
      </c>
      <c r="BD21" s="5">
        <f t="shared" si="49"/>
        <v>5.6969954951715476</v>
      </c>
      <c r="BE21" s="5">
        <f t="shared" si="49"/>
        <v>5.9881119649748129</v>
      </c>
      <c r="BF21" s="5">
        <f t="shared" si="49"/>
        <v>6.2941044863850255</v>
      </c>
      <c r="BG21" s="5">
        <f t="shared" si="49"/>
        <v>6.6157332256392998</v>
      </c>
      <c r="BH21" s="5">
        <f t="shared" si="49"/>
        <v>6.9537971934694678</v>
      </c>
      <c r="BI21" s="5">
        <f t="shared" si="49"/>
        <v>7.3091362300557572</v>
      </c>
      <c r="BJ21" s="5">
        <f t="shared" si="49"/>
        <v>7.6826330914116054</v>
      </c>
      <c r="BK21" s="5">
        <f t="shared" si="49"/>
        <v>8.0752156423827373</v>
      </c>
      <c r="BL21" s="5">
        <f t="shared" si="49"/>
        <v>8.487859161708494</v>
      </c>
      <c r="BM21" s="5">
        <f t="shared" si="49"/>
        <v>8.9215887648717977</v>
      </c>
      <c r="BN21" s="5">
        <f t="shared" si="49"/>
        <v>9.3774819507567457</v>
      </c>
      <c r="BO21" s="5">
        <f t="shared" si="49"/>
        <v>9.8566712784404142</v>
      </c>
      <c r="BP21" s="5">
        <f t="shared" si="49"/>
        <v>10.360347180768718</v>
      </c>
      <c r="BQ21" s="5">
        <f t="shared" si="49"/>
        <v>10.889760921705999</v>
      </c>
      <c r="BR21" s="5">
        <f t="shared" si="49"/>
        <v>11.446227704805175</v>
      </c>
      <c r="BS21" s="5">
        <f t="shared" si="49"/>
        <v>12.031129940520717</v>
      </c>
      <c r="BT21" s="5">
        <f t="shared" si="49"/>
        <v>12.645920680481325</v>
      </c>
      <c r="BU21" s="5">
        <f t="shared" si="49"/>
        <v>13.292127227253919</v>
      </c>
      <c r="BV21" s="5">
        <f t="shared" si="49"/>
        <v>13.971354928566594</v>
      </c>
      <c r="BW21" s="5">
        <f t="shared" si="49"/>
        <v>14.685291165416347</v>
      </c>
      <c r="BX21" s="5">
        <f t="shared" si="49"/>
        <v>15.435709543969121</v>
      </c>
      <c r="BY21" s="5">
        <f t="shared" si="49"/>
        <v>16.224474301665943</v>
      </c>
      <c r="BZ21" s="5">
        <f t="shared" si="49"/>
        <v>17.053544938481071</v>
      </c>
      <c r="CA21" s="5">
        <f t="shared" si="49"/>
        <v>17.924981084837452</v>
      </c>
      <c r="CB21" s="5">
        <f t="shared" si="49"/>
        <v>18.840947618272644</v>
      </c>
      <c r="CC21" s="5">
        <f t="shared" si="49"/>
        <v>19.803720041566375</v>
      </c>
      <c r="CD21" s="5">
        <f t="shared" si="49"/>
        <v>20.815690135690417</v>
      </c>
      <c r="CE21" s="5">
        <f t="shared" si="49"/>
        <v>21.879371901624197</v>
      </c>
      <c r="CF21" s="5">
        <f t="shared" si="49"/>
        <v>22.997407805797192</v>
      </c>
      <c r="CG21" s="5">
        <f t="shared" si="49"/>
        <v>24.172575344673426</v>
      </c>
      <c r="CH21" s="5">
        <f t="shared" si="49"/>
        <v>25.407793944786235</v>
      </c>
      <c r="CI21" s="5">
        <f t="shared" si="49"/>
        <v>26.706132215364811</v>
      </c>
      <c r="CJ21" s="5">
        <f t="shared" si="49"/>
        <v>28.070815571569952</v>
      </c>
      <c r="CK21" s="5">
        <f t="shared" ref="CK21:EV21" si="50">1.0511*CJ21</f>
        <v>29.505234247277173</v>
      </c>
      <c r="CL21" s="5">
        <f t="shared" si="50"/>
        <v>31.012951717313033</v>
      </c>
      <c r="CM21" s="5">
        <f t="shared" si="50"/>
        <v>32.597713550067724</v>
      </c>
      <c r="CN21" s="5">
        <f t="shared" si="50"/>
        <v>34.263456712476184</v>
      </c>
      <c r="CO21" s="5">
        <f t="shared" si="50"/>
        <v>36.014319350483717</v>
      </c>
      <c r="CP21" s="5">
        <f t="shared" si="50"/>
        <v>37.854651069293432</v>
      </c>
      <c r="CQ21" s="5">
        <f t="shared" si="50"/>
        <v>39.789023738934326</v>
      </c>
      <c r="CR21" s="5">
        <f t="shared" si="50"/>
        <v>41.822242851993863</v>
      </c>
      <c r="CS21" s="5">
        <f t="shared" si="50"/>
        <v>43.959359461730749</v>
      </c>
      <c r="CT21" s="5">
        <f t="shared" si="50"/>
        <v>46.205682730225185</v>
      </c>
      <c r="CU21" s="5">
        <f t="shared" si="50"/>
        <v>48.566793117739685</v>
      </c>
      <c r="CV21" s="5">
        <f t="shared" si="50"/>
        <v>51.048556246056179</v>
      </c>
      <c r="CW21" s="5">
        <f t="shared" si="50"/>
        <v>53.65713747022965</v>
      </c>
      <c r="CX21" s="5">
        <f t="shared" si="50"/>
        <v>56.399017194958383</v>
      </c>
      <c r="CY21" s="5">
        <f t="shared" si="50"/>
        <v>59.281006973620748</v>
      </c>
      <c r="CZ21" s="5">
        <f t="shared" si="50"/>
        <v>62.310266429972764</v>
      </c>
      <c r="DA21" s="5">
        <f t="shared" si="50"/>
        <v>65.494321044544364</v>
      </c>
      <c r="DB21" s="5">
        <f t="shared" si="50"/>
        <v>68.841080849920573</v>
      </c>
      <c r="DC21" s="5">
        <f t="shared" si="50"/>
        <v>72.358860081351509</v>
      </c>
      <c r="DD21" s="5">
        <f t="shared" si="50"/>
        <v>76.056397831508562</v>
      </c>
      <c r="DE21" s="5">
        <f t="shared" si="50"/>
        <v>79.942879760698645</v>
      </c>
      <c r="DF21" s="5">
        <f t="shared" si="50"/>
        <v>84.027960916470334</v>
      </c>
      <c r="DG21" s="5">
        <f t="shared" si="50"/>
        <v>88.321789719301961</v>
      </c>
      <c r="DH21" s="5">
        <f t="shared" si="50"/>
        <v>92.83503317395828</v>
      </c>
      <c r="DI21" s="5">
        <f t="shared" si="50"/>
        <v>97.57890336914754</v>
      </c>
      <c r="DJ21" s="5">
        <f t="shared" si="50"/>
        <v>102.56518533131097</v>
      </c>
      <c r="DK21" s="5">
        <f t="shared" si="50"/>
        <v>107.80626630174095</v>
      </c>
      <c r="DL21" s="5">
        <f t="shared" si="50"/>
        <v>113.31516650975991</v>
      </c>
      <c r="DM21" s="5">
        <f t="shared" si="50"/>
        <v>119.10557151840862</v>
      </c>
      <c r="DN21" s="5">
        <f t="shared" si="50"/>
        <v>125.19186622299929</v>
      </c>
      <c r="DO21" s="5">
        <f t="shared" si="50"/>
        <v>131.58917058699456</v>
      </c>
      <c r="DP21" s="5">
        <f t="shared" si="50"/>
        <v>138.31337720398997</v>
      </c>
      <c r="DQ21" s="5">
        <f t="shared" si="50"/>
        <v>145.38119077911384</v>
      </c>
      <c r="DR21" s="5">
        <f t="shared" si="50"/>
        <v>152.81016962792654</v>
      </c>
      <c r="DS21" s="5">
        <f t="shared" si="50"/>
        <v>160.61876929591358</v>
      </c>
      <c r="DT21" s="5">
        <f t="shared" si="50"/>
        <v>168.82638840693474</v>
      </c>
      <c r="DU21" s="5">
        <f t="shared" si="50"/>
        <v>177.45341685452908</v>
      </c>
      <c r="DV21" s="5">
        <f t="shared" si="50"/>
        <v>186.52128645579549</v>
      </c>
      <c r="DW21" s="5">
        <f t="shared" si="50"/>
        <v>196.05252419368662</v>
      </c>
      <c r="DX21" s="5">
        <f t="shared" si="50"/>
        <v>206.070808179984</v>
      </c>
      <c r="DY21" s="5">
        <f t="shared" si="50"/>
        <v>216.60102647798118</v>
      </c>
      <c r="DZ21" s="5">
        <f t="shared" si="50"/>
        <v>227.669338931006</v>
      </c>
      <c r="EA21" s="5">
        <f t="shared" si="50"/>
        <v>239.30324215038038</v>
      </c>
      <c r="EB21" s="5">
        <f t="shared" si="50"/>
        <v>251.53163782426481</v>
      </c>
      <c r="EC21" s="5">
        <f t="shared" si="50"/>
        <v>264.38490451708469</v>
      </c>
      <c r="ED21" s="5">
        <f t="shared" si="50"/>
        <v>277.8949731379077</v>
      </c>
      <c r="EE21" s="5">
        <f t="shared" si="50"/>
        <v>292.09540626525478</v>
      </c>
      <c r="EF21" s="5">
        <f t="shared" si="50"/>
        <v>307.02148152540929</v>
      </c>
      <c r="EG21" s="5">
        <f t="shared" si="50"/>
        <v>322.71027923135767</v>
      </c>
      <c r="EH21" s="5">
        <f t="shared" si="50"/>
        <v>339.20077450008</v>
      </c>
      <c r="EI21" s="5">
        <f t="shared" si="50"/>
        <v>356.53393407703408</v>
      </c>
      <c r="EJ21" s="5">
        <f t="shared" si="50"/>
        <v>374.75281810837049</v>
      </c>
      <c r="EK21" s="5">
        <f t="shared" si="50"/>
        <v>393.90268711370817</v>
      </c>
      <c r="EL21" s="5">
        <f t="shared" si="50"/>
        <v>414.03111442521862</v>
      </c>
      <c r="EM21" s="5">
        <f t="shared" si="50"/>
        <v>435.18810437234725</v>
      </c>
      <c r="EN21" s="5">
        <f t="shared" si="50"/>
        <v>457.42621650577416</v>
      </c>
      <c r="EO21" s="5">
        <f t="shared" si="50"/>
        <v>480.80069616921918</v>
      </c>
      <c r="EP21" s="5">
        <f t="shared" si="50"/>
        <v>505.36961174346624</v>
      </c>
      <c r="EQ21" s="5">
        <f t="shared" si="50"/>
        <v>531.19399890355737</v>
      </c>
      <c r="ER21" s="5">
        <f t="shared" si="50"/>
        <v>558.33801224752915</v>
      </c>
      <c r="ES21" s="5">
        <f t="shared" si="50"/>
        <v>586.86908467337787</v>
      </c>
      <c r="ET21" s="5">
        <f t="shared" si="50"/>
        <v>616.85809490018744</v>
      </c>
      <c r="EU21" s="5">
        <f t="shared" si="50"/>
        <v>648.37954354958697</v>
      </c>
      <c r="EV21" s="5">
        <f t="shared" si="50"/>
        <v>681.51173822497083</v>
      </c>
      <c r="EW21" s="5">
        <f t="shared" ref="EW21:FM21" si="51">1.0511*EV21</f>
        <v>716.33698804826679</v>
      </c>
      <c r="EX21" s="5">
        <f t="shared" si="51"/>
        <v>752.94180813753314</v>
      </c>
      <c r="EY21" s="5">
        <f t="shared" si="51"/>
        <v>791.41713453336104</v>
      </c>
      <c r="EZ21" s="5">
        <f t="shared" si="51"/>
        <v>831.85855010801572</v>
      </c>
      <c r="FA21" s="5">
        <f t="shared" si="51"/>
        <v>874.36652201853531</v>
      </c>
      <c r="FB21" s="5">
        <f t="shared" si="51"/>
        <v>919.04665129368243</v>
      </c>
      <c r="FC21" s="5">
        <f t="shared" si="51"/>
        <v>966.00993517478958</v>
      </c>
      <c r="FD21" s="5">
        <f t="shared" si="51"/>
        <v>1015.3730428622213</v>
      </c>
      <c r="FE21" s="5">
        <f t="shared" si="51"/>
        <v>1067.2586053524808</v>
      </c>
      <c r="FF21" s="5">
        <f t="shared" si="51"/>
        <v>1121.7955200859924</v>
      </c>
      <c r="FG21" s="5">
        <f t="shared" si="51"/>
        <v>1179.1192711623864</v>
      </c>
      <c r="FH21" s="5">
        <f t="shared" si="51"/>
        <v>1239.3722659187843</v>
      </c>
      <c r="FI21" s="5">
        <f t="shared" si="51"/>
        <v>1302.7041887072339</v>
      </c>
      <c r="FJ21" s="5">
        <f t="shared" si="51"/>
        <v>1369.2723727501734</v>
      </c>
      <c r="FK21" s="5">
        <f t="shared" si="51"/>
        <v>1439.2421909977072</v>
      </c>
      <c r="FL21" s="5">
        <f t="shared" si="51"/>
        <v>1512.78746695769</v>
      </c>
      <c r="FM21" s="5">
        <f t="shared" si="51"/>
        <v>1590.0909065192277</v>
      </c>
      <c r="FN21" s="21">
        <f t="shared" si="23"/>
        <v>0.10993942758452381</v>
      </c>
    </row>
    <row r="22" spans="1:170">
      <c r="A22">
        <f t="shared" si="24"/>
        <v>12</v>
      </c>
      <c r="B22" s="3" t="s">
        <v>21</v>
      </c>
      <c r="C22" s="3" t="s">
        <v>22</v>
      </c>
      <c r="D22" s="20">
        <f>'INPUT 1A'!E22</f>
        <v>1.28</v>
      </c>
      <c r="E22" s="20">
        <f>'INPUT 1A'!F22</f>
        <v>1.5</v>
      </c>
      <c r="F22" s="20">
        <f t="shared" si="7"/>
        <v>7.333333333333332E-2</v>
      </c>
      <c r="G22" s="5">
        <f>'SCHED (DJL-4)'!R22*-1</f>
        <v>-32.97</v>
      </c>
      <c r="H22" s="5">
        <f t="shared" si="8"/>
        <v>1.28</v>
      </c>
      <c r="I22" s="5">
        <f t="shared" si="9"/>
        <v>1.3533333333333333</v>
      </c>
      <c r="J22" s="5">
        <f t="shared" si="10"/>
        <v>1.4266666666666665</v>
      </c>
      <c r="K22" s="5">
        <f t="shared" si="11"/>
        <v>1.4999999999999998</v>
      </c>
      <c r="L22" s="5">
        <f t="shared" si="12"/>
        <v>1.5766499999999997</v>
      </c>
      <c r="M22" s="6">
        <v>5.11E-2</v>
      </c>
      <c r="N22" s="6">
        <f t="shared" si="13"/>
        <v>9.0094440958110963E-2</v>
      </c>
      <c r="S22" s="5">
        <f t="shared" si="14"/>
        <v>-32.97</v>
      </c>
      <c r="T22" s="5">
        <f t="shared" si="15"/>
        <v>1.28</v>
      </c>
      <c r="U22" s="5">
        <f t="shared" si="16"/>
        <v>1.3533333333333333</v>
      </c>
      <c r="V22" s="5">
        <f t="shared" si="17"/>
        <v>1.4266666666666665</v>
      </c>
      <c r="W22" s="5">
        <f t="shared" si="18"/>
        <v>1.4999999999999998</v>
      </c>
      <c r="X22" s="5">
        <f t="shared" si="19"/>
        <v>1.5766499999999997</v>
      </c>
      <c r="Y22" s="5">
        <f t="shared" ref="Y22:CJ22" si="52">1.0511*X22</f>
        <v>1.6572168149999995</v>
      </c>
      <c r="Z22" s="5">
        <f t="shared" si="52"/>
        <v>1.7419005942464993</v>
      </c>
      <c r="AA22" s="5">
        <f t="shared" si="52"/>
        <v>1.8309117146124954</v>
      </c>
      <c r="AB22" s="5">
        <f t="shared" si="52"/>
        <v>1.9244713032291938</v>
      </c>
      <c r="AC22" s="5">
        <f t="shared" si="52"/>
        <v>2.0228117868242053</v>
      </c>
      <c r="AD22" s="5">
        <f t="shared" si="52"/>
        <v>2.1261774691309219</v>
      </c>
      <c r="AE22" s="5">
        <f t="shared" si="52"/>
        <v>2.234825137803512</v>
      </c>
      <c r="AF22" s="5">
        <f t="shared" si="52"/>
        <v>2.3490247023452713</v>
      </c>
      <c r="AG22" s="5">
        <f t="shared" si="52"/>
        <v>2.4690598646351143</v>
      </c>
      <c r="AH22" s="5">
        <f t="shared" si="52"/>
        <v>2.5952288237179686</v>
      </c>
      <c r="AI22" s="5">
        <f t="shared" si="52"/>
        <v>2.7278450166099564</v>
      </c>
      <c r="AJ22" s="5">
        <f t="shared" si="52"/>
        <v>2.8672378969587249</v>
      </c>
      <c r="AK22" s="5">
        <f t="shared" si="52"/>
        <v>3.0137537534933156</v>
      </c>
      <c r="AL22" s="5">
        <f t="shared" si="52"/>
        <v>3.1677565702968238</v>
      </c>
      <c r="AM22" s="5">
        <f t="shared" si="52"/>
        <v>3.3296289310389913</v>
      </c>
      <c r="AN22" s="5">
        <f t="shared" si="52"/>
        <v>3.4997729694150834</v>
      </c>
      <c r="AO22" s="5">
        <f t="shared" si="52"/>
        <v>3.6786113681521941</v>
      </c>
      <c r="AP22" s="5">
        <f t="shared" si="52"/>
        <v>3.8665884090647711</v>
      </c>
      <c r="AQ22" s="5">
        <f t="shared" si="52"/>
        <v>4.0641710767679804</v>
      </c>
      <c r="AR22" s="5">
        <f t="shared" si="52"/>
        <v>4.2718502187908243</v>
      </c>
      <c r="AS22" s="5">
        <f t="shared" si="52"/>
        <v>4.4901417649710353</v>
      </c>
      <c r="AT22" s="5">
        <f t="shared" si="52"/>
        <v>4.7195880091610549</v>
      </c>
      <c r="AU22" s="5">
        <f t="shared" si="52"/>
        <v>4.9607589564291841</v>
      </c>
      <c r="AV22" s="5">
        <f t="shared" si="52"/>
        <v>5.2142537391027153</v>
      </c>
      <c r="AW22" s="5">
        <f t="shared" si="52"/>
        <v>5.480702105170864</v>
      </c>
      <c r="AX22" s="5">
        <f t="shared" si="52"/>
        <v>5.7607659827450943</v>
      </c>
      <c r="AY22" s="5">
        <f t="shared" si="52"/>
        <v>6.0551411244633684</v>
      </c>
      <c r="AZ22" s="5">
        <f t="shared" si="52"/>
        <v>6.3645588359234457</v>
      </c>
      <c r="BA22" s="5">
        <f t="shared" si="52"/>
        <v>6.6897877924391329</v>
      </c>
      <c r="BB22" s="5">
        <f t="shared" si="52"/>
        <v>7.031635948632772</v>
      </c>
      <c r="BC22" s="5">
        <f t="shared" si="52"/>
        <v>7.3909525456079059</v>
      </c>
      <c r="BD22" s="5">
        <f t="shared" si="52"/>
        <v>7.7686302206884692</v>
      </c>
      <c r="BE22" s="5">
        <f t="shared" si="52"/>
        <v>8.1656072249656493</v>
      </c>
      <c r="BF22" s="5">
        <f t="shared" si="52"/>
        <v>8.5828697541613934</v>
      </c>
      <c r="BG22" s="5">
        <f t="shared" si="52"/>
        <v>9.0214543985990403</v>
      </c>
      <c r="BH22" s="5">
        <f t="shared" si="52"/>
        <v>9.4824507183674509</v>
      </c>
      <c r="BI22" s="5">
        <f t="shared" si="52"/>
        <v>9.9670039500760268</v>
      </c>
      <c r="BJ22" s="5">
        <f t="shared" si="52"/>
        <v>10.476317851924911</v>
      </c>
      <c r="BK22" s="5">
        <f t="shared" si="52"/>
        <v>11.011657694158274</v>
      </c>
      <c r="BL22" s="5">
        <f t="shared" si="52"/>
        <v>11.574353402329761</v>
      </c>
      <c r="BM22" s="5">
        <f t="shared" si="52"/>
        <v>12.16580286118881</v>
      </c>
      <c r="BN22" s="5">
        <f t="shared" si="52"/>
        <v>12.787475387395558</v>
      </c>
      <c r="BO22" s="5">
        <f t="shared" si="52"/>
        <v>13.44091537969147</v>
      </c>
      <c r="BP22" s="5">
        <f t="shared" si="52"/>
        <v>14.127746155593703</v>
      </c>
      <c r="BQ22" s="5">
        <f t="shared" si="52"/>
        <v>14.849673984144541</v>
      </c>
      <c r="BR22" s="5">
        <f t="shared" si="52"/>
        <v>15.608492324734327</v>
      </c>
      <c r="BS22" s="5">
        <f t="shared" si="52"/>
        <v>16.40608628252825</v>
      </c>
      <c r="BT22" s="5">
        <f t="shared" si="52"/>
        <v>17.244437291565443</v>
      </c>
      <c r="BU22" s="5">
        <f t="shared" si="52"/>
        <v>18.125628037164436</v>
      </c>
      <c r="BV22" s="5">
        <f t="shared" si="52"/>
        <v>19.051847629863538</v>
      </c>
      <c r="BW22" s="5">
        <f t="shared" si="52"/>
        <v>20.025397043749564</v>
      </c>
      <c r="BX22" s="5">
        <f t="shared" si="52"/>
        <v>21.048694832685165</v>
      </c>
      <c r="BY22" s="5">
        <f t="shared" si="52"/>
        <v>22.124283138635374</v>
      </c>
      <c r="BZ22" s="5">
        <f t="shared" si="52"/>
        <v>23.254834007019639</v>
      </c>
      <c r="CA22" s="5">
        <f t="shared" si="52"/>
        <v>24.443156024778339</v>
      </c>
      <c r="CB22" s="5">
        <f t="shared" si="52"/>
        <v>25.692201297644512</v>
      </c>
      <c r="CC22" s="5">
        <f t="shared" si="52"/>
        <v>27.005072783954144</v>
      </c>
      <c r="CD22" s="5">
        <f t="shared" si="52"/>
        <v>28.385032003214199</v>
      </c>
      <c r="CE22" s="5">
        <f t="shared" si="52"/>
        <v>29.835507138578443</v>
      </c>
      <c r="CF22" s="5">
        <f t="shared" si="52"/>
        <v>31.360101553359797</v>
      </c>
      <c r="CG22" s="5">
        <f t="shared" si="52"/>
        <v>32.962602742736479</v>
      </c>
      <c r="CH22" s="5">
        <f t="shared" si="52"/>
        <v>34.646991742890307</v>
      </c>
      <c r="CI22" s="5">
        <f t="shared" si="52"/>
        <v>36.417453020952003</v>
      </c>
      <c r="CJ22" s="5">
        <f t="shared" si="52"/>
        <v>38.278384870322647</v>
      </c>
      <c r="CK22" s="5">
        <f t="shared" ref="CK22:EV22" si="53">1.0511*CJ22</f>
        <v>40.234410337196131</v>
      </c>
      <c r="CL22" s="5">
        <f t="shared" si="53"/>
        <v>42.290388705426849</v>
      </c>
      <c r="CM22" s="5">
        <f t="shared" si="53"/>
        <v>44.451427568274156</v>
      </c>
      <c r="CN22" s="5">
        <f t="shared" si="53"/>
        <v>46.722895517012958</v>
      </c>
      <c r="CO22" s="5">
        <f t="shared" si="53"/>
        <v>49.110435477932313</v>
      </c>
      <c r="CP22" s="5">
        <f t="shared" si="53"/>
        <v>51.619978730854648</v>
      </c>
      <c r="CQ22" s="5">
        <f t="shared" si="53"/>
        <v>54.257759644001318</v>
      </c>
      <c r="CR22" s="5">
        <f t="shared" si="53"/>
        <v>57.030331161809784</v>
      </c>
      <c r="CS22" s="5">
        <f t="shared" si="53"/>
        <v>59.94458108417826</v>
      </c>
      <c r="CT22" s="5">
        <f t="shared" si="53"/>
        <v>63.007749177579768</v>
      </c>
      <c r="CU22" s="5">
        <f t="shared" si="53"/>
        <v>66.227445160554083</v>
      </c>
      <c r="CV22" s="5">
        <f t="shared" si="53"/>
        <v>69.611667608258387</v>
      </c>
      <c r="CW22" s="5">
        <f t="shared" si="53"/>
        <v>73.168823823040384</v>
      </c>
      <c r="CX22" s="5">
        <f t="shared" si="53"/>
        <v>76.907750720397743</v>
      </c>
      <c r="CY22" s="5">
        <f t="shared" si="53"/>
        <v>80.837736782210058</v>
      </c>
      <c r="CZ22" s="5">
        <f t="shared" si="53"/>
        <v>84.968545131780985</v>
      </c>
      <c r="DA22" s="5">
        <f t="shared" si="53"/>
        <v>89.31043778801498</v>
      </c>
      <c r="DB22" s="5">
        <f t="shared" si="53"/>
        <v>93.874201158982544</v>
      </c>
      <c r="DC22" s="5">
        <f t="shared" si="53"/>
        <v>98.671172838206544</v>
      </c>
      <c r="DD22" s="5">
        <f t="shared" si="53"/>
        <v>103.7132697702389</v>
      </c>
      <c r="DE22" s="5">
        <f t="shared" si="53"/>
        <v>109.01301785549809</v>
      </c>
      <c r="DF22" s="5">
        <f t="shared" si="53"/>
        <v>114.58358306791403</v>
      </c>
      <c r="DG22" s="5">
        <f t="shared" si="53"/>
        <v>120.43880416268443</v>
      </c>
      <c r="DH22" s="5">
        <f t="shared" si="53"/>
        <v>126.59322705539761</v>
      </c>
      <c r="DI22" s="5">
        <f t="shared" si="53"/>
        <v>133.06214095792842</v>
      </c>
      <c r="DJ22" s="5">
        <f t="shared" si="53"/>
        <v>139.86161636087854</v>
      </c>
      <c r="DK22" s="5">
        <f t="shared" si="53"/>
        <v>147.00854495691942</v>
      </c>
      <c r="DL22" s="5">
        <f t="shared" si="53"/>
        <v>154.520681604218</v>
      </c>
      <c r="DM22" s="5">
        <f t="shared" si="53"/>
        <v>162.41668843419353</v>
      </c>
      <c r="DN22" s="5">
        <f t="shared" si="53"/>
        <v>170.71618121318082</v>
      </c>
      <c r="DO22" s="5">
        <f t="shared" si="53"/>
        <v>179.43977807317435</v>
      </c>
      <c r="DP22" s="5">
        <f t="shared" si="53"/>
        <v>188.60915073271354</v>
      </c>
      <c r="DQ22" s="5">
        <f t="shared" si="53"/>
        <v>198.24707833515518</v>
      </c>
      <c r="DR22" s="5">
        <f t="shared" si="53"/>
        <v>208.37750403808158</v>
      </c>
      <c r="DS22" s="5">
        <f t="shared" si="53"/>
        <v>219.02559449442754</v>
      </c>
      <c r="DT22" s="5">
        <f t="shared" si="53"/>
        <v>230.21780237309278</v>
      </c>
      <c r="DU22" s="5">
        <f t="shared" si="53"/>
        <v>241.98193207435781</v>
      </c>
      <c r="DV22" s="5">
        <f t="shared" si="53"/>
        <v>254.34720880335749</v>
      </c>
      <c r="DW22" s="5">
        <f t="shared" si="53"/>
        <v>267.34435117320902</v>
      </c>
      <c r="DX22" s="5">
        <f t="shared" si="53"/>
        <v>281.00564751816</v>
      </c>
      <c r="DY22" s="5">
        <f t="shared" si="53"/>
        <v>295.36503610633798</v>
      </c>
      <c r="DZ22" s="5">
        <f t="shared" si="53"/>
        <v>310.45818945137182</v>
      </c>
      <c r="EA22" s="5">
        <f t="shared" si="53"/>
        <v>326.32260293233691</v>
      </c>
      <c r="EB22" s="5">
        <f t="shared" si="53"/>
        <v>342.99768794217931</v>
      </c>
      <c r="EC22" s="5">
        <f t="shared" si="53"/>
        <v>360.52486979602463</v>
      </c>
      <c r="ED22" s="5">
        <f t="shared" si="53"/>
        <v>378.94769064260146</v>
      </c>
      <c r="EE22" s="5">
        <f t="shared" si="53"/>
        <v>398.31191763443837</v>
      </c>
      <c r="EF22" s="5">
        <f t="shared" si="53"/>
        <v>418.66565662555814</v>
      </c>
      <c r="EG22" s="5">
        <f t="shared" si="53"/>
        <v>440.05947167912416</v>
      </c>
      <c r="EH22" s="5">
        <f t="shared" si="53"/>
        <v>462.54651068192737</v>
      </c>
      <c r="EI22" s="5">
        <f t="shared" si="53"/>
        <v>486.1826373777738</v>
      </c>
      <c r="EJ22" s="5">
        <f t="shared" si="53"/>
        <v>511.02657014777799</v>
      </c>
      <c r="EK22" s="5">
        <f t="shared" si="53"/>
        <v>537.14002788232938</v>
      </c>
      <c r="EL22" s="5">
        <f t="shared" si="53"/>
        <v>564.58788330711639</v>
      </c>
      <c r="EM22" s="5">
        <f t="shared" si="53"/>
        <v>593.43832414410997</v>
      </c>
      <c r="EN22" s="5">
        <f t="shared" si="53"/>
        <v>623.76302250787398</v>
      </c>
      <c r="EO22" s="5">
        <f t="shared" si="53"/>
        <v>655.63731295802631</v>
      </c>
      <c r="EP22" s="5">
        <f t="shared" si="53"/>
        <v>689.14037965018144</v>
      </c>
      <c r="EQ22" s="5">
        <f t="shared" si="53"/>
        <v>724.35545305030564</v>
      </c>
      <c r="ER22" s="5">
        <f t="shared" si="53"/>
        <v>761.37001670117616</v>
      </c>
      <c r="ES22" s="5">
        <f t="shared" si="53"/>
        <v>800.27602455460624</v>
      </c>
      <c r="ET22" s="5">
        <f t="shared" si="53"/>
        <v>841.1701294093466</v>
      </c>
      <c r="EU22" s="5">
        <f t="shared" si="53"/>
        <v>884.15392302216412</v>
      </c>
      <c r="EV22" s="5">
        <f t="shared" si="53"/>
        <v>929.33418848859662</v>
      </c>
      <c r="EW22" s="5">
        <f t="shared" ref="EW22:FM22" si="54">1.0511*EV22</f>
        <v>976.82316552036389</v>
      </c>
      <c r="EX22" s="5">
        <f t="shared" si="54"/>
        <v>1026.7388292784544</v>
      </c>
      <c r="EY22" s="5">
        <f t="shared" si="54"/>
        <v>1079.2051834545834</v>
      </c>
      <c r="EZ22" s="5">
        <f t="shared" si="54"/>
        <v>1134.3525683291125</v>
      </c>
      <c r="FA22" s="5">
        <f t="shared" si="54"/>
        <v>1192.31798457073</v>
      </c>
      <c r="FB22" s="5">
        <f t="shared" si="54"/>
        <v>1253.2454335822943</v>
      </c>
      <c r="FC22" s="5">
        <f t="shared" si="54"/>
        <v>1317.2862752383494</v>
      </c>
      <c r="FD22" s="5">
        <f t="shared" si="54"/>
        <v>1384.599603903029</v>
      </c>
      <c r="FE22" s="5">
        <f t="shared" si="54"/>
        <v>1455.3526436624736</v>
      </c>
      <c r="FF22" s="5">
        <f t="shared" si="54"/>
        <v>1529.7211637536259</v>
      </c>
      <c r="FG22" s="5">
        <f t="shared" si="54"/>
        <v>1607.889915221436</v>
      </c>
      <c r="FH22" s="5">
        <f t="shared" si="54"/>
        <v>1690.0530898892512</v>
      </c>
      <c r="FI22" s="5">
        <f t="shared" si="54"/>
        <v>1776.4148027825918</v>
      </c>
      <c r="FJ22" s="5">
        <f t="shared" si="54"/>
        <v>1867.1895992047821</v>
      </c>
      <c r="FK22" s="5">
        <f t="shared" si="54"/>
        <v>1962.6029877241463</v>
      </c>
      <c r="FL22" s="5">
        <f t="shared" si="54"/>
        <v>2062.8920003968501</v>
      </c>
      <c r="FM22" s="5">
        <f t="shared" si="54"/>
        <v>2168.305781617129</v>
      </c>
      <c r="FN22" s="21">
        <f t="shared" si="23"/>
        <v>9.0094440958110963E-2</v>
      </c>
    </row>
    <row r="23" spans="1:170">
      <c r="A23">
        <f t="shared" si="24"/>
        <v>13</v>
      </c>
      <c r="B23" s="3" t="s">
        <v>23</v>
      </c>
      <c r="C23" s="3" t="s">
        <v>24</v>
      </c>
      <c r="D23" s="20">
        <f>'INPUT 1A'!E23</f>
        <v>1.28</v>
      </c>
      <c r="E23" s="20">
        <f>'INPUT 1A'!F23</f>
        <v>1.35</v>
      </c>
      <c r="F23" s="20">
        <f t="shared" si="7"/>
        <v>2.3333333333333355E-2</v>
      </c>
      <c r="G23" s="5">
        <f>'SCHED (DJL-4)'!R23*-1</f>
        <v>-18.204999999999998</v>
      </c>
      <c r="H23" s="5">
        <f t="shared" si="8"/>
        <v>1.28</v>
      </c>
      <c r="I23" s="5">
        <f t="shared" si="9"/>
        <v>1.3033333333333335</v>
      </c>
      <c r="J23" s="5">
        <f t="shared" si="10"/>
        <v>1.3266666666666669</v>
      </c>
      <c r="K23" s="5">
        <f t="shared" si="11"/>
        <v>1.3500000000000003</v>
      </c>
      <c r="L23" s="5">
        <f t="shared" si="12"/>
        <v>1.4189850000000002</v>
      </c>
      <c r="M23" s="6">
        <v>5.11E-2</v>
      </c>
      <c r="N23" s="6">
        <f t="shared" si="13"/>
        <v>0.11566239839660668</v>
      </c>
      <c r="S23" s="5">
        <f t="shared" si="14"/>
        <v>-18.204999999999998</v>
      </c>
      <c r="T23" s="5">
        <f t="shared" si="15"/>
        <v>1.28</v>
      </c>
      <c r="U23" s="5">
        <f t="shared" si="16"/>
        <v>1.3033333333333335</v>
      </c>
      <c r="V23" s="5">
        <f t="shared" si="17"/>
        <v>1.3266666666666669</v>
      </c>
      <c r="W23" s="5">
        <f t="shared" si="18"/>
        <v>1.3500000000000003</v>
      </c>
      <c r="X23" s="5">
        <f t="shared" si="19"/>
        <v>1.4189850000000002</v>
      </c>
      <c r="Y23" s="5">
        <f t="shared" ref="Y23:CJ23" si="55">1.0511*X23</f>
        <v>1.4914951335</v>
      </c>
      <c r="Z23" s="5">
        <f t="shared" si="55"/>
        <v>1.5677105348218499</v>
      </c>
      <c r="AA23" s="5">
        <f t="shared" si="55"/>
        <v>1.6478205431512463</v>
      </c>
      <c r="AB23" s="5">
        <f t="shared" si="55"/>
        <v>1.7320241729062749</v>
      </c>
      <c r="AC23" s="5">
        <f t="shared" si="55"/>
        <v>1.8205306081417854</v>
      </c>
      <c r="AD23" s="5">
        <f t="shared" si="55"/>
        <v>1.9135597222178304</v>
      </c>
      <c r="AE23" s="5">
        <f t="shared" si="55"/>
        <v>2.0113426240231616</v>
      </c>
      <c r="AF23" s="5">
        <f t="shared" si="55"/>
        <v>2.1141222321107449</v>
      </c>
      <c r="AG23" s="5">
        <f t="shared" si="55"/>
        <v>2.2221538781716039</v>
      </c>
      <c r="AH23" s="5">
        <f t="shared" si="55"/>
        <v>2.3357059413461729</v>
      </c>
      <c r="AI23" s="5">
        <f t="shared" si="55"/>
        <v>2.4550605149489622</v>
      </c>
      <c r="AJ23" s="5">
        <f t="shared" si="55"/>
        <v>2.5805141072628541</v>
      </c>
      <c r="AK23" s="5">
        <f t="shared" si="55"/>
        <v>2.7123783781439856</v>
      </c>
      <c r="AL23" s="5">
        <f t="shared" si="55"/>
        <v>2.8509809132671431</v>
      </c>
      <c r="AM23" s="5">
        <f t="shared" si="55"/>
        <v>2.996666037935094</v>
      </c>
      <c r="AN23" s="5">
        <f t="shared" si="55"/>
        <v>3.1497956724735769</v>
      </c>
      <c r="AO23" s="5">
        <f t="shared" si="55"/>
        <v>3.3107502313369763</v>
      </c>
      <c r="AP23" s="5">
        <f t="shared" si="55"/>
        <v>3.4799295681582953</v>
      </c>
      <c r="AQ23" s="5">
        <f t="shared" si="55"/>
        <v>3.6577539690911838</v>
      </c>
      <c r="AR23" s="5">
        <f t="shared" si="55"/>
        <v>3.8446651969117429</v>
      </c>
      <c r="AS23" s="5">
        <f t="shared" si="55"/>
        <v>4.0411275884739331</v>
      </c>
      <c r="AT23" s="5">
        <f t="shared" si="55"/>
        <v>4.2476292082449509</v>
      </c>
      <c r="AU23" s="5">
        <f t="shared" si="55"/>
        <v>4.4646830607862675</v>
      </c>
      <c r="AV23" s="5">
        <f t="shared" si="55"/>
        <v>4.6928283651924456</v>
      </c>
      <c r="AW23" s="5">
        <f t="shared" si="55"/>
        <v>4.9326318946537793</v>
      </c>
      <c r="AX23" s="5">
        <f t="shared" si="55"/>
        <v>5.1846893844705866</v>
      </c>
      <c r="AY23" s="5">
        <f t="shared" si="55"/>
        <v>5.4496270120170331</v>
      </c>
      <c r="AZ23" s="5">
        <f t="shared" si="55"/>
        <v>5.7281029523311036</v>
      </c>
      <c r="BA23" s="5">
        <f t="shared" si="55"/>
        <v>6.0208090131952225</v>
      </c>
      <c r="BB23" s="5">
        <f t="shared" si="55"/>
        <v>6.3284723537694978</v>
      </c>
      <c r="BC23" s="5">
        <f t="shared" si="55"/>
        <v>6.6518572910471185</v>
      </c>
      <c r="BD23" s="5">
        <f t="shared" si="55"/>
        <v>6.9917671986196259</v>
      </c>
      <c r="BE23" s="5">
        <f t="shared" si="55"/>
        <v>7.3490465024690881</v>
      </c>
      <c r="BF23" s="5">
        <f t="shared" si="55"/>
        <v>7.7245827787452583</v>
      </c>
      <c r="BG23" s="5">
        <f t="shared" si="55"/>
        <v>8.1193089587391398</v>
      </c>
      <c r="BH23" s="5">
        <f t="shared" si="55"/>
        <v>8.5342056465307099</v>
      </c>
      <c r="BI23" s="5">
        <f t="shared" si="55"/>
        <v>8.970303555068428</v>
      </c>
      <c r="BJ23" s="5">
        <f t="shared" si="55"/>
        <v>9.4286860667324248</v>
      </c>
      <c r="BK23" s="5">
        <f t="shared" si="55"/>
        <v>9.9104919247424519</v>
      </c>
      <c r="BL23" s="5">
        <f t="shared" si="55"/>
        <v>10.416918062096791</v>
      </c>
      <c r="BM23" s="5">
        <f t="shared" si="55"/>
        <v>10.949222575069935</v>
      </c>
      <c r="BN23" s="5">
        <f t="shared" si="55"/>
        <v>11.508727848656008</v>
      </c>
      <c r="BO23" s="5">
        <f t="shared" si="55"/>
        <v>12.09682384172233</v>
      </c>
      <c r="BP23" s="5">
        <f t="shared" si="55"/>
        <v>12.714971540034339</v>
      </c>
      <c r="BQ23" s="5">
        <f t="shared" si="55"/>
        <v>13.364706585730094</v>
      </c>
      <c r="BR23" s="5">
        <f t="shared" si="55"/>
        <v>14.0476430922609</v>
      </c>
      <c r="BS23" s="5">
        <f t="shared" si="55"/>
        <v>14.765477654275431</v>
      </c>
      <c r="BT23" s="5">
        <f t="shared" si="55"/>
        <v>15.519993562408905</v>
      </c>
      <c r="BU23" s="5">
        <f t="shared" si="55"/>
        <v>16.313065233447997</v>
      </c>
      <c r="BV23" s="5">
        <f t="shared" si="55"/>
        <v>17.14666286687719</v>
      </c>
      <c r="BW23" s="5">
        <f t="shared" si="55"/>
        <v>18.022857339374614</v>
      </c>
      <c r="BX23" s="5">
        <f t="shared" si="55"/>
        <v>18.943825349416656</v>
      </c>
      <c r="BY23" s="5">
        <f t="shared" si="55"/>
        <v>19.911854824771847</v>
      </c>
      <c r="BZ23" s="5">
        <f t="shared" si="55"/>
        <v>20.929350606317687</v>
      </c>
      <c r="CA23" s="5">
        <f t="shared" si="55"/>
        <v>21.998840422300518</v>
      </c>
      <c r="CB23" s="5">
        <f t="shared" si="55"/>
        <v>23.122981167880074</v>
      </c>
      <c r="CC23" s="5">
        <f t="shared" si="55"/>
        <v>24.304565505558745</v>
      </c>
      <c r="CD23" s="5">
        <f t="shared" si="55"/>
        <v>25.546528802892794</v>
      </c>
      <c r="CE23" s="5">
        <f t="shared" si="55"/>
        <v>26.851956424720616</v>
      </c>
      <c r="CF23" s="5">
        <f t="shared" si="55"/>
        <v>28.224091398023837</v>
      </c>
      <c r="CG23" s="5">
        <f t="shared" si="55"/>
        <v>29.666342468462854</v>
      </c>
      <c r="CH23" s="5">
        <f t="shared" si="55"/>
        <v>31.182292568601305</v>
      </c>
      <c r="CI23" s="5">
        <f t="shared" si="55"/>
        <v>32.775707718856829</v>
      </c>
      <c r="CJ23" s="5">
        <f t="shared" si="55"/>
        <v>34.450546383290408</v>
      </c>
      <c r="CK23" s="5">
        <f t="shared" ref="CK23:EV23" si="56">1.0511*CJ23</f>
        <v>36.210969303476546</v>
      </c>
      <c r="CL23" s="5">
        <f t="shared" si="56"/>
        <v>38.061349834884197</v>
      </c>
      <c r="CM23" s="5">
        <f t="shared" si="56"/>
        <v>40.006284811446776</v>
      </c>
      <c r="CN23" s="5">
        <f t="shared" si="56"/>
        <v>42.050605965311703</v>
      </c>
      <c r="CO23" s="5">
        <f t="shared" si="56"/>
        <v>44.199391930139129</v>
      </c>
      <c r="CP23" s="5">
        <f t="shared" si="56"/>
        <v>46.457980857769236</v>
      </c>
      <c r="CQ23" s="5">
        <f t="shared" si="56"/>
        <v>48.831983679601244</v>
      </c>
      <c r="CR23" s="5">
        <f t="shared" si="56"/>
        <v>51.327298045628865</v>
      </c>
      <c r="CS23" s="5">
        <f t="shared" si="56"/>
        <v>53.950122975760493</v>
      </c>
      <c r="CT23" s="5">
        <f t="shared" si="56"/>
        <v>56.706974259821848</v>
      </c>
      <c r="CU23" s="5">
        <f t="shared" si="56"/>
        <v>59.604700644498742</v>
      </c>
      <c r="CV23" s="5">
        <f t="shared" si="56"/>
        <v>62.650500847432625</v>
      </c>
      <c r="CW23" s="5">
        <f t="shared" si="56"/>
        <v>65.851941440736425</v>
      </c>
      <c r="CX23" s="5">
        <f t="shared" si="56"/>
        <v>69.216975648358058</v>
      </c>
      <c r="CY23" s="5">
        <f t="shared" si="56"/>
        <v>72.75396310398915</v>
      </c>
      <c r="CZ23" s="5">
        <f t="shared" si="56"/>
        <v>76.471690618602992</v>
      </c>
      <c r="DA23" s="5">
        <f t="shared" si="56"/>
        <v>80.379394009213598</v>
      </c>
      <c r="DB23" s="5">
        <f t="shared" si="56"/>
        <v>84.486781043084406</v>
      </c>
      <c r="DC23" s="5">
        <f t="shared" si="56"/>
        <v>88.804055554386011</v>
      </c>
      <c r="DD23" s="5">
        <f t="shared" si="56"/>
        <v>93.341942793215125</v>
      </c>
      <c r="DE23" s="5">
        <f t="shared" si="56"/>
        <v>98.111716069948415</v>
      </c>
      <c r="DF23" s="5">
        <f t="shared" si="56"/>
        <v>103.12522476112277</v>
      </c>
      <c r="DG23" s="5">
        <f t="shared" si="56"/>
        <v>108.39492374641613</v>
      </c>
      <c r="DH23" s="5">
        <f t="shared" si="56"/>
        <v>113.93390434985798</v>
      </c>
      <c r="DI23" s="5">
        <f t="shared" si="56"/>
        <v>119.75592686213572</v>
      </c>
      <c r="DJ23" s="5">
        <f t="shared" si="56"/>
        <v>125.87545472479086</v>
      </c>
      <c r="DK23" s="5">
        <f t="shared" si="56"/>
        <v>132.30769046122765</v>
      </c>
      <c r="DL23" s="5">
        <f t="shared" si="56"/>
        <v>139.06861344379638</v>
      </c>
      <c r="DM23" s="5">
        <f t="shared" si="56"/>
        <v>146.17501959077435</v>
      </c>
      <c r="DN23" s="5">
        <f t="shared" si="56"/>
        <v>153.64456309186292</v>
      </c>
      <c r="DO23" s="5">
        <f t="shared" si="56"/>
        <v>161.4958002658571</v>
      </c>
      <c r="DP23" s="5">
        <f t="shared" si="56"/>
        <v>169.74823565944237</v>
      </c>
      <c r="DQ23" s="5">
        <f t="shared" si="56"/>
        <v>178.42237050163988</v>
      </c>
      <c r="DR23" s="5">
        <f t="shared" si="56"/>
        <v>187.53975363427367</v>
      </c>
      <c r="DS23" s="5">
        <f t="shared" si="56"/>
        <v>197.12303504498504</v>
      </c>
      <c r="DT23" s="5">
        <f t="shared" si="56"/>
        <v>207.19602213578378</v>
      </c>
      <c r="DU23" s="5">
        <f t="shared" si="56"/>
        <v>217.78373886692231</v>
      </c>
      <c r="DV23" s="5">
        <f t="shared" si="56"/>
        <v>228.91248792302201</v>
      </c>
      <c r="DW23" s="5">
        <f t="shared" si="56"/>
        <v>240.60991605588842</v>
      </c>
      <c r="DX23" s="5">
        <f t="shared" si="56"/>
        <v>252.90508276634429</v>
      </c>
      <c r="DY23" s="5">
        <f t="shared" si="56"/>
        <v>265.82853249570445</v>
      </c>
      <c r="DZ23" s="5">
        <f t="shared" si="56"/>
        <v>279.41237050623494</v>
      </c>
      <c r="EA23" s="5">
        <f t="shared" si="56"/>
        <v>293.69034263910351</v>
      </c>
      <c r="EB23" s="5">
        <f t="shared" si="56"/>
        <v>308.69791914796167</v>
      </c>
      <c r="EC23" s="5">
        <f t="shared" si="56"/>
        <v>324.47238281642251</v>
      </c>
      <c r="ED23" s="5">
        <f t="shared" si="56"/>
        <v>341.05292157834168</v>
      </c>
      <c r="EE23" s="5">
        <f t="shared" si="56"/>
        <v>358.48072587099489</v>
      </c>
      <c r="EF23" s="5">
        <f t="shared" si="56"/>
        <v>376.7990909630027</v>
      </c>
      <c r="EG23" s="5">
        <f t="shared" si="56"/>
        <v>396.05352451121212</v>
      </c>
      <c r="EH23" s="5">
        <f t="shared" si="56"/>
        <v>416.29185961373503</v>
      </c>
      <c r="EI23" s="5">
        <f t="shared" si="56"/>
        <v>437.56437363999686</v>
      </c>
      <c r="EJ23" s="5">
        <f t="shared" si="56"/>
        <v>459.92391313300067</v>
      </c>
      <c r="EK23" s="5">
        <f t="shared" si="56"/>
        <v>483.42602509409699</v>
      </c>
      <c r="EL23" s="5">
        <f t="shared" si="56"/>
        <v>508.12909497640533</v>
      </c>
      <c r="EM23" s="5">
        <f t="shared" si="56"/>
        <v>534.0944917296996</v>
      </c>
      <c r="EN23" s="5">
        <f t="shared" si="56"/>
        <v>561.38672025708718</v>
      </c>
      <c r="EO23" s="5">
        <f t="shared" si="56"/>
        <v>590.07358166222434</v>
      </c>
      <c r="EP23" s="5">
        <f t="shared" si="56"/>
        <v>620.22634168516402</v>
      </c>
      <c r="EQ23" s="5">
        <f t="shared" si="56"/>
        <v>651.91990774527585</v>
      </c>
      <c r="ER23" s="5">
        <f t="shared" si="56"/>
        <v>685.23301503105938</v>
      </c>
      <c r="ES23" s="5">
        <f t="shared" si="56"/>
        <v>720.24842209914641</v>
      </c>
      <c r="ET23" s="5">
        <f t="shared" si="56"/>
        <v>757.05311646841278</v>
      </c>
      <c r="EU23" s="5">
        <f t="shared" si="56"/>
        <v>795.73853071994859</v>
      </c>
      <c r="EV23" s="5">
        <f t="shared" si="56"/>
        <v>836.40076963973786</v>
      </c>
      <c r="EW23" s="5">
        <f t="shared" ref="EW23:FM23" si="57">1.0511*EV23</f>
        <v>879.14084896832844</v>
      </c>
      <c r="EX23" s="5">
        <f t="shared" si="57"/>
        <v>924.06494635060994</v>
      </c>
      <c r="EY23" s="5">
        <f t="shared" si="57"/>
        <v>971.28466510912608</v>
      </c>
      <c r="EZ23" s="5">
        <f t="shared" si="57"/>
        <v>1020.9173114962024</v>
      </c>
      <c r="FA23" s="5">
        <f t="shared" si="57"/>
        <v>1073.0861861136582</v>
      </c>
      <c r="FB23" s="5">
        <f t="shared" si="57"/>
        <v>1127.9208902240659</v>
      </c>
      <c r="FC23" s="5">
        <f t="shared" si="57"/>
        <v>1185.5576477145157</v>
      </c>
      <c r="FD23" s="5">
        <f t="shared" si="57"/>
        <v>1246.1396435127274</v>
      </c>
      <c r="FE23" s="5">
        <f t="shared" si="57"/>
        <v>1309.8173792962277</v>
      </c>
      <c r="FF23" s="5">
        <f t="shared" si="57"/>
        <v>1376.7490473782648</v>
      </c>
      <c r="FG23" s="5">
        <f t="shared" si="57"/>
        <v>1447.1009236992941</v>
      </c>
      <c r="FH23" s="5">
        <f t="shared" si="57"/>
        <v>1521.0477809003278</v>
      </c>
      <c r="FI23" s="5">
        <f t="shared" si="57"/>
        <v>1598.7733225043344</v>
      </c>
      <c r="FJ23" s="5">
        <f t="shared" si="57"/>
        <v>1680.4706392843057</v>
      </c>
      <c r="FK23" s="5">
        <f t="shared" si="57"/>
        <v>1766.3426889517336</v>
      </c>
      <c r="FL23" s="5">
        <f t="shared" si="57"/>
        <v>1856.6028003571671</v>
      </c>
      <c r="FM23" s="5">
        <f t="shared" si="57"/>
        <v>1951.4752034554183</v>
      </c>
      <c r="FN23" s="21">
        <f t="shared" si="23"/>
        <v>0.11566239839660668</v>
      </c>
    </row>
    <row r="24" spans="1:170">
      <c r="A24">
        <f t="shared" si="24"/>
        <v>14</v>
      </c>
      <c r="B24" s="3" t="s">
        <v>25</v>
      </c>
      <c r="C24" s="3" t="s">
        <v>26</v>
      </c>
      <c r="D24" s="20">
        <f>'INPUT 1A'!E24</f>
        <v>3</v>
      </c>
      <c r="E24" s="20">
        <f>'INPUT 1A'!F24</f>
        <v>3.6</v>
      </c>
      <c r="F24" s="20">
        <f t="shared" si="7"/>
        <v>0.20000000000000004</v>
      </c>
      <c r="G24" s="5">
        <f>'SCHED (DJL-4)'!R24*-1</f>
        <v>-77.99166666666666</v>
      </c>
      <c r="H24" s="5">
        <f t="shared" si="8"/>
        <v>3</v>
      </c>
      <c r="I24" s="5">
        <f t="shared" si="9"/>
        <v>3.2</v>
      </c>
      <c r="J24" s="5">
        <f t="shared" si="10"/>
        <v>3.4000000000000004</v>
      </c>
      <c r="K24" s="5">
        <f t="shared" si="11"/>
        <v>3.6000000000000005</v>
      </c>
      <c r="L24" s="5">
        <f t="shared" si="12"/>
        <v>3.7839600000000004</v>
      </c>
      <c r="M24" s="6">
        <v>5.11E-2</v>
      </c>
      <c r="N24" s="6">
        <f t="shared" si="13"/>
        <v>9.0610646062898037E-2</v>
      </c>
      <c r="S24" s="5">
        <f t="shared" si="14"/>
        <v>-77.99166666666666</v>
      </c>
      <c r="T24" s="5">
        <f t="shared" si="15"/>
        <v>3</v>
      </c>
      <c r="U24" s="5">
        <f t="shared" si="16"/>
        <v>3.2</v>
      </c>
      <c r="V24" s="5">
        <f t="shared" si="17"/>
        <v>3.4000000000000004</v>
      </c>
      <c r="W24" s="5">
        <f t="shared" si="18"/>
        <v>3.6000000000000005</v>
      </c>
      <c r="X24" s="5">
        <f t="shared" si="19"/>
        <v>3.7839600000000004</v>
      </c>
      <c r="Y24" s="5">
        <f t="shared" ref="Y24:CJ24" si="58">1.0511*X24</f>
        <v>3.9773203560000003</v>
      </c>
      <c r="Z24" s="5">
        <f t="shared" si="58"/>
        <v>4.1805614261916002</v>
      </c>
      <c r="AA24" s="5">
        <f t="shared" si="58"/>
        <v>4.3941881150699906</v>
      </c>
      <c r="AB24" s="5">
        <f t="shared" si="58"/>
        <v>4.6187311277500669</v>
      </c>
      <c r="AC24" s="5">
        <f t="shared" si="58"/>
        <v>4.8547482883780946</v>
      </c>
      <c r="AD24" s="5">
        <f t="shared" si="58"/>
        <v>5.1028259259142148</v>
      </c>
      <c r="AE24" s="5">
        <f t="shared" si="58"/>
        <v>5.3635803307284311</v>
      </c>
      <c r="AF24" s="5">
        <f t="shared" si="58"/>
        <v>5.6376592856286534</v>
      </c>
      <c r="AG24" s="5">
        <f t="shared" si="58"/>
        <v>5.9257436751242771</v>
      </c>
      <c r="AH24" s="5">
        <f t="shared" si="58"/>
        <v>6.2285491769231269</v>
      </c>
      <c r="AI24" s="5">
        <f t="shared" si="58"/>
        <v>6.5468280398638985</v>
      </c>
      <c r="AJ24" s="5">
        <f t="shared" si="58"/>
        <v>6.8813709527009435</v>
      </c>
      <c r="AK24" s="5">
        <f t="shared" si="58"/>
        <v>7.2330090083839611</v>
      </c>
      <c r="AL24" s="5">
        <f t="shared" si="58"/>
        <v>7.602615768712381</v>
      </c>
      <c r="AM24" s="5">
        <f t="shared" si="58"/>
        <v>7.9911094344935831</v>
      </c>
      <c r="AN24" s="5">
        <f t="shared" si="58"/>
        <v>8.3994551265962052</v>
      </c>
      <c r="AO24" s="5">
        <f t="shared" si="58"/>
        <v>8.8286672835652702</v>
      </c>
      <c r="AP24" s="5">
        <f t="shared" si="58"/>
        <v>9.2798121817554549</v>
      </c>
      <c r="AQ24" s="5">
        <f t="shared" si="58"/>
        <v>9.7540105842431579</v>
      </c>
      <c r="AR24" s="5">
        <f t="shared" si="58"/>
        <v>10.252440525097983</v>
      </c>
      <c r="AS24" s="5">
        <f t="shared" si="58"/>
        <v>10.776340235930489</v>
      </c>
      <c r="AT24" s="5">
        <f t="shared" si="58"/>
        <v>11.327011221986536</v>
      </c>
      <c r="AU24" s="5">
        <f t="shared" si="58"/>
        <v>11.905821495430047</v>
      </c>
      <c r="AV24" s="5">
        <f t="shared" si="58"/>
        <v>12.514208973846522</v>
      </c>
      <c r="AW24" s="5">
        <f t="shared" si="58"/>
        <v>13.153685052410077</v>
      </c>
      <c r="AX24" s="5">
        <f t="shared" si="58"/>
        <v>13.825838358588232</v>
      </c>
      <c r="AY24" s="5">
        <f t="shared" si="58"/>
        <v>14.53233869871209</v>
      </c>
      <c r="AZ24" s="5">
        <f t="shared" si="58"/>
        <v>15.274941206216276</v>
      </c>
      <c r="BA24" s="5">
        <f t="shared" si="58"/>
        <v>16.055490701853927</v>
      </c>
      <c r="BB24" s="5">
        <f t="shared" si="58"/>
        <v>16.875926276718662</v>
      </c>
      <c r="BC24" s="5">
        <f t="shared" si="58"/>
        <v>17.738286109458983</v>
      </c>
      <c r="BD24" s="5">
        <f t="shared" si="58"/>
        <v>18.644712529652335</v>
      </c>
      <c r="BE24" s="5">
        <f t="shared" si="58"/>
        <v>19.597457339917568</v>
      </c>
      <c r="BF24" s="5">
        <f t="shared" si="58"/>
        <v>20.598887409987356</v>
      </c>
      <c r="BG24" s="5">
        <f t="shared" si="58"/>
        <v>21.651490556637707</v>
      </c>
      <c r="BH24" s="5">
        <f t="shared" si="58"/>
        <v>22.757881724081894</v>
      </c>
      <c r="BI24" s="5">
        <f t="shared" si="58"/>
        <v>23.920809480182477</v>
      </c>
      <c r="BJ24" s="5">
        <f t="shared" si="58"/>
        <v>25.143162844619798</v>
      </c>
      <c r="BK24" s="5">
        <f t="shared" si="58"/>
        <v>26.427978465979869</v>
      </c>
      <c r="BL24" s="5">
        <f t="shared" si="58"/>
        <v>27.778448165591438</v>
      </c>
      <c r="BM24" s="5">
        <f t="shared" si="58"/>
        <v>29.197926866853159</v>
      </c>
      <c r="BN24" s="5">
        <f t="shared" si="58"/>
        <v>30.689940929749351</v>
      </c>
      <c r="BO24" s="5">
        <f t="shared" si="58"/>
        <v>32.258196911259539</v>
      </c>
      <c r="BP24" s="5">
        <f t="shared" si="58"/>
        <v>33.906590773424895</v>
      </c>
      <c r="BQ24" s="5">
        <f t="shared" si="58"/>
        <v>35.639217561946907</v>
      </c>
      <c r="BR24" s="5">
        <f t="shared" si="58"/>
        <v>37.460381579362391</v>
      </c>
      <c r="BS24" s="5">
        <f t="shared" si="58"/>
        <v>39.374607078067804</v>
      </c>
      <c r="BT24" s="5">
        <f t="shared" si="58"/>
        <v>41.386649499757063</v>
      </c>
      <c r="BU24" s="5">
        <f t="shared" si="58"/>
        <v>43.501507289194649</v>
      </c>
      <c r="BV24" s="5">
        <f t="shared" si="58"/>
        <v>45.724434311672489</v>
      </c>
      <c r="BW24" s="5">
        <f t="shared" si="58"/>
        <v>48.060952904998949</v>
      </c>
      <c r="BX24" s="5">
        <f t="shared" si="58"/>
        <v>50.516867598444392</v>
      </c>
      <c r="BY24" s="5">
        <f t="shared" si="58"/>
        <v>53.098279532724895</v>
      </c>
      <c r="BZ24" s="5">
        <f t="shared" si="58"/>
        <v>55.811601616847135</v>
      </c>
      <c r="CA24" s="5">
        <f t="shared" si="58"/>
        <v>58.663574459468016</v>
      </c>
      <c r="CB24" s="5">
        <f t="shared" si="58"/>
        <v>61.66128311434683</v>
      </c>
      <c r="CC24" s="5">
        <f t="shared" si="58"/>
        <v>64.81217468148995</v>
      </c>
      <c r="CD24" s="5">
        <f t="shared" si="58"/>
        <v>68.124076807714076</v>
      </c>
      <c r="CE24" s="5">
        <f t="shared" si="58"/>
        <v>71.605217132588265</v>
      </c>
      <c r="CF24" s="5">
        <f t="shared" si="58"/>
        <v>75.264243728063519</v>
      </c>
      <c r="CG24" s="5">
        <f t="shared" si="58"/>
        <v>79.110246582567555</v>
      </c>
      <c r="CH24" s="5">
        <f t="shared" si="58"/>
        <v>83.152780182936752</v>
      </c>
      <c r="CI24" s="5">
        <f t="shared" si="58"/>
        <v>87.401887250284815</v>
      </c>
      <c r="CJ24" s="5">
        <f t="shared" si="58"/>
        <v>91.868123688774361</v>
      </c>
      <c r="CK24" s="5">
        <f t="shared" ref="CK24:EV24" si="59">1.0511*CJ24</f>
        <v>96.562584809270717</v>
      </c>
      <c r="CL24" s="5">
        <f t="shared" si="59"/>
        <v>101.49693289302445</v>
      </c>
      <c r="CM24" s="5">
        <f t="shared" si="59"/>
        <v>106.68342616385799</v>
      </c>
      <c r="CN24" s="5">
        <f t="shared" si="59"/>
        <v>112.13494924083112</v>
      </c>
      <c r="CO24" s="5">
        <f t="shared" si="59"/>
        <v>117.86504514703758</v>
      </c>
      <c r="CP24" s="5">
        <f t="shared" si="59"/>
        <v>123.88794895405118</v>
      </c>
      <c r="CQ24" s="5">
        <f t="shared" si="59"/>
        <v>130.21862314560317</v>
      </c>
      <c r="CR24" s="5">
        <f t="shared" si="59"/>
        <v>136.8727947883435</v>
      </c>
      <c r="CS24" s="5">
        <f t="shared" si="59"/>
        <v>143.86699460202783</v>
      </c>
      <c r="CT24" s="5">
        <f t="shared" si="59"/>
        <v>151.21859802619144</v>
      </c>
      <c r="CU24" s="5">
        <f t="shared" si="59"/>
        <v>158.94586838532982</v>
      </c>
      <c r="CV24" s="5">
        <f t="shared" si="59"/>
        <v>167.06800225982016</v>
      </c>
      <c r="CW24" s="5">
        <f t="shared" si="59"/>
        <v>175.60517717529697</v>
      </c>
      <c r="CX24" s="5">
        <f t="shared" si="59"/>
        <v>184.57860172895462</v>
      </c>
      <c r="CY24" s="5">
        <f t="shared" si="59"/>
        <v>194.0105682773042</v>
      </c>
      <c r="CZ24" s="5">
        <f t="shared" si="59"/>
        <v>203.92450831627443</v>
      </c>
      <c r="DA24" s="5">
        <f t="shared" si="59"/>
        <v>214.34505069123603</v>
      </c>
      <c r="DB24" s="5">
        <f t="shared" si="59"/>
        <v>225.29808278155818</v>
      </c>
      <c r="DC24" s="5">
        <f t="shared" si="59"/>
        <v>236.81081481169579</v>
      </c>
      <c r="DD24" s="5">
        <f t="shared" si="59"/>
        <v>248.91184744857344</v>
      </c>
      <c r="DE24" s="5">
        <f t="shared" si="59"/>
        <v>261.63124285319554</v>
      </c>
      <c r="DF24" s="5">
        <f t="shared" si="59"/>
        <v>275.0005993629938</v>
      </c>
      <c r="DG24" s="5">
        <f t="shared" si="59"/>
        <v>289.05312999044276</v>
      </c>
      <c r="DH24" s="5">
        <f t="shared" si="59"/>
        <v>303.82374493295436</v>
      </c>
      <c r="DI24" s="5">
        <f t="shared" si="59"/>
        <v>319.34913829902831</v>
      </c>
      <c r="DJ24" s="5">
        <f t="shared" si="59"/>
        <v>335.66787926610863</v>
      </c>
      <c r="DK24" s="5">
        <f t="shared" si="59"/>
        <v>352.82050789660673</v>
      </c>
      <c r="DL24" s="5">
        <f t="shared" si="59"/>
        <v>370.84963585012332</v>
      </c>
      <c r="DM24" s="5">
        <f t="shared" si="59"/>
        <v>389.80005224206457</v>
      </c>
      <c r="DN24" s="5">
        <f t="shared" si="59"/>
        <v>409.71883491163402</v>
      </c>
      <c r="DO24" s="5">
        <f t="shared" si="59"/>
        <v>430.65546737561851</v>
      </c>
      <c r="DP24" s="5">
        <f t="shared" si="59"/>
        <v>452.66196175851258</v>
      </c>
      <c r="DQ24" s="5">
        <f t="shared" si="59"/>
        <v>475.79298800437255</v>
      </c>
      <c r="DR24" s="5">
        <f t="shared" si="59"/>
        <v>500.10600969139597</v>
      </c>
      <c r="DS24" s="5">
        <f t="shared" si="59"/>
        <v>525.66142678662629</v>
      </c>
      <c r="DT24" s="5">
        <f t="shared" si="59"/>
        <v>552.52272569542288</v>
      </c>
      <c r="DU24" s="5">
        <f t="shared" si="59"/>
        <v>580.75663697845891</v>
      </c>
      <c r="DV24" s="5">
        <f t="shared" si="59"/>
        <v>610.43330112805813</v>
      </c>
      <c r="DW24" s="5">
        <f t="shared" si="59"/>
        <v>641.62644281570181</v>
      </c>
      <c r="DX24" s="5">
        <f t="shared" si="59"/>
        <v>674.4135540435841</v>
      </c>
      <c r="DY24" s="5">
        <f t="shared" si="59"/>
        <v>708.87608665521122</v>
      </c>
      <c r="DZ24" s="5">
        <f t="shared" si="59"/>
        <v>745.09965468329244</v>
      </c>
      <c r="EA24" s="5">
        <f t="shared" si="59"/>
        <v>783.17424703760867</v>
      </c>
      <c r="EB24" s="5">
        <f t="shared" si="59"/>
        <v>823.19445106123044</v>
      </c>
      <c r="EC24" s="5">
        <f t="shared" si="59"/>
        <v>865.25968751045923</v>
      </c>
      <c r="ED24" s="5">
        <f t="shared" si="59"/>
        <v>909.47445754224361</v>
      </c>
      <c r="EE24" s="5">
        <f t="shared" si="59"/>
        <v>955.94860232265216</v>
      </c>
      <c r="EF24" s="5">
        <f t="shared" si="59"/>
        <v>1004.7975759013397</v>
      </c>
      <c r="EG24" s="5">
        <f t="shared" si="59"/>
        <v>1056.1427320298981</v>
      </c>
      <c r="EH24" s="5">
        <f t="shared" si="59"/>
        <v>1110.1116256366258</v>
      </c>
      <c r="EI24" s="5">
        <f t="shared" si="59"/>
        <v>1166.8383297066573</v>
      </c>
      <c r="EJ24" s="5">
        <f t="shared" si="59"/>
        <v>1226.4637683546673</v>
      </c>
      <c r="EK24" s="5">
        <f t="shared" si="59"/>
        <v>1289.1360669175908</v>
      </c>
      <c r="EL24" s="5">
        <f t="shared" si="59"/>
        <v>1355.0109199370795</v>
      </c>
      <c r="EM24" s="5">
        <f t="shared" si="59"/>
        <v>1424.2519779458642</v>
      </c>
      <c r="EN24" s="5">
        <f t="shared" si="59"/>
        <v>1497.0312540188977</v>
      </c>
      <c r="EO24" s="5">
        <f t="shared" si="59"/>
        <v>1573.5295510992632</v>
      </c>
      <c r="EP24" s="5">
        <f t="shared" si="59"/>
        <v>1653.9369111604356</v>
      </c>
      <c r="EQ24" s="5">
        <f t="shared" si="59"/>
        <v>1738.4530873207336</v>
      </c>
      <c r="ER24" s="5">
        <f t="shared" si="59"/>
        <v>1827.288040082823</v>
      </c>
      <c r="ES24" s="5">
        <f t="shared" si="59"/>
        <v>1920.6624589310552</v>
      </c>
      <c r="ET24" s="5">
        <f t="shared" si="59"/>
        <v>2018.8083105824319</v>
      </c>
      <c r="EU24" s="5">
        <f t="shared" si="59"/>
        <v>2121.9694152531938</v>
      </c>
      <c r="EV24" s="5">
        <f t="shared" si="59"/>
        <v>2230.4020523726317</v>
      </c>
      <c r="EW24" s="5">
        <f t="shared" ref="EW24:FM24" si="60">1.0511*EV24</f>
        <v>2344.375597248873</v>
      </c>
      <c r="EX24" s="5">
        <f t="shared" si="60"/>
        <v>2464.17319026829</v>
      </c>
      <c r="EY24" s="5">
        <f t="shared" si="60"/>
        <v>2590.0924402909995</v>
      </c>
      <c r="EZ24" s="5">
        <f t="shared" si="60"/>
        <v>2722.4461639898695</v>
      </c>
      <c r="FA24" s="5">
        <f t="shared" si="60"/>
        <v>2861.5631629697518</v>
      </c>
      <c r="FB24" s="5">
        <f t="shared" si="60"/>
        <v>3007.7890405975058</v>
      </c>
      <c r="FC24" s="5">
        <f t="shared" si="60"/>
        <v>3161.487060572038</v>
      </c>
      <c r="FD24" s="5">
        <f t="shared" si="60"/>
        <v>3323.0390493672689</v>
      </c>
      <c r="FE24" s="5">
        <f t="shared" si="60"/>
        <v>3492.8463447899362</v>
      </c>
      <c r="FF24" s="5">
        <f t="shared" si="60"/>
        <v>3671.3307930087017</v>
      </c>
      <c r="FG24" s="5">
        <f t="shared" si="60"/>
        <v>3858.9357965314462</v>
      </c>
      <c r="FH24" s="5">
        <f t="shared" si="60"/>
        <v>4056.1274157342027</v>
      </c>
      <c r="FI24" s="5">
        <f t="shared" si="60"/>
        <v>4263.3955266782204</v>
      </c>
      <c r="FJ24" s="5">
        <f t="shared" si="60"/>
        <v>4481.2550380914772</v>
      </c>
      <c r="FK24" s="5">
        <f t="shared" si="60"/>
        <v>4710.2471705379512</v>
      </c>
      <c r="FL24" s="5">
        <f t="shared" si="60"/>
        <v>4950.9408009524404</v>
      </c>
      <c r="FM24" s="5">
        <f t="shared" si="60"/>
        <v>5203.93387588111</v>
      </c>
      <c r="FN24" s="21">
        <f t="shared" si="23"/>
        <v>9.0610646062898037E-2</v>
      </c>
    </row>
    <row r="25" spans="1:170">
      <c r="A25">
        <f t="shared" si="24"/>
        <v>15</v>
      </c>
      <c r="B25" s="3" t="s">
        <v>27</v>
      </c>
      <c r="C25" s="3" t="s">
        <v>28</v>
      </c>
      <c r="D25" s="20">
        <f>'INPUT 1A'!E25</f>
        <v>2.1</v>
      </c>
      <c r="E25" s="20">
        <f>'INPUT 1A'!F25</f>
        <v>2.4</v>
      </c>
      <c r="F25" s="20">
        <f t="shared" si="7"/>
        <v>9.9999999999999936E-2</v>
      </c>
      <c r="G25" s="5">
        <f>'SCHED (DJL-4)'!R25*-1</f>
        <v>-47.435000000000002</v>
      </c>
      <c r="H25" s="5">
        <f t="shared" si="8"/>
        <v>2.1</v>
      </c>
      <c r="I25" s="5">
        <f t="shared" si="9"/>
        <v>2.2000000000000002</v>
      </c>
      <c r="J25" s="5">
        <f t="shared" si="10"/>
        <v>2.3000000000000003</v>
      </c>
      <c r="K25" s="5">
        <f t="shared" si="11"/>
        <v>2.4000000000000004</v>
      </c>
      <c r="L25" s="5">
        <f t="shared" si="12"/>
        <v>2.52264</v>
      </c>
      <c r="M25" s="6">
        <v>5.11E-2</v>
      </c>
      <c r="N25" s="6">
        <f t="shared" si="13"/>
        <v>9.4631049637916048E-2</v>
      </c>
      <c r="S25" s="5">
        <f t="shared" si="14"/>
        <v>-47.435000000000002</v>
      </c>
      <c r="T25" s="5">
        <f t="shared" si="15"/>
        <v>2.1</v>
      </c>
      <c r="U25" s="5">
        <f t="shared" si="16"/>
        <v>2.2000000000000002</v>
      </c>
      <c r="V25" s="5">
        <f t="shared" si="17"/>
        <v>2.3000000000000003</v>
      </c>
      <c r="W25" s="5">
        <f t="shared" si="18"/>
        <v>2.4000000000000004</v>
      </c>
      <c r="X25" s="5">
        <f t="shared" si="19"/>
        <v>2.52264</v>
      </c>
      <c r="Y25" s="5">
        <f t="shared" ref="Y25:CJ25" si="61">1.0511*X25</f>
        <v>2.6515469039999999</v>
      </c>
      <c r="Z25" s="5">
        <f t="shared" si="61"/>
        <v>2.7870409507943998</v>
      </c>
      <c r="AA25" s="5">
        <f t="shared" si="61"/>
        <v>2.9294587433799935</v>
      </c>
      <c r="AB25" s="5">
        <f t="shared" si="61"/>
        <v>3.079154085166711</v>
      </c>
      <c r="AC25" s="5">
        <f t="shared" si="61"/>
        <v>3.2364988589187296</v>
      </c>
      <c r="AD25" s="5">
        <f t="shared" si="61"/>
        <v>3.4018839506094762</v>
      </c>
      <c r="AE25" s="5">
        <f t="shared" si="61"/>
        <v>3.57572022048562</v>
      </c>
      <c r="AF25" s="5">
        <f t="shared" si="61"/>
        <v>3.7584395237524348</v>
      </c>
      <c r="AG25" s="5">
        <f t="shared" si="61"/>
        <v>3.950495783416184</v>
      </c>
      <c r="AH25" s="5">
        <f t="shared" si="61"/>
        <v>4.152366117948751</v>
      </c>
      <c r="AI25" s="5">
        <f t="shared" si="61"/>
        <v>4.3645520265759314</v>
      </c>
      <c r="AJ25" s="5">
        <f t="shared" si="61"/>
        <v>4.5875806351339614</v>
      </c>
      <c r="AK25" s="5">
        <f t="shared" si="61"/>
        <v>4.8220060055893068</v>
      </c>
      <c r="AL25" s="5">
        <f t="shared" si="61"/>
        <v>5.0684105124749204</v>
      </c>
      <c r="AM25" s="5">
        <f t="shared" si="61"/>
        <v>5.3274062896623882</v>
      </c>
      <c r="AN25" s="5">
        <f t="shared" si="61"/>
        <v>5.5996367510641356</v>
      </c>
      <c r="AO25" s="5">
        <f t="shared" si="61"/>
        <v>5.8857781890435126</v>
      </c>
      <c r="AP25" s="5">
        <f t="shared" si="61"/>
        <v>6.1865414545036357</v>
      </c>
      <c r="AQ25" s="5">
        <f t="shared" si="61"/>
        <v>6.5026737228287708</v>
      </c>
      <c r="AR25" s="5">
        <f t="shared" si="61"/>
        <v>6.8349603500653204</v>
      </c>
      <c r="AS25" s="5">
        <f t="shared" si="61"/>
        <v>7.184226823953658</v>
      </c>
      <c r="AT25" s="5">
        <f t="shared" si="61"/>
        <v>7.5513408146576895</v>
      </c>
      <c r="AU25" s="5">
        <f t="shared" si="61"/>
        <v>7.9372143302866967</v>
      </c>
      <c r="AV25" s="5">
        <f t="shared" si="61"/>
        <v>8.3428059825643466</v>
      </c>
      <c r="AW25" s="5">
        <f t="shared" si="61"/>
        <v>8.7691233682733838</v>
      </c>
      <c r="AX25" s="5">
        <f t="shared" si="61"/>
        <v>9.2172255723921523</v>
      </c>
      <c r="AY25" s="5">
        <f t="shared" si="61"/>
        <v>9.6882257991413905</v>
      </c>
      <c r="AZ25" s="5">
        <f t="shared" si="61"/>
        <v>10.183294137477516</v>
      </c>
      <c r="BA25" s="5">
        <f t="shared" si="61"/>
        <v>10.703660467902615</v>
      </c>
      <c r="BB25" s="5">
        <f t="shared" si="61"/>
        <v>11.250617517812438</v>
      </c>
      <c r="BC25" s="5">
        <f t="shared" si="61"/>
        <v>11.825524072972653</v>
      </c>
      <c r="BD25" s="5">
        <f t="shared" si="61"/>
        <v>12.429808353101555</v>
      </c>
      <c r="BE25" s="5">
        <f t="shared" si="61"/>
        <v>13.064971559945043</v>
      </c>
      <c r="BF25" s="5">
        <f t="shared" si="61"/>
        <v>13.732591606658234</v>
      </c>
      <c r="BG25" s="5">
        <f t="shared" si="61"/>
        <v>14.434327037758468</v>
      </c>
      <c r="BH25" s="5">
        <f t="shared" si="61"/>
        <v>15.171921149387925</v>
      </c>
      <c r="BI25" s="5">
        <f t="shared" si="61"/>
        <v>15.947206320121648</v>
      </c>
      <c r="BJ25" s="5">
        <f t="shared" si="61"/>
        <v>16.762108563079863</v>
      </c>
      <c r="BK25" s="5">
        <f t="shared" si="61"/>
        <v>17.618652310653243</v>
      </c>
      <c r="BL25" s="5">
        <f t="shared" si="61"/>
        <v>18.518965443727623</v>
      </c>
      <c r="BM25" s="5">
        <f t="shared" si="61"/>
        <v>19.465284577902104</v>
      </c>
      <c r="BN25" s="5">
        <f t="shared" si="61"/>
        <v>20.459960619832898</v>
      </c>
      <c r="BO25" s="5">
        <f t="shared" si="61"/>
        <v>21.505464607506358</v>
      </c>
      <c r="BP25" s="5">
        <f t="shared" si="61"/>
        <v>22.604393848949933</v>
      </c>
      <c r="BQ25" s="5">
        <f t="shared" si="61"/>
        <v>23.759478374631271</v>
      </c>
      <c r="BR25" s="5">
        <f t="shared" si="61"/>
        <v>24.973587719574926</v>
      </c>
      <c r="BS25" s="5">
        <f t="shared" si="61"/>
        <v>26.249738052045203</v>
      </c>
      <c r="BT25" s="5">
        <f t="shared" si="61"/>
        <v>27.591099666504711</v>
      </c>
      <c r="BU25" s="5">
        <f t="shared" si="61"/>
        <v>29.001004859463098</v>
      </c>
      <c r="BV25" s="5">
        <f t="shared" si="61"/>
        <v>30.482956207781662</v>
      </c>
      <c r="BW25" s="5">
        <f t="shared" si="61"/>
        <v>32.040635269999299</v>
      </c>
      <c r="BX25" s="5">
        <f t="shared" si="61"/>
        <v>33.677911732296259</v>
      </c>
      <c r="BY25" s="5">
        <f t="shared" si="61"/>
        <v>35.398853021816592</v>
      </c>
      <c r="BZ25" s="5">
        <f t="shared" si="61"/>
        <v>37.207734411231414</v>
      </c>
      <c r="CA25" s="5">
        <f t="shared" si="61"/>
        <v>39.109049639645335</v>
      </c>
      <c r="CB25" s="5">
        <f t="shared" si="61"/>
        <v>41.107522076231206</v>
      </c>
      <c r="CC25" s="5">
        <f t="shared" si="61"/>
        <v>43.208116454326614</v>
      </c>
      <c r="CD25" s="5">
        <f t="shared" si="61"/>
        <v>45.416051205142701</v>
      </c>
      <c r="CE25" s="5">
        <f t="shared" si="61"/>
        <v>47.736811421725491</v>
      </c>
      <c r="CF25" s="5">
        <f t="shared" si="61"/>
        <v>50.176162485375663</v>
      </c>
      <c r="CG25" s="5">
        <f t="shared" si="61"/>
        <v>52.740164388378354</v>
      </c>
      <c r="CH25" s="5">
        <f t="shared" si="61"/>
        <v>55.435186788624485</v>
      </c>
      <c r="CI25" s="5">
        <f t="shared" si="61"/>
        <v>58.267924833523189</v>
      </c>
      <c r="CJ25" s="5">
        <f t="shared" si="61"/>
        <v>61.245415792516219</v>
      </c>
      <c r="CK25" s="5">
        <f t="shared" ref="CK25:EV25" si="62">1.0511*CJ25</f>
        <v>64.375056539513793</v>
      </c>
      <c r="CL25" s="5">
        <f t="shared" si="62"/>
        <v>67.664621928682948</v>
      </c>
      <c r="CM25" s="5">
        <f t="shared" si="62"/>
        <v>71.122284109238635</v>
      </c>
      <c r="CN25" s="5">
        <f t="shared" si="62"/>
        <v>74.756632827220727</v>
      </c>
      <c r="CO25" s="5">
        <f t="shared" si="62"/>
        <v>78.576696764691704</v>
      </c>
      <c r="CP25" s="5">
        <f t="shared" si="62"/>
        <v>82.59196596936745</v>
      </c>
      <c r="CQ25" s="5">
        <f t="shared" si="62"/>
        <v>86.812415430402126</v>
      </c>
      <c r="CR25" s="5">
        <f t="shared" si="62"/>
        <v>91.248529858895665</v>
      </c>
      <c r="CS25" s="5">
        <f t="shared" si="62"/>
        <v>95.911329734685225</v>
      </c>
      <c r="CT25" s="5">
        <f t="shared" si="62"/>
        <v>100.81239868412763</v>
      </c>
      <c r="CU25" s="5">
        <f t="shared" si="62"/>
        <v>105.96391225688654</v>
      </c>
      <c r="CV25" s="5">
        <f t="shared" si="62"/>
        <v>111.37866817321344</v>
      </c>
      <c r="CW25" s="5">
        <f t="shared" si="62"/>
        <v>117.07011811686463</v>
      </c>
      <c r="CX25" s="5">
        <f t="shared" si="62"/>
        <v>123.05240115263641</v>
      </c>
      <c r="CY25" s="5">
        <f t="shared" si="62"/>
        <v>129.34037885153612</v>
      </c>
      <c r="CZ25" s="5">
        <f t="shared" si="62"/>
        <v>135.9496722108496</v>
      </c>
      <c r="DA25" s="5">
        <f t="shared" si="62"/>
        <v>142.89670046082401</v>
      </c>
      <c r="DB25" s="5">
        <f t="shared" si="62"/>
        <v>150.19872185437211</v>
      </c>
      <c r="DC25" s="5">
        <f t="shared" si="62"/>
        <v>157.8738765411305</v>
      </c>
      <c r="DD25" s="5">
        <f t="shared" si="62"/>
        <v>165.94123163238226</v>
      </c>
      <c r="DE25" s="5">
        <f t="shared" si="62"/>
        <v>174.42082856879696</v>
      </c>
      <c r="DF25" s="5">
        <f t="shared" si="62"/>
        <v>183.33373290866248</v>
      </c>
      <c r="DG25" s="5">
        <f t="shared" si="62"/>
        <v>192.70208666029512</v>
      </c>
      <c r="DH25" s="5">
        <f t="shared" si="62"/>
        <v>202.54916328863618</v>
      </c>
      <c r="DI25" s="5">
        <f t="shared" si="62"/>
        <v>212.89942553268548</v>
      </c>
      <c r="DJ25" s="5">
        <f t="shared" si="62"/>
        <v>223.77858617740569</v>
      </c>
      <c r="DK25" s="5">
        <f t="shared" si="62"/>
        <v>235.2136719310711</v>
      </c>
      <c r="DL25" s="5">
        <f t="shared" si="62"/>
        <v>247.23309056674881</v>
      </c>
      <c r="DM25" s="5">
        <f t="shared" si="62"/>
        <v>259.86670149470967</v>
      </c>
      <c r="DN25" s="5">
        <f t="shared" si="62"/>
        <v>273.14588994108931</v>
      </c>
      <c r="DO25" s="5">
        <f t="shared" si="62"/>
        <v>287.10364491707895</v>
      </c>
      <c r="DP25" s="5">
        <f t="shared" si="62"/>
        <v>301.77464117234166</v>
      </c>
      <c r="DQ25" s="5">
        <f t="shared" si="62"/>
        <v>317.19532533624829</v>
      </c>
      <c r="DR25" s="5">
        <f t="shared" si="62"/>
        <v>333.40400646093053</v>
      </c>
      <c r="DS25" s="5">
        <f t="shared" si="62"/>
        <v>350.44095119108408</v>
      </c>
      <c r="DT25" s="5">
        <f t="shared" si="62"/>
        <v>368.34848379694847</v>
      </c>
      <c r="DU25" s="5">
        <f t="shared" si="62"/>
        <v>387.17109131897251</v>
      </c>
      <c r="DV25" s="5">
        <f t="shared" si="62"/>
        <v>406.95553408537199</v>
      </c>
      <c r="DW25" s="5">
        <f t="shared" si="62"/>
        <v>427.75096187713444</v>
      </c>
      <c r="DX25" s="5">
        <f t="shared" si="62"/>
        <v>449.60903602905597</v>
      </c>
      <c r="DY25" s="5">
        <f t="shared" si="62"/>
        <v>472.5840577701407</v>
      </c>
      <c r="DZ25" s="5">
        <f t="shared" si="62"/>
        <v>496.73310312219485</v>
      </c>
      <c r="EA25" s="5">
        <f t="shared" si="62"/>
        <v>522.11616469173896</v>
      </c>
      <c r="EB25" s="5">
        <f t="shared" si="62"/>
        <v>548.79630070748681</v>
      </c>
      <c r="EC25" s="5">
        <f t="shared" si="62"/>
        <v>576.8397916736393</v>
      </c>
      <c r="ED25" s="5">
        <f t="shared" si="62"/>
        <v>606.31630502816222</v>
      </c>
      <c r="EE25" s="5">
        <f t="shared" si="62"/>
        <v>637.29906821510122</v>
      </c>
      <c r="EF25" s="5">
        <f t="shared" si="62"/>
        <v>669.8650506008928</v>
      </c>
      <c r="EG25" s="5">
        <f t="shared" si="62"/>
        <v>704.09515468659833</v>
      </c>
      <c r="EH25" s="5">
        <f t="shared" si="62"/>
        <v>740.07441709108343</v>
      </c>
      <c r="EI25" s="5">
        <f t="shared" si="62"/>
        <v>777.89221980443779</v>
      </c>
      <c r="EJ25" s="5">
        <f t="shared" si="62"/>
        <v>817.64251223644453</v>
      </c>
      <c r="EK25" s="5">
        <f t="shared" si="62"/>
        <v>859.4240446117268</v>
      </c>
      <c r="EL25" s="5">
        <f t="shared" si="62"/>
        <v>903.34061329138592</v>
      </c>
      <c r="EM25" s="5">
        <f t="shared" si="62"/>
        <v>949.50131863057572</v>
      </c>
      <c r="EN25" s="5">
        <f t="shared" si="62"/>
        <v>998.02083601259812</v>
      </c>
      <c r="EO25" s="5">
        <f t="shared" si="62"/>
        <v>1049.0197007328418</v>
      </c>
      <c r="EP25" s="5">
        <f t="shared" si="62"/>
        <v>1102.62460744029</v>
      </c>
      <c r="EQ25" s="5">
        <f t="shared" si="62"/>
        <v>1158.9687248804887</v>
      </c>
      <c r="ER25" s="5">
        <f t="shared" si="62"/>
        <v>1218.1920267218816</v>
      </c>
      <c r="ES25" s="5">
        <f t="shared" si="62"/>
        <v>1280.4416392873695</v>
      </c>
      <c r="ET25" s="5">
        <f t="shared" si="62"/>
        <v>1345.8722070549541</v>
      </c>
      <c r="EU25" s="5">
        <f t="shared" si="62"/>
        <v>1414.646276835462</v>
      </c>
      <c r="EV25" s="5">
        <f t="shared" si="62"/>
        <v>1486.9347015817541</v>
      </c>
      <c r="EW25" s="5">
        <f t="shared" ref="EW25:FM25" si="63">1.0511*EV25</f>
        <v>1562.9170648325817</v>
      </c>
      <c r="EX25" s="5">
        <f t="shared" si="63"/>
        <v>1642.7821268455264</v>
      </c>
      <c r="EY25" s="5">
        <f t="shared" si="63"/>
        <v>1726.7282935273327</v>
      </c>
      <c r="EZ25" s="5">
        <f t="shared" si="63"/>
        <v>1814.9641093265793</v>
      </c>
      <c r="FA25" s="5">
        <f t="shared" si="63"/>
        <v>1907.7087753131673</v>
      </c>
      <c r="FB25" s="5">
        <f t="shared" si="63"/>
        <v>2005.19269373167</v>
      </c>
      <c r="FC25" s="5">
        <f t="shared" si="63"/>
        <v>2107.6580403813582</v>
      </c>
      <c r="FD25" s="5">
        <f t="shared" si="63"/>
        <v>2215.3593662448457</v>
      </c>
      <c r="FE25" s="5">
        <f t="shared" si="63"/>
        <v>2328.5642298599573</v>
      </c>
      <c r="FF25" s="5">
        <f t="shared" si="63"/>
        <v>2447.553862005801</v>
      </c>
      <c r="FG25" s="5">
        <f t="shared" si="63"/>
        <v>2572.623864354297</v>
      </c>
      <c r="FH25" s="5">
        <f t="shared" si="63"/>
        <v>2704.0849438228015</v>
      </c>
      <c r="FI25" s="5">
        <f t="shared" si="63"/>
        <v>2842.2636844521467</v>
      </c>
      <c r="FJ25" s="5">
        <f t="shared" si="63"/>
        <v>2987.5033587276512</v>
      </c>
      <c r="FK25" s="5">
        <f t="shared" si="63"/>
        <v>3140.1647803586338</v>
      </c>
      <c r="FL25" s="5">
        <f t="shared" si="63"/>
        <v>3300.62720063496</v>
      </c>
      <c r="FM25" s="5">
        <f t="shared" si="63"/>
        <v>3469.2892505874061</v>
      </c>
      <c r="FN25" s="21">
        <f t="shared" si="23"/>
        <v>9.4631049637916048E-2</v>
      </c>
    </row>
    <row r="26" spans="1:170">
      <c r="A26">
        <f t="shared" si="24"/>
        <v>16</v>
      </c>
      <c r="B26" s="3" t="s">
        <v>29</v>
      </c>
      <c r="C26" s="3" t="s">
        <v>30</v>
      </c>
      <c r="D26" s="20">
        <f>'INPUT 1A'!E26</f>
        <v>2</v>
      </c>
      <c r="E26" s="20">
        <f>'INPUT 1A'!F26</f>
        <v>2.2999999999999998</v>
      </c>
      <c r="F26" s="20">
        <f t="shared" si="7"/>
        <v>9.9999999999999936E-2</v>
      </c>
      <c r="G26" s="5">
        <f>'SCHED (DJL-4)'!R26*-1</f>
        <v>-50.886666666666663</v>
      </c>
      <c r="H26" s="5">
        <f t="shared" si="8"/>
        <v>2</v>
      </c>
      <c r="I26" s="5">
        <f t="shared" si="9"/>
        <v>2.1</v>
      </c>
      <c r="J26" s="5">
        <f t="shared" si="10"/>
        <v>2.2000000000000002</v>
      </c>
      <c r="K26" s="5">
        <f t="shared" si="11"/>
        <v>2.3000000000000003</v>
      </c>
      <c r="L26" s="5">
        <f t="shared" si="12"/>
        <v>2.4175300000000002</v>
      </c>
      <c r="M26" s="6">
        <v>5.11E-2</v>
      </c>
      <c r="N26" s="6">
        <f t="shared" si="13"/>
        <v>8.988417017837079E-2</v>
      </c>
      <c r="S26" s="5">
        <f t="shared" si="14"/>
        <v>-50.886666666666663</v>
      </c>
      <c r="T26" s="5">
        <f t="shared" si="15"/>
        <v>2</v>
      </c>
      <c r="U26" s="5">
        <f t="shared" si="16"/>
        <v>2.1</v>
      </c>
      <c r="V26" s="5">
        <f t="shared" si="17"/>
        <v>2.2000000000000002</v>
      </c>
      <c r="W26" s="5">
        <f t="shared" si="18"/>
        <v>2.3000000000000003</v>
      </c>
      <c r="X26" s="5">
        <f t="shared" si="19"/>
        <v>2.4175300000000002</v>
      </c>
      <c r="Y26" s="5">
        <f t="shared" ref="Y26:CJ26" si="64">1.0511*X26</f>
        <v>2.5410657830000001</v>
      </c>
      <c r="Z26" s="5">
        <f t="shared" si="64"/>
        <v>2.6709142445112999</v>
      </c>
      <c r="AA26" s="5">
        <f t="shared" si="64"/>
        <v>2.807397962405827</v>
      </c>
      <c r="AB26" s="5">
        <f t="shared" si="64"/>
        <v>2.9508559982847644</v>
      </c>
      <c r="AC26" s="5">
        <f t="shared" si="64"/>
        <v>3.1016447397971159</v>
      </c>
      <c r="AD26" s="5">
        <f t="shared" si="64"/>
        <v>3.260138786000748</v>
      </c>
      <c r="AE26" s="5">
        <f t="shared" si="64"/>
        <v>3.4267318779653859</v>
      </c>
      <c r="AF26" s="5">
        <f t="shared" si="64"/>
        <v>3.6018378769294168</v>
      </c>
      <c r="AG26" s="5">
        <f t="shared" si="64"/>
        <v>3.7858917924405096</v>
      </c>
      <c r="AH26" s="5">
        <f t="shared" si="64"/>
        <v>3.9793508630342194</v>
      </c>
      <c r="AI26" s="5">
        <f t="shared" si="64"/>
        <v>4.182695692135268</v>
      </c>
      <c r="AJ26" s="5">
        <f t="shared" si="64"/>
        <v>4.3964314420033803</v>
      </c>
      <c r="AK26" s="5">
        <f t="shared" si="64"/>
        <v>4.6210890886897529</v>
      </c>
      <c r="AL26" s="5">
        <f t="shared" si="64"/>
        <v>4.8572267411217993</v>
      </c>
      <c r="AM26" s="5">
        <f t="shared" si="64"/>
        <v>5.1054310275931227</v>
      </c>
      <c r="AN26" s="5">
        <f t="shared" si="64"/>
        <v>5.366318553103131</v>
      </c>
      <c r="AO26" s="5">
        <f t="shared" si="64"/>
        <v>5.6405374311667007</v>
      </c>
      <c r="AP26" s="5">
        <f t="shared" si="64"/>
        <v>5.9287688938993188</v>
      </c>
      <c r="AQ26" s="5">
        <f t="shared" si="64"/>
        <v>6.2317289843775736</v>
      </c>
      <c r="AR26" s="5">
        <f t="shared" si="64"/>
        <v>6.5501703354792671</v>
      </c>
      <c r="AS26" s="5">
        <f t="shared" si="64"/>
        <v>6.884884039622257</v>
      </c>
      <c r="AT26" s="5">
        <f t="shared" si="64"/>
        <v>7.2367016140469538</v>
      </c>
      <c r="AU26" s="5">
        <f t="shared" si="64"/>
        <v>7.6064970665247529</v>
      </c>
      <c r="AV26" s="5">
        <f t="shared" si="64"/>
        <v>7.9951890666241674</v>
      </c>
      <c r="AW26" s="5">
        <f t="shared" si="64"/>
        <v>8.4037432279286612</v>
      </c>
      <c r="AX26" s="5">
        <f t="shared" si="64"/>
        <v>8.8331745068758156</v>
      </c>
      <c r="AY26" s="5">
        <f t="shared" si="64"/>
        <v>9.2845497241771699</v>
      </c>
      <c r="AZ26" s="5">
        <f t="shared" si="64"/>
        <v>9.7589902150826227</v>
      </c>
      <c r="BA26" s="5">
        <f t="shared" si="64"/>
        <v>10.257674615073343</v>
      </c>
      <c r="BB26" s="5">
        <f t="shared" si="64"/>
        <v>10.781841787903589</v>
      </c>
      <c r="BC26" s="5">
        <f t="shared" si="64"/>
        <v>11.332793903265461</v>
      </c>
      <c r="BD26" s="5">
        <f t="shared" si="64"/>
        <v>11.911899671722326</v>
      </c>
      <c r="BE26" s="5">
        <f t="shared" si="64"/>
        <v>12.520597744947336</v>
      </c>
      <c r="BF26" s="5">
        <f t="shared" si="64"/>
        <v>13.160400289714143</v>
      </c>
      <c r="BG26" s="5">
        <f t="shared" si="64"/>
        <v>13.832896744518536</v>
      </c>
      <c r="BH26" s="5">
        <f t="shared" si="64"/>
        <v>14.539757768163431</v>
      </c>
      <c r="BI26" s="5">
        <f t="shared" si="64"/>
        <v>15.282739390116582</v>
      </c>
      <c r="BJ26" s="5">
        <f t="shared" si="64"/>
        <v>16.063687372951538</v>
      </c>
      <c r="BK26" s="5">
        <f t="shared" si="64"/>
        <v>16.88454179770936</v>
      </c>
      <c r="BL26" s="5">
        <f t="shared" si="64"/>
        <v>17.747341883572307</v>
      </c>
      <c r="BM26" s="5">
        <f t="shared" si="64"/>
        <v>18.654231053822851</v>
      </c>
      <c r="BN26" s="5">
        <f t="shared" si="64"/>
        <v>19.607462260673199</v>
      </c>
      <c r="BO26" s="5">
        <f t="shared" si="64"/>
        <v>20.609403582193597</v>
      </c>
      <c r="BP26" s="5">
        <f t="shared" si="64"/>
        <v>21.66254410524369</v>
      </c>
      <c r="BQ26" s="5">
        <f t="shared" si="64"/>
        <v>22.769500109021642</v>
      </c>
      <c r="BR26" s="5">
        <f t="shared" si="64"/>
        <v>23.933021564592647</v>
      </c>
      <c r="BS26" s="5">
        <f t="shared" si="64"/>
        <v>25.155998966543329</v>
      </c>
      <c r="BT26" s="5">
        <f t="shared" si="64"/>
        <v>26.441470513733691</v>
      </c>
      <c r="BU26" s="5">
        <f t="shared" si="64"/>
        <v>27.792629656985479</v>
      </c>
      <c r="BV26" s="5">
        <f t="shared" si="64"/>
        <v>29.212833032457436</v>
      </c>
      <c r="BW26" s="5">
        <f t="shared" si="64"/>
        <v>30.705608800416009</v>
      </c>
      <c r="BX26" s="5">
        <f t="shared" si="64"/>
        <v>32.274665410117265</v>
      </c>
      <c r="BY26" s="5">
        <f t="shared" si="64"/>
        <v>33.923900812574253</v>
      </c>
      <c r="BZ26" s="5">
        <f t="shared" si="64"/>
        <v>35.657412144096796</v>
      </c>
      <c r="CA26" s="5">
        <f t="shared" si="64"/>
        <v>37.479505904660137</v>
      </c>
      <c r="CB26" s="5">
        <f t="shared" si="64"/>
        <v>39.394708656388268</v>
      </c>
      <c r="CC26" s="5">
        <f t="shared" si="64"/>
        <v>41.407778268729707</v>
      </c>
      <c r="CD26" s="5">
        <f t="shared" si="64"/>
        <v>43.523715738261792</v>
      </c>
      <c r="CE26" s="5">
        <f t="shared" si="64"/>
        <v>45.747777612486964</v>
      </c>
      <c r="CF26" s="5">
        <f t="shared" si="64"/>
        <v>48.085489048485044</v>
      </c>
      <c r="CG26" s="5">
        <f t="shared" si="64"/>
        <v>50.542657538862628</v>
      </c>
      <c r="CH26" s="5">
        <f t="shared" si="64"/>
        <v>53.125387339098502</v>
      </c>
      <c r="CI26" s="5">
        <f t="shared" si="64"/>
        <v>55.84009463212643</v>
      </c>
      <c r="CJ26" s="5">
        <f t="shared" si="64"/>
        <v>58.693523467828086</v>
      </c>
      <c r="CK26" s="5">
        <f t="shared" ref="CK26:EV26" si="65">1.0511*CJ26</f>
        <v>61.692762517034097</v>
      </c>
      <c r="CL26" s="5">
        <f t="shared" si="65"/>
        <v>64.845262681654532</v>
      </c>
      <c r="CM26" s="5">
        <f t="shared" si="65"/>
        <v>68.158855604687076</v>
      </c>
      <c r="CN26" s="5">
        <f t="shared" si="65"/>
        <v>71.641773126086576</v>
      </c>
      <c r="CO26" s="5">
        <f t="shared" si="65"/>
        <v>75.30266773282959</v>
      </c>
      <c r="CP26" s="5">
        <f t="shared" si="65"/>
        <v>79.150634053977171</v>
      </c>
      <c r="CQ26" s="5">
        <f t="shared" si="65"/>
        <v>83.195231454135396</v>
      </c>
      <c r="CR26" s="5">
        <f t="shared" si="65"/>
        <v>87.44650778144171</v>
      </c>
      <c r="CS26" s="5">
        <f t="shared" si="65"/>
        <v>91.915024329073375</v>
      </c>
      <c r="CT26" s="5">
        <f t="shared" si="65"/>
        <v>96.611882072289021</v>
      </c>
      <c r="CU26" s="5">
        <f t="shared" si="65"/>
        <v>101.54874924618298</v>
      </c>
      <c r="CV26" s="5">
        <f t="shared" si="65"/>
        <v>106.73789033266291</v>
      </c>
      <c r="CW26" s="5">
        <f t="shared" si="65"/>
        <v>112.19219652866198</v>
      </c>
      <c r="CX26" s="5">
        <f t="shared" si="65"/>
        <v>117.92521777127659</v>
      </c>
      <c r="CY26" s="5">
        <f t="shared" si="65"/>
        <v>123.95119639938882</v>
      </c>
      <c r="CZ26" s="5">
        <f t="shared" si="65"/>
        <v>130.28510253539758</v>
      </c>
      <c r="DA26" s="5">
        <f t="shared" si="65"/>
        <v>136.94267127495638</v>
      </c>
      <c r="DB26" s="5">
        <f t="shared" si="65"/>
        <v>143.94044177710666</v>
      </c>
      <c r="DC26" s="5">
        <f t="shared" si="65"/>
        <v>151.2957983519168</v>
      </c>
      <c r="DD26" s="5">
        <f t="shared" si="65"/>
        <v>159.02701364769973</v>
      </c>
      <c r="DE26" s="5">
        <f t="shared" si="65"/>
        <v>167.15329404509717</v>
      </c>
      <c r="DF26" s="5">
        <f t="shared" si="65"/>
        <v>175.69482737080162</v>
      </c>
      <c r="DG26" s="5">
        <f t="shared" si="65"/>
        <v>184.67283304944957</v>
      </c>
      <c r="DH26" s="5">
        <f t="shared" si="65"/>
        <v>194.10961481827641</v>
      </c>
      <c r="DI26" s="5">
        <f t="shared" si="65"/>
        <v>204.02861613549032</v>
      </c>
      <c r="DJ26" s="5">
        <f t="shared" si="65"/>
        <v>214.45447842001386</v>
      </c>
      <c r="DK26" s="5">
        <f t="shared" si="65"/>
        <v>225.41310226727654</v>
      </c>
      <c r="DL26" s="5">
        <f t="shared" si="65"/>
        <v>236.93171179313435</v>
      </c>
      <c r="DM26" s="5">
        <f t="shared" si="65"/>
        <v>249.03892226576349</v>
      </c>
      <c r="DN26" s="5">
        <f t="shared" si="65"/>
        <v>261.76481119354401</v>
      </c>
      <c r="DO26" s="5">
        <f t="shared" si="65"/>
        <v>275.14099304553406</v>
      </c>
      <c r="DP26" s="5">
        <f t="shared" si="65"/>
        <v>289.2006977901608</v>
      </c>
      <c r="DQ26" s="5">
        <f t="shared" si="65"/>
        <v>303.97885344723801</v>
      </c>
      <c r="DR26" s="5">
        <f t="shared" si="65"/>
        <v>319.51217285839186</v>
      </c>
      <c r="DS26" s="5">
        <f t="shared" si="65"/>
        <v>335.83924489145568</v>
      </c>
      <c r="DT26" s="5">
        <f t="shared" si="65"/>
        <v>353.00063030540906</v>
      </c>
      <c r="DU26" s="5">
        <f t="shared" si="65"/>
        <v>371.03896251401545</v>
      </c>
      <c r="DV26" s="5">
        <f t="shared" si="65"/>
        <v>389.9990534984816</v>
      </c>
      <c r="DW26" s="5">
        <f t="shared" si="65"/>
        <v>409.92800513225399</v>
      </c>
      <c r="DX26" s="5">
        <f t="shared" si="65"/>
        <v>430.87532619451213</v>
      </c>
      <c r="DY26" s="5">
        <f t="shared" si="65"/>
        <v>452.89305536305164</v>
      </c>
      <c r="DZ26" s="5">
        <f t="shared" si="65"/>
        <v>476.03589049210353</v>
      </c>
      <c r="EA26" s="5">
        <f t="shared" si="65"/>
        <v>500.36132449625001</v>
      </c>
      <c r="EB26" s="5">
        <f t="shared" si="65"/>
        <v>525.92978817800838</v>
      </c>
      <c r="EC26" s="5">
        <f t="shared" si="65"/>
        <v>552.80480035390451</v>
      </c>
      <c r="ED26" s="5">
        <f t="shared" si="65"/>
        <v>581.05312565198903</v>
      </c>
      <c r="EE26" s="5">
        <f t="shared" si="65"/>
        <v>610.74494037280567</v>
      </c>
      <c r="EF26" s="5">
        <f t="shared" si="65"/>
        <v>641.95400682585603</v>
      </c>
      <c r="EG26" s="5">
        <f t="shared" si="65"/>
        <v>674.75785657465724</v>
      </c>
      <c r="EH26" s="5">
        <f t="shared" si="65"/>
        <v>709.23798304562217</v>
      </c>
      <c r="EI26" s="5">
        <f t="shared" si="65"/>
        <v>745.48004397925342</v>
      </c>
      <c r="EJ26" s="5">
        <f t="shared" si="65"/>
        <v>783.57407422659321</v>
      </c>
      <c r="EK26" s="5">
        <f t="shared" si="65"/>
        <v>823.61470941957202</v>
      </c>
      <c r="EL26" s="5">
        <f t="shared" si="65"/>
        <v>865.70142107091203</v>
      </c>
      <c r="EM26" s="5">
        <f t="shared" si="65"/>
        <v>909.93876368763563</v>
      </c>
      <c r="EN26" s="5">
        <f t="shared" si="65"/>
        <v>956.43663451207374</v>
      </c>
      <c r="EO26" s="5">
        <f t="shared" si="65"/>
        <v>1005.3105465356406</v>
      </c>
      <c r="EP26" s="5">
        <f t="shared" si="65"/>
        <v>1056.6819154636116</v>
      </c>
      <c r="EQ26" s="5">
        <f t="shared" si="65"/>
        <v>1110.6783613438022</v>
      </c>
      <c r="ER26" s="5">
        <f t="shared" si="65"/>
        <v>1167.4340256084704</v>
      </c>
      <c r="ES26" s="5">
        <f t="shared" si="65"/>
        <v>1227.0899043170632</v>
      </c>
      <c r="ET26" s="5">
        <f t="shared" si="65"/>
        <v>1289.7941984276649</v>
      </c>
      <c r="EU26" s="5">
        <f t="shared" si="65"/>
        <v>1355.7026819673185</v>
      </c>
      <c r="EV26" s="5">
        <f t="shared" si="65"/>
        <v>1424.9790890158483</v>
      </c>
      <c r="EW26" s="5">
        <f t="shared" ref="EW26:FM26" si="66">1.0511*EV26</f>
        <v>1497.795520464558</v>
      </c>
      <c r="EX26" s="5">
        <f t="shared" si="66"/>
        <v>1574.3328715602968</v>
      </c>
      <c r="EY26" s="5">
        <f t="shared" si="66"/>
        <v>1654.7812812970278</v>
      </c>
      <c r="EZ26" s="5">
        <f t="shared" si="66"/>
        <v>1739.3406047713058</v>
      </c>
      <c r="FA26" s="5">
        <f t="shared" si="66"/>
        <v>1828.2209096751194</v>
      </c>
      <c r="FB26" s="5">
        <f t="shared" si="66"/>
        <v>1921.6429981595179</v>
      </c>
      <c r="FC26" s="5">
        <f t="shared" si="66"/>
        <v>2019.838955365469</v>
      </c>
      <c r="FD26" s="5">
        <f t="shared" si="66"/>
        <v>2123.0527259846444</v>
      </c>
      <c r="FE26" s="5">
        <f t="shared" si="66"/>
        <v>2231.5407202824595</v>
      </c>
      <c r="FF26" s="5">
        <f t="shared" si="66"/>
        <v>2345.5724510888931</v>
      </c>
      <c r="FG26" s="5">
        <f t="shared" si="66"/>
        <v>2465.4312033395354</v>
      </c>
      <c r="FH26" s="5">
        <f t="shared" si="66"/>
        <v>2591.4147378301855</v>
      </c>
      <c r="FI26" s="5">
        <f t="shared" si="66"/>
        <v>2723.8360309333079</v>
      </c>
      <c r="FJ26" s="5">
        <f t="shared" si="66"/>
        <v>2863.0240521139999</v>
      </c>
      <c r="FK26" s="5">
        <f t="shared" si="66"/>
        <v>3009.3245811770253</v>
      </c>
      <c r="FL26" s="5">
        <f t="shared" si="66"/>
        <v>3163.1010672751709</v>
      </c>
      <c r="FM26" s="5">
        <f t="shared" si="66"/>
        <v>3324.7355318129316</v>
      </c>
      <c r="FN26" s="21">
        <f t="shared" si="23"/>
        <v>8.988417017837079E-2</v>
      </c>
    </row>
    <row r="27" spans="1:170">
      <c r="A27">
        <f t="shared" si="24"/>
        <v>17</v>
      </c>
      <c r="B27" s="3" t="s">
        <v>31</v>
      </c>
      <c r="C27" s="3" t="s">
        <v>32</v>
      </c>
      <c r="D27" s="20">
        <f>'INPUT 1A'!E27</f>
        <v>2.2000000000000002</v>
      </c>
      <c r="E27" s="20">
        <f>'INPUT 1A'!F27</f>
        <v>2.6</v>
      </c>
      <c r="F27" s="20">
        <f t="shared" si="7"/>
        <v>0.1333333333333333</v>
      </c>
      <c r="G27" s="5">
        <f>'SCHED (DJL-4)'!R27*-1</f>
        <v>-43.038333333333334</v>
      </c>
      <c r="H27" s="5">
        <f t="shared" si="8"/>
        <v>2.2000000000000002</v>
      </c>
      <c r="I27" s="5">
        <f t="shared" si="9"/>
        <v>2.3333333333333335</v>
      </c>
      <c r="J27" s="5">
        <f t="shared" si="10"/>
        <v>2.4666666666666668</v>
      </c>
      <c r="K27" s="5">
        <f t="shared" si="11"/>
        <v>2.6</v>
      </c>
      <c r="L27" s="5">
        <f t="shared" si="12"/>
        <v>2.7328600000000001</v>
      </c>
      <c r="M27" s="6">
        <v>5.11E-2</v>
      </c>
      <c r="N27" s="6">
        <f t="shared" si="13"/>
        <v>0.10301557069098125</v>
      </c>
      <c r="S27" s="5">
        <f t="shared" si="14"/>
        <v>-43.038333333333334</v>
      </c>
      <c r="T27" s="5">
        <f t="shared" si="15"/>
        <v>2.2000000000000002</v>
      </c>
      <c r="U27" s="5">
        <f t="shared" si="16"/>
        <v>2.3333333333333335</v>
      </c>
      <c r="V27" s="5">
        <f t="shared" si="17"/>
        <v>2.4666666666666668</v>
      </c>
      <c r="W27" s="5">
        <f t="shared" si="18"/>
        <v>2.6</v>
      </c>
      <c r="X27" s="5">
        <f t="shared" si="19"/>
        <v>2.7328600000000001</v>
      </c>
      <c r="Y27" s="5">
        <f t="shared" ref="Y27:CJ27" si="67">1.0511*X27</f>
        <v>2.8725091460000001</v>
      </c>
      <c r="Z27" s="5">
        <f t="shared" si="67"/>
        <v>3.0192943633605998</v>
      </c>
      <c r="AA27" s="5">
        <f t="shared" si="67"/>
        <v>3.173580305328326</v>
      </c>
      <c r="AB27" s="5">
        <f t="shared" si="67"/>
        <v>3.3357502589306032</v>
      </c>
      <c r="AC27" s="5">
        <f t="shared" si="67"/>
        <v>3.5062070971619566</v>
      </c>
      <c r="AD27" s="5">
        <f t="shared" si="67"/>
        <v>3.6853742798269322</v>
      </c>
      <c r="AE27" s="5">
        <f t="shared" si="67"/>
        <v>3.8736969055260881</v>
      </c>
      <c r="AF27" s="5">
        <f t="shared" si="67"/>
        <v>4.0716428173984713</v>
      </c>
      <c r="AG27" s="5">
        <f t="shared" si="67"/>
        <v>4.2797037653675325</v>
      </c>
      <c r="AH27" s="5">
        <f t="shared" si="67"/>
        <v>4.4983966277778134</v>
      </c>
      <c r="AI27" s="5">
        <f t="shared" si="67"/>
        <v>4.7282646954572591</v>
      </c>
      <c r="AJ27" s="5">
        <f t="shared" si="67"/>
        <v>4.9698790213951245</v>
      </c>
      <c r="AK27" s="5">
        <f t="shared" si="67"/>
        <v>5.2238398393884147</v>
      </c>
      <c r="AL27" s="5">
        <f t="shared" si="67"/>
        <v>5.4907780551811625</v>
      </c>
      <c r="AM27" s="5">
        <f t="shared" si="67"/>
        <v>5.771356813800919</v>
      </c>
      <c r="AN27" s="5">
        <f t="shared" si="67"/>
        <v>6.0662731469861457</v>
      </c>
      <c r="AO27" s="5">
        <f t="shared" si="67"/>
        <v>6.3762597047971372</v>
      </c>
      <c r="AP27" s="5">
        <f t="shared" si="67"/>
        <v>6.7020865757122703</v>
      </c>
      <c r="AQ27" s="5">
        <f t="shared" si="67"/>
        <v>7.0445631997311668</v>
      </c>
      <c r="AR27" s="5">
        <f t="shared" si="67"/>
        <v>7.4045403792374289</v>
      </c>
      <c r="AS27" s="5">
        <f t="shared" si="67"/>
        <v>7.7829123926164607</v>
      </c>
      <c r="AT27" s="5">
        <f t="shared" si="67"/>
        <v>8.1806192158791617</v>
      </c>
      <c r="AU27" s="5">
        <f t="shared" si="67"/>
        <v>8.598648857810586</v>
      </c>
      <c r="AV27" s="5">
        <f t="shared" si="67"/>
        <v>9.0380398144447067</v>
      </c>
      <c r="AW27" s="5">
        <f t="shared" si="67"/>
        <v>9.4998836489628307</v>
      </c>
      <c r="AX27" s="5">
        <f t="shared" si="67"/>
        <v>9.9853277034248311</v>
      </c>
      <c r="AY27" s="5">
        <f t="shared" si="67"/>
        <v>10.495577949069839</v>
      </c>
      <c r="AZ27" s="5">
        <f t="shared" si="67"/>
        <v>11.031901982267307</v>
      </c>
      <c r="BA27" s="5">
        <f t="shared" si="67"/>
        <v>11.595632173561166</v>
      </c>
      <c r="BB27" s="5">
        <f t="shared" si="67"/>
        <v>12.18816897763014</v>
      </c>
      <c r="BC27" s="5">
        <f t="shared" si="67"/>
        <v>12.81098441238704</v>
      </c>
      <c r="BD27" s="5">
        <f t="shared" si="67"/>
        <v>13.465625715860016</v>
      </c>
      <c r="BE27" s="5">
        <f t="shared" si="67"/>
        <v>14.153719189940462</v>
      </c>
      <c r="BF27" s="5">
        <f t="shared" si="67"/>
        <v>14.876974240546419</v>
      </c>
      <c r="BG27" s="5">
        <f t="shared" si="67"/>
        <v>15.63718762423834</v>
      </c>
      <c r="BH27" s="5">
        <f t="shared" si="67"/>
        <v>16.436247911836919</v>
      </c>
      <c r="BI27" s="5">
        <f t="shared" si="67"/>
        <v>17.276140180131783</v>
      </c>
      <c r="BJ27" s="5">
        <f t="shared" si="67"/>
        <v>18.158950943336517</v>
      </c>
      <c r="BK27" s="5">
        <f t="shared" si="67"/>
        <v>19.086873336541011</v>
      </c>
      <c r="BL27" s="5">
        <f t="shared" si="67"/>
        <v>20.062212564038255</v>
      </c>
      <c r="BM27" s="5">
        <f t="shared" si="67"/>
        <v>21.087391626060608</v>
      </c>
      <c r="BN27" s="5">
        <f t="shared" si="67"/>
        <v>22.164957338152302</v>
      </c>
      <c r="BO27" s="5">
        <f t="shared" si="67"/>
        <v>23.297586658131884</v>
      </c>
      <c r="BP27" s="5">
        <f t="shared" si="67"/>
        <v>24.488093336362422</v>
      </c>
      <c r="BQ27" s="5">
        <f t="shared" si="67"/>
        <v>25.739434905850541</v>
      </c>
      <c r="BR27" s="5">
        <f t="shared" si="67"/>
        <v>27.054720029539499</v>
      </c>
      <c r="BS27" s="5">
        <f t="shared" si="67"/>
        <v>28.437216223048967</v>
      </c>
      <c r="BT27" s="5">
        <f t="shared" si="67"/>
        <v>29.890357972046768</v>
      </c>
      <c r="BU27" s="5">
        <f t="shared" si="67"/>
        <v>31.417755264418357</v>
      </c>
      <c r="BV27" s="5">
        <f t="shared" si="67"/>
        <v>33.023202558430135</v>
      </c>
      <c r="BW27" s="5">
        <f t="shared" si="67"/>
        <v>34.710688209165916</v>
      </c>
      <c r="BX27" s="5">
        <f t="shared" si="67"/>
        <v>36.48440437665429</v>
      </c>
      <c r="BY27" s="5">
        <f t="shared" si="67"/>
        <v>38.34875744030132</v>
      </c>
      <c r="BZ27" s="5">
        <f t="shared" si="67"/>
        <v>40.308378945500714</v>
      </c>
      <c r="CA27" s="5">
        <f t="shared" si="67"/>
        <v>42.368137109615795</v>
      </c>
      <c r="CB27" s="5">
        <f t="shared" si="67"/>
        <v>44.53314891591716</v>
      </c>
      <c r="CC27" s="5">
        <f t="shared" si="67"/>
        <v>46.80879282552052</v>
      </c>
      <c r="CD27" s="5">
        <f t="shared" si="67"/>
        <v>49.200722138904617</v>
      </c>
      <c r="CE27" s="5">
        <f t="shared" si="67"/>
        <v>51.714879040202639</v>
      </c>
      <c r="CF27" s="5">
        <f t="shared" si="67"/>
        <v>54.357509359156992</v>
      </c>
      <c r="CG27" s="5">
        <f t="shared" si="67"/>
        <v>57.135178087409912</v>
      </c>
      <c r="CH27" s="5">
        <f t="shared" si="67"/>
        <v>60.054785687676556</v>
      </c>
      <c r="CI27" s="5">
        <f t="shared" si="67"/>
        <v>63.123585236316821</v>
      </c>
      <c r="CJ27" s="5">
        <f t="shared" si="67"/>
        <v>66.349200441892606</v>
      </c>
      <c r="CK27" s="5">
        <f t="shared" ref="CK27:EV27" si="68">1.0511*CJ27</f>
        <v>69.739644584473311</v>
      </c>
      <c r="CL27" s="5">
        <f t="shared" si="68"/>
        <v>73.303340422739893</v>
      </c>
      <c r="CM27" s="5">
        <f t="shared" si="68"/>
        <v>77.049141118341893</v>
      </c>
      <c r="CN27" s="5">
        <f t="shared" si="68"/>
        <v>80.986352229489157</v>
      </c>
      <c r="CO27" s="5">
        <f t="shared" si="68"/>
        <v>85.124754828416044</v>
      </c>
      <c r="CP27" s="5">
        <f t="shared" si="68"/>
        <v>89.474629800148094</v>
      </c>
      <c r="CQ27" s="5">
        <f t="shared" si="68"/>
        <v>94.046783382935658</v>
      </c>
      <c r="CR27" s="5">
        <f t="shared" si="68"/>
        <v>98.852574013803661</v>
      </c>
      <c r="CS27" s="5">
        <f t="shared" si="68"/>
        <v>103.90394054590902</v>
      </c>
      <c r="CT27" s="5">
        <f t="shared" si="68"/>
        <v>109.21343190780496</v>
      </c>
      <c r="CU27" s="5">
        <f t="shared" si="68"/>
        <v>114.79423827829379</v>
      </c>
      <c r="CV27" s="5">
        <f t="shared" si="68"/>
        <v>120.66022385431459</v>
      </c>
      <c r="CW27" s="5">
        <f t="shared" si="68"/>
        <v>126.82596129327005</v>
      </c>
      <c r="CX27" s="5">
        <f t="shared" si="68"/>
        <v>133.30676791535615</v>
      </c>
      <c r="CY27" s="5">
        <f t="shared" si="68"/>
        <v>140.11874375583085</v>
      </c>
      <c r="CZ27" s="5">
        <f t="shared" si="68"/>
        <v>147.2788115617538</v>
      </c>
      <c r="DA27" s="5">
        <f t="shared" si="68"/>
        <v>154.8047588325594</v>
      </c>
      <c r="DB27" s="5">
        <f t="shared" si="68"/>
        <v>162.71528200890319</v>
      </c>
      <c r="DC27" s="5">
        <f t="shared" si="68"/>
        <v>171.03003291955812</v>
      </c>
      <c r="DD27" s="5">
        <f t="shared" si="68"/>
        <v>179.76966760174753</v>
      </c>
      <c r="DE27" s="5">
        <f t="shared" si="68"/>
        <v>188.95589761619681</v>
      </c>
      <c r="DF27" s="5">
        <f t="shared" si="68"/>
        <v>198.61154398438444</v>
      </c>
      <c r="DG27" s="5">
        <f t="shared" si="68"/>
        <v>208.76059388198647</v>
      </c>
      <c r="DH27" s="5">
        <f t="shared" si="68"/>
        <v>219.42826022935597</v>
      </c>
      <c r="DI27" s="5">
        <f t="shared" si="68"/>
        <v>230.64104432707603</v>
      </c>
      <c r="DJ27" s="5">
        <f t="shared" si="68"/>
        <v>242.4268016921896</v>
      </c>
      <c r="DK27" s="5">
        <f t="shared" si="68"/>
        <v>254.81481125866046</v>
      </c>
      <c r="DL27" s="5">
        <f t="shared" si="68"/>
        <v>267.83584811397799</v>
      </c>
      <c r="DM27" s="5">
        <f t="shared" si="68"/>
        <v>281.52225995260227</v>
      </c>
      <c r="DN27" s="5">
        <f t="shared" si="68"/>
        <v>295.9080474361802</v>
      </c>
      <c r="DO27" s="5">
        <f t="shared" si="68"/>
        <v>311.02894866016896</v>
      </c>
      <c r="DP27" s="5">
        <f t="shared" si="68"/>
        <v>326.9225279367036</v>
      </c>
      <c r="DQ27" s="5">
        <f t="shared" si="68"/>
        <v>343.62826911426913</v>
      </c>
      <c r="DR27" s="5">
        <f t="shared" si="68"/>
        <v>361.18767366600827</v>
      </c>
      <c r="DS27" s="5">
        <f t="shared" si="68"/>
        <v>379.64436379034129</v>
      </c>
      <c r="DT27" s="5">
        <f t="shared" si="68"/>
        <v>399.04419078002769</v>
      </c>
      <c r="DU27" s="5">
        <f t="shared" si="68"/>
        <v>419.43534892888709</v>
      </c>
      <c r="DV27" s="5">
        <f t="shared" si="68"/>
        <v>440.86849525915318</v>
      </c>
      <c r="DW27" s="5">
        <f t="shared" si="68"/>
        <v>463.39687536689587</v>
      </c>
      <c r="DX27" s="5">
        <f t="shared" si="68"/>
        <v>487.07645569814423</v>
      </c>
      <c r="DY27" s="5">
        <f t="shared" si="68"/>
        <v>511.96606258431939</v>
      </c>
      <c r="DZ27" s="5">
        <f t="shared" si="68"/>
        <v>538.12752838237805</v>
      </c>
      <c r="EA27" s="5">
        <f t="shared" si="68"/>
        <v>565.62584508271755</v>
      </c>
      <c r="EB27" s="5">
        <f t="shared" si="68"/>
        <v>594.52932576644434</v>
      </c>
      <c r="EC27" s="5">
        <f t="shared" si="68"/>
        <v>624.90977431310955</v>
      </c>
      <c r="ED27" s="5">
        <f t="shared" si="68"/>
        <v>656.84266378050938</v>
      </c>
      <c r="EE27" s="5">
        <f t="shared" si="68"/>
        <v>690.40732389969332</v>
      </c>
      <c r="EF27" s="5">
        <f t="shared" si="68"/>
        <v>725.6871381509676</v>
      </c>
      <c r="EG27" s="5">
        <f t="shared" si="68"/>
        <v>762.769750910482</v>
      </c>
      <c r="EH27" s="5">
        <f t="shared" si="68"/>
        <v>801.74728518200754</v>
      </c>
      <c r="EI27" s="5">
        <f t="shared" si="68"/>
        <v>842.7165714548081</v>
      </c>
      <c r="EJ27" s="5">
        <f t="shared" si="68"/>
        <v>885.77938825614876</v>
      </c>
      <c r="EK27" s="5">
        <f t="shared" si="68"/>
        <v>931.04271499603794</v>
      </c>
      <c r="EL27" s="5">
        <f t="shared" si="68"/>
        <v>978.6189977323354</v>
      </c>
      <c r="EM27" s="5">
        <f t="shared" si="68"/>
        <v>1028.6264285164577</v>
      </c>
      <c r="EN27" s="5">
        <f t="shared" si="68"/>
        <v>1081.1892390136486</v>
      </c>
      <c r="EO27" s="5">
        <f t="shared" si="68"/>
        <v>1136.438009127246</v>
      </c>
      <c r="EP27" s="5">
        <f t="shared" si="68"/>
        <v>1194.5099913936481</v>
      </c>
      <c r="EQ27" s="5">
        <f t="shared" si="68"/>
        <v>1255.5494519538634</v>
      </c>
      <c r="ER27" s="5">
        <f t="shared" si="68"/>
        <v>1319.7080289487058</v>
      </c>
      <c r="ES27" s="5">
        <f t="shared" si="68"/>
        <v>1387.1451092279844</v>
      </c>
      <c r="ET27" s="5">
        <f t="shared" si="68"/>
        <v>1458.0282243095344</v>
      </c>
      <c r="EU27" s="5">
        <f t="shared" si="68"/>
        <v>1532.5334665717514</v>
      </c>
      <c r="EV27" s="5">
        <f t="shared" si="68"/>
        <v>1610.8459267135679</v>
      </c>
      <c r="EW27" s="5">
        <f t="shared" ref="EW27:FM27" si="69">1.0511*EV27</f>
        <v>1693.1601535686311</v>
      </c>
      <c r="EX27" s="5">
        <f t="shared" si="69"/>
        <v>1779.680637415988</v>
      </c>
      <c r="EY27" s="5">
        <f t="shared" si="69"/>
        <v>1870.6223179879448</v>
      </c>
      <c r="EZ27" s="5">
        <f t="shared" si="69"/>
        <v>1966.2111184371286</v>
      </c>
      <c r="FA27" s="5">
        <f t="shared" si="69"/>
        <v>2066.6845065892658</v>
      </c>
      <c r="FB27" s="5">
        <f t="shared" si="69"/>
        <v>2172.2920848759773</v>
      </c>
      <c r="FC27" s="5">
        <f t="shared" si="69"/>
        <v>2283.2962104131393</v>
      </c>
      <c r="FD27" s="5">
        <f t="shared" si="69"/>
        <v>2399.9726467652504</v>
      </c>
      <c r="FE27" s="5">
        <f t="shared" si="69"/>
        <v>2522.6112490149544</v>
      </c>
      <c r="FF27" s="5">
        <f t="shared" si="69"/>
        <v>2651.5166838396185</v>
      </c>
      <c r="FG27" s="5">
        <f t="shared" si="69"/>
        <v>2787.0091863838229</v>
      </c>
      <c r="FH27" s="5">
        <f t="shared" si="69"/>
        <v>2929.4253558080359</v>
      </c>
      <c r="FI27" s="5">
        <f t="shared" si="69"/>
        <v>3079.1189914898264</v>
      </c>
      <c r="FJ27" s="5">
        <f t="shared" si="69"/>
        <v>3236.4619719549564</v>
      </c>
      <c r="FK27" s="5">
        <f t="shared" si="69"/>
        <v>3401.8451787218546</v>
      </c>
      <c r="FL27" s="5">
        <f t="shared" si="69"/>
        <v>3575.679467354541</v>
      </c>
      <c r="FM27" s="5">
        <f t="shared" si="69"/>
        <v>3758.3966881363576</v>
      </c>
      <c r="FN27" s="21">
        <f t="shared" si="23"/>
        <v>0.10301557069098125</v>
      </c>
    </row>
    <row r="28" spans="1:170">
      <c r="A28">
        <f t="shared" si="24"/>
        <v>18</v>
      </c>
      <c r="B28" s="3" t="s">
        <v>33</v>
      </c>
      <c r="C28" s="3" t="s">
        <v>34</v>
      </c>
      <c r="D28" s="20">
        <f>'INPUT 1A'!E28</f>
        <v>0.83</v>
      </c>
      <c r="E28" s="20">
        <f>'INPUT 1A'!F28</f>
        <v>1.1000000000000001</v>
      </c>
      <c r="F28" s="20">
        <f t="shared" si="7"/>
        <v>9.0000000000000038E-2</v>
      </c>
      <c r="G28" s="5">
        <f>'SCHED (DJL-4)'!R28*-1</f>
        <v>-17.678333333333331</v>
      </c>
      <c r="H28" s="5">
        <f t="shared" si="8"/>
        <v>0.83</v>
      </c>
      <c r="I28" s="5">
        <f t="shared" si="9"/>
        <v>0.92</v>
      </c>
      <c r="J28" s="5">
        <f t="shared" si="10"/>
        <v>1.01</v>
      </c>
      <c r="K28" s="5">
        <f t="shared" si="11"/>
        <v>1.1000000000000001</v>
      </c>
      <c r="L28" s="5">
        <f t="shared" si="12"/>
        <v>1.15621</v>
      </c>
      <c r="M28" s="6">
        <v>5.11E-2</v>
      </c>
      <c r="N28" s="6">
        <f t="shared" si="13"/>
        <v>0.10406306219108129</v>
      </c>
      <c r="S28" s="5">
        <f t="shared" si="14"/>
        <v>-17.678333333333331</v>
      </c>
      <c r="T28" s="5">
        <f t="shared" si="15"/>
        <v>0.83</v>
      </c>
      <c r="U28" s="5">
        <f t="shared" si="16"/>
        <v>0.92</v>
      </c>
      <c r="V28" s="5">
        <f t="shared" si="17"/>
        <v>1.01</v>
      </c>
      <c r="W28" s="5">
        <f t="shared" si="18"/>
        <v>1.1000000000000001</v>
      </c>
      <c r="X28" s="5">
        <f t="shared" si="19"/>
        <v>1.15621</v>
      </c>
      <c r="Y28" s="5">
        <f t="shared" ref="Y28:CJ28" si="70">1.0511*X28</f>
        <v>1.2152923309999999</v>
      </c>
      <c r="Z28" s="5">
        <f t="shared" si="70"/>
        <v>1.2773937691140997</v>
      </c>
      <c r="AA28" s="5">
        <f t="shared" si="70"/>
        <v>1.3426685907158302</v>
      </c>
      <c r="AB28" s="5">
        <f t="shared" si="70"/>
        <v>1.4112789557014092</v>
      </c>
      <c r="AC28" s="5">
        <f t="shared" si="70"/>
        <v>1.4833953103377511</v>
      </c>
      <c r="AD28" s="5">
        <f t="shared" si="70"/>
        <v>1.5591968106960101</v>
      </c>
      <c r="AE28" s="5">
        <f t="shared" si="70"/>
        <v>1.6388717677225761</v>
      </c>
      <c r="AF28" s="5">
        <f t="shared" si="70"/>
        <v>1.7226181150531996</v>
      </c>
      <c r="AG28" s="5">
        <f t="shared" si="70"/>
        <v>1.810643900732418</v>
      </c>
      <c r="AH28" s="5">
        <f t="shared" si="70"/>
        <v>1.9031678040598443</v>
      </c>
      <c r="AI28" s="5">
        <f t="shared" si="70"/>
        <v>2.0004196788473023</v>
      </c>
      <c r="AJ28" s="5">
        <f t="shared" si="70"/>
        <v>2.1026411244363992</v>
      </c>
      <c r="AK28" s="5">
        <f t="shared" si="70"/>
        <v>2.210086085895099</v>
      </c>
      <c r="AL28" s="5">
        <f t="shared" si="70"/>
        <v>2.3230214848843382</v>
      </c>
      <c r="AM28" s="5">
        <f t="shared" si="70"/>
        <v>2.4417278827619278</v>
      </c>
      <c r="AN28" s="5">
        <f t="shared" si="70"/>
        <v>2.5665001775710623</v>
      </c>
      <c r="AO28" s="5">
        <f t="shared" si="70"/>
        <v>2.6976483366449435</v>
      </c>
      <c r="AP28" s="5">
        <f t="shared" si="70"/>
        <v>2.8354981666475001</v>
      </c>
      <c r="AQ28" s="5">
        <f t="shared" si="70"/>
        <v>2.9803921229631873</v>
      </c>
      <c r="AR28" s="5">
        <f t="shared" si="70"/>
        <v>3.132690160446606</v>
      </c>
      <c r="AS28" s="5">
        <f t="shared" si="70"/>
        <v>3.2927706276454272</v>
      </c>
      <c r="AT28" s="5">
        <f t="shared" si="70"/>
        <v>3.4610312067181082</v>
      </c>
      <c r="AU28" s="5">
        <f t="shared" si="70"/>
        <v>3.6378899013814032</v>
      </c>
      <c r="AV28" s="5">
        <f t="shared" si="70"/>
        <v>3.8237860753419928</v>
      </c>
      <c r="AW28" s="5">
        <f t="shared" si="70"/>
        <v>4.0191815437919685</v>
      </c>
      <c r="AX28" s="5">
        <f t="shared" si="70"/>
        <v>4.2245617206797377</v>
      </c>
      <c r="AY28" s="5">
        <f t="shared" si="70"/>
        <v>4.440436824606472</v>
      </c>
      <c r="AZ28" s="5">
        <f t="shared" si="70"/>
        <v>4.6673431463438622</v>
      </c>
      <c r="BA28" s="5">
        <f t="shared" si="70"/>
        <v>4.9058443811220336</v>
      </c>
      <c r="BB28" s="5">
        <f t="shared" si="70"/>
        <v>5.1565330289973694</v>
      </c>
      <c r="BC28" s="5">
        <f t="shared" si="70"/>
        <v>5.4200318667791345</v>
      </c>
      <c r="BD28" s="5">
        <f t="shared" si="70"/>
        <v>5.6969954951715476</v>
      </c>
      <c r="BE28" s="5">
        <f t="shared" si="70"/>
        <v>5.9881119649748129</v>
      </c>
      <c r="BF28" s="5">
        <f t="shared" si="70"/>
        <v>6.2941044863850255</v>
      </c>
      <c r="BG28" s="5">
        <f t="shared" si="70"/>
        <v>6.6157332256392998</v>
      </c>
      <c r="BH28" s="5">
        <f t="shared" si="70"/>
        <v>6.9537971934694678</v>
      </c>
      <c r="BI28" s="5">
        <f t="shared" si="70"/>
        <v>7.3091362300557572</v>
      </c>
      <c r="BJ28" s="5">
        <f t="shared" si="70"/>
        <v>7.6826330914116054</v>
      </c>
      <c r="BK28" s="5">
        <f t="shared" si="70"/>
        <v>8.0752156423827373</v>
      </c>
      <c r="BL28" s="5">
        <f t="shared" si="70"/>
        <v>8.487859161708494</v>
      </c>
      <c r="BM28" s="5">
        <f t="shared" si="70"/>
        <v>8.9215887648717977</v>
      </c>
      <c r="BN28" s="5">
        <f t="shared" si="70"/>
        <v>9.3774819507567457</v>
      </c>
      <c r="BO28" s="5">
        <f t="shared" si="70"/>
        <v>9.8566712784404142</v>
      </c>
      <c r="BP28" s="5">
        <f t="shared" si="70"/>
        <v>10.360347180768718</v>
      </c>
      <c r="BQ28" s="5">
        <f t="shared" si="70"/>
        <v>10.889760921705999</v>
      </c>
      <c r="BR28" s="5">
        <f t="shared" si="70"/>
        <v>11.446227704805175</v>
      </c>
      <c r="BS28" s="5">
        <f t="shared" si="70"/>
        <v>12.031129940520717</v>
      </c>
      <c r="BT28" s="5">
        <f t="shared" si="70"/>
        <v>12.645920680481325</v>
      </c>
      <c r="BU28" s="5">
        <f t="shared" si="70"/>
        <v>13.292127227253919</v>
      </c>
      <c r="BV28" s="5">
        <f t="shared" si="70"/>
        <v>13.971354928566594</v>
      </c>
      <c r="BW28" s="5">
        <f t="shared" si="70"/>
        <v>14.685291165416347</v>
      </c>
      <c r="BX28" s="5">
        <f t="shared" si="70"/>
        <v>15.435709543969121</v>
      </c>
      <c r="BY28" s="5">
        <f t="shared" si="70"/>
        <v>16.224474301665943</v>
      </c>
      <c r="BZ28" s="5">
        <f t="shared" si="70"/>
        <v>17.053544938481071</v>
      </c>
      <c r="CA28" s="5">
        <f t="shared" si="70"/>
        <v>17.924981084837452</v>
      </c>
      <c r="CB28" s="5">
        <f t="shared" si="70"/>
        <v>18.840947618272644</v>
      </c>
      <c r="CC28" s="5">
        <f t="shared" si="70"/>
        <v>19.803720041566375</v>
      </c>
      <c r="CD28" s="5">
        <f t="shared" si="70"/>
        <v>20.815690135690417</v>
      </c>
      <c r="CE28" s="5">
        <f t="shared" si="70"/>
        <v>21.879371901624197</v>
      </c>
      <c r="CF28" s="5">
        <f t="shared" si="70"/>
        <v>22.997407805797192</v>
      </c>
      <c r="CG28" s="5">
        <f t="shared" si="70"/>
        <v>24.172575344673426</v>
      </c>
      <c r="CH28" s="5">
        <f t="shared" si="70"/>
        <v>25.407793944786235</v>
      </c>
      <c r="CI28" s="5">
        <f t="shared" si="70"/>
        <v>26.706132215364811</v>
      </c>
      <c r="CJ28" s="5">
        <f t="shared" si="70"/>
        <v>28.070815571569952</v>
      </c>
      <c r="CK28" s="5">
        <f t="shared" ref="CK28:EV28" si="71">1.0511*CJ28</f>
        <v>29.505234247277173</v>
      </c>
      <c r="CL28" s="5">
        <f t="shared" si="71"/>
        <v>31.012951717313033</v>
      </c>
      <c r="CM28" s="5">
        <f t="shared" si="71"/>
        <v>32.597713550067724</v>
      </c>
      <c r="CN28" s="5">
        <f t="shared" si="71"/>
        <v>34.263456712476184</v>
      </c>
      <c r="CO28" s="5">
        <f t="shared" si="71"/>
        <v>36.014319350483717</v>
      </c>
      <c r="CP28" s="5">
        <f t="shared" si="71"/>
        <v>37.854651069293432</v>
      </c>
      <c r="CQ28" s="5">
        <f t="shared" si="71"/>
        <v>39.789023738934326</v>
      </c>
      <c r="CR28" s="5">
        <f t="shared" si="71"/>
        <v>41.822242851993863</v>
      </c>
      <c r="CS28" s="5">
        <f t="shared" si="71"/>
        <v>43.959359461730749</v>
      </c>
      <c r="CT28" s="5">
        <f t="shared" si="71"/>
        <v>46.205682730225185</v>
      </c>
      <c r="CU28" s="5">
        <f t="shared" si="71"/>
        <v>48.566793117739685</v>
      </c>
      <c r="CV28" s="5">
        <f t="shared" si="71"/>
        <v>51.048556246056179</v>
      </c>
      <c r="CW28" s="5">
        <f t="shared" si="71"/>
        <v>53.65713747022965</v>
      </c>
      <c r="CX28" s="5">
        <f t="shared" si="71"/>
        <v>56.399017194958383</v>
      </c>
      <c r="CY28" s="5">
        <f t="shared" si="71"/>
        <v>59.281006973620748</v>
      </c>
      <c r="CZ28" s="5">
        <f t="shared" si="71"/>
        <v>62.310266429972764</v>
      </c>
      <c r="DA28" s="5">
        <f t="shared" si="71"/>
        <v>65.494321044544364</v>
      </c>
      <c r="DB28" s="5">
        <f t="shared" si="71"/>
        <v>68.841080849920573</v>
      </c>
      <c r="DC28" s="5">
        <f t="shared" si="71"/>
        <v>72.358860081351509</v>
      </c>
      <c r="DD28" s="5">
        <f t="shared" si="71"/>
        <v>76.056397831508562</v>
      </c>
      <c r="DE28" s="5">
        <f t="shared" si="71"/>
        <v>79.942879760698645</v>
      </c>
      <c r="DF28" s="5">
        <f t="shared" si="71"/>
        <v>84.027960916470334</v>
      </c>
      <c r="DG28" s="5">
        <f t="shared" si="71"/>
        <v>88.321789719301961</v>
      </c>
      <c r="DH28" s="5">
        <f t="shared" si="71"/>
        <v>92.83503317395828</v>
      </c>
      <c r="DI28" s="5">
        <f t="shared" si="71"/>
        <v>97.57890336914754</v>
      </c>
      <c r="DJ28" s="5">
        <f t="shared" si="71"/>
        <v>102.56518533131097</v>
      </c>
      <c r="DK28" s="5">
        <f t="shared" si="71"/>
        <v>107.80626630174095</v>
      </c>
      <c r="DL28" s="5">
        <f t="shared" si="71"/>
        <v>113.31516650975991</v>
      </c>
      <c r="DM28" s="5">
        <f t="shared" si="71"/>
        <v>119.10557151840862</v>
      </c>
      <c r="DN28" s="5">
        <f t="shared" si="71"/>
        <v>125.19186622299929</v>
      </c>
      <c r="DO28" s="5">
        <f t="shared" si="71"/>
        <v>131.58917058699456</v>
      </c>
      <c r="DP28" s="5">
        <f t="shared" si="71"/>
        <v>138.31337720398997</v>
      </c>
      <c r="DQ28" s="5">
        <f t="shared" si="71"/>
        <v>145.38119077911384</v>
      </c>
      <c r="DR28" s="5">
        <f t="shared" si="71"/>
        <v>152.81016962792654</v>
      </c>
      <c r="DS28" s="5">
        <f t="shared" si="71"/>
        <v>160.61876929591358</v>
      </c>
      <c r="DT28" s="5">
        <f t="shared" si="71"/>
        <v>168.82638840693474</v>
      </c>
      <c r="DU28" s="5">
        <f t="shared" si="71"/>
        <v>177.45341685452908</v>
      </c>
      <c r="DV28" s="5">
        <f t="shared" si="71"/>
        <v>186.52128645579549</v>
      </c>
      <c r="DW28" s="5">
        <f t="shared" si="71"/>
        <v>196.05252419368662</v>
      </c>
      <c r="DX28" s="5">
        <f t="shared" si="71"/>
        <v>206.070808179984</v>
      </c>
      <c r="DY28" s="5">
        <f t="shared" si="71"/>
        <v>216.60102647798118</v>
      </c>
      <c r="DZ28" s="5">
        <f t="shared" si="71"/>
        <v>227.669338931006</v>
      </c>
      <c r="EA28" s="5">
        <f t="shared" si="71"/>
        <v>239.30324215038038</v>
      </c>
      <c r="EB28" s="5">
        <f t="shared" si="71"/>
        <v>251.53163782426481</v>
      </c>
      <c r="EC28" s="5">
        <f t="shared" si="71"/>
        <v>264.38490451708469</v>
      </c>
      <c r="ED28" s="5">
        <f t="shared" si="71"/>
        <v>277.8949731379077</v>
      </c>
      <c r="EE28" s="5">
        <f t="shared" si="71"/>
        <v>292.09540626525478</v>
      </c>
      <c r="EF28" s="5">
        <f t="shared" si="71"/>
        <v>307.02148152540929</v>
      </c>
      <c r="EG28" s="5">
        <f t="shared" si="71"/>
        <v>322.71027923135767</v>
      </c>
      <c r="EH28" s="5">
        <f t="shared" si="71"/>
        <v>339.20077450008</v>
      </c>
      <c r="EI28" s="5">
        <f t="shared" si="71"/>
        <v>356.53393407703408</v>
      </c>
      <c r="EJ28" s="5">
        <f t="shared" si="71"/>
        <v>374.75281810837049</v>
      </c>
      <c r="EK28" s="5">
        <f t="shared" si="71"/>
        <v>393.90268711370817</v>
      </c>
      <c r="EL28" s="5">
        <f t="shared" si="71"/>
        <v>414.03111442521862</v>
      </c>
      <c r="EM28" s="5">
        <f t="shared" si="71"/>
        <v>435.18810437234725</v>
      </c>
      <c r="EN28" s="5">
        <f t="shared" si="71"/>
        <v>457.42621650577416</v>
      </c>
      <c r="EO28" s="5">
        <f t="shared" si="71"/>
        <v>480.80069616921918</v>
      </c>
      <c r="EP28" s="5">
        <f t="shared" si="71"/>
        <v>505.36961174346624</v>
      </c>
      <c r="EQ28" s="5">
        <f t="shared" si="71"/>
        <v>531.19399890355737</v>
      </c>
      <c r="ER28" s="5">
        <f t="shared" si="71"/>
        <v>558.33801224752915</v>
      </c>
      <c r="ES28" s="5">
        <f t="shared" si="71"/>
        <v>586.86908467337787</v>
      </c>
      <c r="ET28" s="5">
        <f t="shared" si="71"/>
        <v>616.85809490018744</v>
      </c>
      <c r="EU28" s="5">
        <f t="shared" si="71"/>
        <v>648.37954354958697</v>
      </c>
      <c r="EV28" s="5">
        <f t="shared" si="71"/>
        <v>681.51173822497083</v>
      </c>
      <c r="EW28" s="5">
        <f t="shared" ref="EW28:FM28" si="72">1.0511*EV28</f>
        <v>716.33698804826679</v>
      </c>
      <c r="EX28" s="5">
        <f t="shared" si="72"/>
        <v>752.94180813753314</v>
      </c>
      <c r="EY28" s="5">
        <f t="shared" si="72"/>
        <v>791.41713453336104</v>
      </c>
      <c r="EZ28" s="5">
        <f t="shared" si="72"/>
        <v>831.85855010801572</v>
      </c>
      <c r="FA28" s="5">
        <f t="shared" si="72"/>
        <v>874.36652201853531</v>
      </c>
      <c r="FB28" s="5">
        <f t="shared" si="72"/>
        <v>919.04665129368243</v>
      </c>
      <c r="FC28" s="5">
        <f t="shared" si="72"/>
        <v>966.00993517478958</v>
      </c>
      <c r="FD28" s="5">
        <f t="shared" si="72"/>
        <v>1015.3730428622213</v>
      </c>
      <c r="FE28" s="5">
        <f t="shared" si="72"/>
        <v>1067.2586053524808</v>
      </c>
      <c r="FF28" s="5">
        <f t="shared" si="72"/>
        <v>1121.7955200859924</v>
      </c>
      <c r="FG28" s="5">
        <f t="shared" si="72"/>
        <v>1179.1192711623864</v>
      </c>
      <c r="FH28" s="5">
        <f t="shared" si="72"/>
        <v>1239.3722659187843</v>
      </c>
      <c r="FI28" s="5">
        <f t="shared" si="72"/>
        <v>1302.7041887072339</v>
      </c>
      <c r="FJ28" s="5">
        <f t="shared" si="72"/>
        <v>1369.2723727501734</v>
      </c>
      <c r="FK28" s="5">
        <f t="shared" si="72"/>
        <v>1439.2421909977072</v>
      </c>
      <c r="FL28" s="5">
        <f t="shared" si="72"/>
        <v>1512.78746695769</v>
      </c>
      <c r="FM28" s="5">
        <f t="shared" si="72"/>
        <v>1590.0909065192277</v>
      </c>
      <c r="FN28" s="21">
        <f t="shared" si="23"/>
        <v>0.10406306219108129</v>
      </c>
    </row>
    <row r="29" spans="1:170">
      <c r="A29">
        <f t="shared" si="24"/>
        <v>19</v>
      </c>
      <c r="B29" s="3" t="s">
        <v>35</v>
      </c>
      <c r="C29" s="3" t="s">
        <v>36</v>
      </c>
      <c r="D29" s="20">
        <f>'INPUT 1A'!E29</f>
        <v>1.24</v>
      </c>
      <c r="E29" s="20">
        <f>'INPUT 1A'!F29</f>
        <v>1.24</v>
      </c>
      <c r="F29" s="20">
        <f t="shared" si="7"/>
        <v>0</v>
      </c>
      <c r="G29" s="5">
        <f>'SCHED (DJL-4)'!R29*-1</f>
        <v>-18.88</v>
      </c>
      <c r="H29" s="5">
        <f t="shared" si="8"/>
        <v>1.24</v>
      </c>
      <c r="I29" s="5">
        <f t="shared" si="9"/>
        <v>1.24</v>
      </c>
      <c r="J29" s="5">
        <f t="shared" si="10"/>
        <v>1.24</v>
      </c>
      <c r="K29" s="5">
        <f t="shared" si="11"/>
        <v>1.24</v>
      </c>
      <c r="L29" s="5">
        <f t="shared" si="12"/>
        <v>1.303364</v>
      </c>
      <c r="M29" s="6">
        <v>5.11E-2</v>
      </c>
      <c r="N29" s="6">
        <f t="shared" si="13"/>
        <v>0.10853623596881193</v>
      </c>
      <c r="S29" s="5">
        <f t="shared" si="14"/>
        <v>-18.88</v>
      </c>
      <c r="T29" s="5">
        <f t="shared" si="15"/>
        <v>1.24</v>
      </c>
      <c r="U29" s="5">
        <f t="shared" si="16"/>
        <v>1.24</v>
      </c>
      <c r="V29" s="5">
        <f t="shared" si="17"/>
        <v>1.24</v>
      </c>
      <c r="W29" s="5">
        <f t="shared" si="18"/>
        <v>1.24</v>
      </c>
      <c r="X29" s="5">
        <f t="shared" si="19"/>
        <v>1.303364</v>
      </c>
      <c r="Y29" s="5">
        <f t="shared" ref="Y29:CJ29" si="73">1.0511*X29</f>
        <v>1.3699659003999998</v>
      </c>
      <c r="Z29" s="5">
        <f t="shared" si="73"/>
        <v>1.4399711579104397</v>
      </c>
      <c r="AA29" s="5">
        <f t="shared" si="73"/>
        <v>1.5135536840796631</v>
      </c>
      <c r="AB29" s="5">
        <f t="shared" si="73"/>
        <v>1.5908962773361337</v>
      </c>
      <c r="AC29" s="5">
        <f t="shared" si="73"/>
        <v>1.67219107710801</v>
      </c>
      <c r="AD29" s="5">
        <f t="shared" si="73"/>
        <v>1.7576400411482291</v>
      </c>
      <c r="AE29" s="5">
        <f t="shared" si="73"/>
        <v>1.8474554472509035</v>
      </c>
      <c r="AF29" s="5">
        <f t="shared" si="73"/>
        <v>1.9418604206054244</v>
      </c>
      <c r="AG29" s="5">
        <f t="shared" si="73"/>
        <v>2.0410894880983617</v>
      </c>
      <c r="AH29" s="5">
        <f t="shared" si="73"/>
        <v>2.1453891609401876</v>
      </c>
      <c r="AI29" s="5">
        <f t="shared" si="73"/>
        <v>2.255018547064231</v>
      </c>
      <c r="AJ29" s="5">
        <f t="shared" si="73"/>
        <v>2.3702499948192131</v>
      </c>
      <c r="AK29" s="5">
        <f t="shared" si="73"/>
        <v>2.4913697695544745</v>
      </c>
      <c r="AL29" s="5">
        <f t="shared" si="73"/>
        <v>2.618678764778708</v>
      </c>
      <c r="AM29" s="5">
        <f t="shared" si="73"/>
        <v>2.7524932496588996</v>
      </c>
      <c r="AN29" s="5">
        <f t="shared" si="73"/>
        <v>2.8931456547164691</v>
      </c>
      <c r="AO29" s="5">
        <f t="shared" si="73"/>
        <v>3.0409853976724803</v>
      </c>
      <c r="AP29" s="5">
        <f t="shared" si="73"/>
        <v>3.1963797514935437</v>
      </c>
      <c r="AQ29" s="5">
        <f t="shared" si="73"/>
        <v>3.3597147567948635</v>
      </c>
      <c r="AR29" s="5">
        <f t="shared" si="73"/>
        <v>3.5313961808670808</v>
      </c>
      <c r="AS29" s="5">
        <f t="shared" si="73"/>
        <v>3.7118505257093886</v>
      </c>
      <c r="AT29" s="5">
        <f t="shared" si="73"/>
        <v>3.9015260875731381</v>
      </c>
      <c r="AU29" s="5">
        <f t="shared" si="73"/>
        <v>4.1008940706481249</v>
      </c>
      <c r="AV29" s="5">
        <f t="shared" si="73"/>
        <v>4.3104497576582439</v>
      </c>
      <c r="AW29" s="5">
        <f t="shared" si="73"/>
        <v>4.5307137402745798</v>
      </c>
      <c r="AX29" s="5">
        <f t="shared" si="73"/>
        <v>4.7622332124026103</v>
      </c>
      <c r="AY29" s="5">
        <f t="shared" si="73"/>
        <v>5.0055833295563836</v>
      </c>
      <c r="AZ29" s="5">
        <f t="shared" si="73"/>
        <v>5.2613686376967141</v>
      </c>
      <c r="BA29" s="5">
        <f t="shared" si="73"/>
        <v>5.5302245750830155</v>
      </c>
      <c r="BB29" s="5">
        <f t="shared" si="73"/>
        <v>5.8128190508697575</v>
      </c>
      <c r="BC29" s="5">
        <f t="shared" si="73"/>
        <v>6.1098541043692016</v>
      </c>
      <c r="BD29" s="5">
        <f t="shared" si="73"/>
        <v>6.4220676491024671</v>
      </c>
      <c r="BE29" s="5">
        <f t="shared" si="73"/>
        <v>6.7502353059716027</v>
      </c>
      <c r="BF29" s="5">
        <f t="shared" si="73"/>
        <v>7.0951723301067515</v>
      </c>
      <c r="BG29" s="5">
        <f t="shared" si="73"/>
        <v>7.4577356361752063</v>
      </c>
      <c r="BH29" s="5">
        <f t="shared" si="73"/>
        <v>7.838825927183759</v>
      </c>
      <c r="BI29" s="5">
        <f t="shared" si="73"/>
        <v>8.2393899320628492</v>
      </c>
      <c r="BJ29" s="5">
        <f t="shared" si="73"/>
        <v>8.6604227575912596</v>
      </c>
      <c r="BK29" s="5">
        <f t="shared" si="73"/>
        <v>9.1029703605041714</v>
      </c>
      <c r="BL29" s="5">
        <f t="shared" si="73"/>
        <v>9.5681321459259348</v>
      </c>
      <c r="BM29" s="5">
        <f t="shared" si="73"/>
        <v>10.057063698582748</v>
      </c>
      <c r="BN29" s="5">
        <f t="shared" si="73"/>
        <v>10.570979653580325</v>
      </c>
      <c r="BO29" s="5">
        <f t="shared" si="73"/>
        <v>11.111156713878279</v>
      </c>
      <c r="BP29" s="5">
        <f t="shared" si="73"/>
        <v>11.678936821957457</v>
      </c>
      <c r="BQ29" s="5">
        <f t="shared" si="73"/>
        <v>12.275730493559482</v>
      </c>
      <c r="BR29" s="5">
        <f t="shared" si="73"/>
        <v>12.903020321780371</v>
      </c>
      <c r="BS29" s="5">
        <f t="shared" si="73"/>
        <v>13.562364660223347</v>
      </c>
      <c r="BT29" s="5">
        <f t="shared" si="73"/>
        <v>14.255401494360759</v>
      </c>
      <c r="BU29" s="5">
        <f t="shared" si="73"/>
        <v>14.983852510722594</v>
      </c>
      <c r="BV29" s="5">
        <f t="shared" si="73"/>
        <v>15.749527374020516</v>
      </c>
      <c r="BW29" s="5">
        <f t="shared" si="73"/>
        <v>16.554328222832964</v>
      </c>
      <c r="BX29" s="5">
        <f t="shared" si="73"/>
        <v>17.400254395019729</v>
      </c>
      <c r="BY29" s="5">
        <f t="shared" si="73"/>
        <v>18.289407394605234</v>
      </c>
      <c r="BZ29" s="5">
        <f t="shared" si="73"/>
        <v>19.22399611246956</v>
      </c>
      <c r="CA29" s="5">
        <f t="shared" si="73"/>
        <v>20.206342313816755</v>
      </c>
      <c r="CB29" s="5">
        <f t="shared" si="73"/>
        <v>21.238886406052789</v>
      </c>
      <c r="CC29" s="5">
        <f t="shared" si="73"/>
        <v>22.324193501402085</v>
      </c>
      <c r="CD29" s="5">
        <f t="shared" si="73"/>
        <v>23.464959789323729</v>
      </c>
      <c r="CE29" s="5">
        <f t="shared" si="73"/>
        <v>24.664019234558168</v>
      </c>
      <c r="CF29" s="5">
        <f t="shared" si="73"/>
        <v>25.924350617444087</v>
      </c>
      <c r="CG29" s="5">
        <f t="shared" si="73"/>
        <v>27.24908493399548</v>
      </c>
      <c r="CH29" s="5">
        <f t="shared" si="73"/>
        <v>28.641513174122647</v>
      </c>
      <c r="CI29" s="5">
        <f t="shared" si="73"/>
        <v>30.105094497320312</v>
      </c>
      <c r="CJ29" s="5">
        <f t="shared" si="73"/>
        <v>31.643464826133378</v>
      </c>
      <c r="CK29" s="5">
        <f t="shared" ref="CK29:EV29" si="74">1.0511*CJ29</f>
        <v>33.26044587874879</v>
      </c>
      <c r="CL29" s="5">
        <f t="shared" si="74"/>
        <v>34.960054663152853</v>
      </c>
      <c r="CM29" s="5">
        <f t="shared" si="74"/>
        <v>36.746513456439963</v>
      </c>
      <c r="CN29" s="5">
        <f t="shared" si="74"/>
        <v>38.624260294064044</v>
      </c>
      <c r="CO29" s="5">
        <f t="shared" si="74"/>
        <v>40.597959995090712</v>
      </c>
      <c r="CP29" s="5">
        <f t="shared" si="74"/>
        <v>42.672515750839842</v>
      </c>
      <c r="CQ29" s="5">
        <f t="shared" si="74"/>
        <v>44.853081305707754</v>
      </c>
      <c r="CR29" s="5">
        <f t="shared" si="74"/>
        <v>47.145073760429419</v>
      </c>
      <c r="CS29" s="5">
        <f t="shared" si="74"/>
        <v>49.554187029587361</v>
      </c>
      <c r="CT29" s="5">
        <f t="shared" si="74"/>
        <v>52.086405986799271</v>
      </c>
      <c r="CU29" s="5">
        <f t="shared" si="74"/>
        <v>54.748021332724711</v>
      </c>
      <c r="CV29" s="5">
        <f t="shared" si="74"/>
        <v>57.545645222826941</v>
      </c>
      <c r="CW29" s="5">
        <f t="shared" si="74"/>
        <v>60.486227693713396</v>
      </c>
      <c r="CX29" s="5">
        <f t="shared" si="74"/>
        <v>63.577073928862148</v>
      </c>
      <c r="CY29" s="5">
        <f t="shared" si="74"/>
        <v>66.825862406626996</v>
      </c>
      <c r="CZ29" s="5">
        <f t="shared" si="74"/>
        <v>70.240663975605628</v>
      </c>
      <c r="DA29" s="5">
        <f t="shared" si="74"/>
        <v>73.829961904759074</v>
      </c>
      <c r="DB29" s="5">
        <f t="shared" si="74"/>
        <v>77.602672958092256</v>
      </c>
      <c r="DC29" s="5">
        <f t="shared" si="74"/>
        <v>81.568169546250758</v>
      </c>
      <c r="DD29" s="5">
        <f t="shared" si="74"/>
        <v>85.736303010064162</v>
      </c>
      <c r="DE29" s="5">
        <f t="shared" si="74"/>
        <v>90.117428093878431</v>
      </c>
      <c r="DF29" s="5">
        <f t="shared" si="74"/>
        <v>94.722428669475605</v>
      </c>
      <c r="DG29" s="5">
        <f t="shared" si="74"/>
        <v>99.562744774485807</v>
      </c>
      <c r="DH29" s="5">
        <f t="shared" si="74"/>
        <v>104.65040103246203</v>
      </c>
      <c r="DI29" s="5">
        <f t="shared" si="74"/>
        <v>109.99803652522083</v>
      </c>
      <c r="DJ29" s="5">
        <f t="shared" si="74"/>
        <v>115.6189361916596</v>
      </c>
      <c r="DK29" s="5">
        <f t="shared" si="74"/>
        <v>121.5270638310534</v>
      </c>
      <c r="DL29" s="5">
        <f t="shared" si="74"/>
        <v>127.73709679282021</v>
      </c>
      <c r="DM29" s="5">
        <f t="shared" si="74"/>
        <v>134.26446243893332</v>
      </c>
      <c r="DN29" s="5">
        <f t="shared" si="74"/>
        <v>141.12537646956281</v>
      </c>
      <c r="DO29" s="5">
        <f t="shared" si="74"/>
        <v>148.33688320715746</v>
      </c>
      <c r="DP29" s="5">
        <f t="shared" si="74"/>
        <v>155.9168979390432</v>
      </c>
      <c r="DQ29" s="5">
        <f t="shared" si="74"/>
        <v>163.8842514237283</v>
      </c>
      <c r="DR29" s="5">
        <f t="shared" si="74"/>
        <v>172.25873667148082</v>
      </c>
      <c r="DS29" s="5">
        <f t="shared" si="74"/>
        <v>181.06115811539348</v>
      </c>
      <c r="DT29" s="5">
        <f t="shared" si="74"/>
        <v>190.31338329509006</v>
      </c>
      <c r="DU29" s="5">
        <f t="shared" si="74"/>
        <v>200.03839718146915</v>
      </c>
      <c r="DV29" s="5">
        <f t="shared" si="74"/>
        <v>210.26035927744221</v>
      </c>
      <c r="DW29" s="5">
        <f t="shared" si="74"/>
        <v>221.0046636365195</v>
      </c>
      <c r="DX29" s="5">
        <f t="shared" si="74"/>
        <v>232.29800194834561</v>
      </c>
      <c r="DY29" s="5">
        <f t="shared" si="74"/>
        <v>244.16842984790605</v>
      </c>
      <c r="DZ29" s="5">
        <f t="shared" si="74"/>
        <v>256.64543661313405</v>
      </c>
      <c r="EA29" s="5">
        <f t="shared" si="74"/>
        <v>269.76001842406521</v>
      </c>
      <c r="EB29" s="5">
        <f t="shared" si="74"/>
        <v>283.54475536553491</v>
      </c>
      <c r="EC29" s="5">
        <f t="shared" si="74"/>
        <v>298.03389236471372</v>
      </c>
      <c r="ED29" s="5">
        <f t="shared" si="74"/>
        <v>313.26342426455057</v>
      </c>
      <c r="EE29" s="5">
        <f t="shared" si="74"/>
        <v>329.27118524446905</v>
      </c>
      <c r="EF29" s="5">
        <f t="shared" si="74"/>
        <v>346.09694281046137</v>
      </c>
      <c r="EG29" s="5">
        <f t="shared" si="74"/>
        <v>363.7824965880759</v>
      </c>
      <c r="EH29" s="5">
        <f t="shared" si="74"/>
        <v>382.37178216372655</v>
      </c>
      <c r="EI29" s="5">
        <f t="shared" si="74"/>
        <v>401.91098023229296</v>
      </c>
      <c r="EJ29" s="5">
        <f t="shared" si="74"/>
        <v>422.44863132216312</v>
      </c>
      <c r="EK29" s="5">
        <f t="shared" si="74"/>
        <v>444.03575638272565</v>
      </c>
      <c r="EL29" s="5">
        <f t="shared" si="74"/>
        <v>466.72598353388292</v>
      </c>
      <c r="EM29" s="5">
        <f t="shared" si="74"/>
        <v>490.57568129246431</v>
      </c>
      <c r="EN29" s="5">
        <f t="shared" si="74"/>
        <v>515.64409860650915</v>
      </c>
      <c r="EO29" s="5">
        <f t="shared" si="74"/>
        <v>541.99351204530171</v>
      </c>
      <c r="EP29" s="5">
        <f t="shared" si="74"/>
        <v>569.68938051081659</v>
      </c>
      <c r="EQ29" s="5">
        <f t="shared" si="74"/>
        <v>598.80050785491926</v>
      </c>
      <c r="ER29" s="5">
        <f t="shared" si="74"/>
        <v>629.39921380630562</v>
      </c>
      <c r="ES29" s="5">
        <f t="shared" si="74"/>
        <v>661.56151363180777</v>
      </c>
      <c r="ET29" s="5">
        <f t="shared" si="74"/>
        <v>695.36730697839312</v>
      </c>
      <c r="EU29" s="5">
        <f t="shared" si="74"/>
        <v>730.90057636498898</v>
      </c>
      <c r="EV29" s="5">
        <f t="shared" si="74"/>
        <v>768.24959581723988</v>
      </c>
      <c r="EW29" s="5">
        <f t="shared" ref="EW29:FM29" si="75">1.0511*EV29</f>
        <v>807.5071501635008</v>
      </c>
      <c r="EX29" s="5">
        <f t="shared" si="75"/>
        <v>848.77076553685561</v>
      </c>
      <c r="EY29" s="5">
        <f t="shared" si="75"/>
        <v>892.14295165578881</v>
      </c>
      <c r="EZ29" s="5">
        <f t="shared" si="75"/>
        <v>937.73145648539958</v>
      </c>
      <c r="FA29" s="5">
        <f t="shared" si="75"/>
        <v>985.64953391180347</v>
      </c>
      <c r="FB29" s="5">
        <f t="shared" si="75"/>
        <v>1036.0162250946967</v>
      </c>
      <c r="FC29" s="5">
        <f t="shared" si="75"/>
        <v>1088.9566541970355</v>
      </c>
      <c r="FD29" s="5">
        <f t="shared" si="75"/>
        <v>1144.602339226504</v>
      </c>
      <c r="FE29" s="5">
        <f t="shared" si="75"/>
        <v>1203.0915187609783</v>
      </c>
      <c r="FF29" s="5">
        <f t="shared" si="75"/>
        <v>1264.5694953696641</v>
      </c>
      <c r="FG29" s="5">
        <f t="shared" si="75"/>
        <v>1329.1889965830537</v>
      </c>
      <c r="FH29" s="5">
        <f t="shared" si="75"/>
        <v>1397.1105543084477</v>
      </c>
      <c r="FI29" s="5">
        <f t="shared" si="75"/>
        <v>1468.5029036336093</v>
      </c>
      <c r="FJ29" s="5">
        <f t="shared" si="75"/>
        <v>1543.5434020092866</v>
      </c>
      <c r="FK29" s="5">
        <f t="shared" si="75"/>
        <v>1622.4184698519612</v>
      </c>
      <c r="FL29" s="5">
        <f t="shared" si="75"/>
        <v>1705.3240536613962</v>
      </c>
      <c r="FM29" s="5">
        <f t="shared" si="75"/>
        <v>1792.4661128034934</v>
      </c>
      <c r="FN29" s="21">
        <f t="shared" si="23"/>
        <v>0.10853623596881193</v>
      </c>
    </row>
    <row r="30" spans="1:170">
      <c r="A30">
        <f t="shared" si="24"/>
        <v>20</v>
      </c>
      <c r="B30" s="3" t="s">
        <v>37</v>
      </c>
      <c r="C30" s="3" t="s">
        <v>38</v>
      </c>
      <c r="D30" s="20">
        <f>'INPUT 1A'!E30</f>
        <v>1.2</v>
      </c>
      <c r="E30" s="20">
        <f>'INPUT 1A'!F30</f>
        <v>1.4</v>
      </c>
      <c r="F30" s="20">
        <f t="shared" si="7"/>
        <v>6.6666666666666652E-2</v>
      </c>
      <c r="G30" s="5">
        <f>'SCHED (DJL-4)'!R30*-1</f>
        <v>-28.968333333333334</v>
      </c>
      <c r="H30" s="5">
        <f t="shared" si="8"/>
        <v>1.2</v>
      </c>
      <c r="I30" s="5">
        <f t="shared" si="9"/>
        <v>1.2666666666666666</v>
      </c>
      <c r="J30" s="5">
        <f t="shared" si="10"/>
        <v>1.3333333333333333</v>
      </c>
      <c r="K30" s="5">
        <f t="shared" si="11"/>
        <v>1.4</v>
      </c>
      <c r="L30" s="5">
        <f t="shared" si="12"/>
        <v>1.4715399999999998</v>
      </c>
      <c r="M30" s="6">
        <v>5.11E-2</v>
      </c>
      <c r="N30" s="6">
        <f t="shared" si="13"/>
        <v>9.2585567938384045E-2</v>
      </c>
      <c r="S30" s="5">
        <f t="shared" si="14"/>
        <v>-28.968333333333334</v>
      </c>
      <c r="T30" s="5">
        <f t="shared" si="15"/>
        <v>1.2</v>
      </c>
      <c r="U30" s="5">
        <f t="shared" si="16"/>
        <v>1.2666666666666666</v>
      </c>
      <c r="V30" s="5">
        <f t="shared" si="17"/>
        <v>1.3333333333333333</v>
      </c>
      <c r="W30" s="5">
        <f t="shared" si="18"/>
        <v>1.4</v>
      </c>
      <c r="X30" s="5">
        <f t="shared" si="19"/>
        <v>1.4715399999999998</v>
      </c>
      <c r="Y30" s="5">
        <f t="shared" ref="Y30:CJ30" si="76">1.0511*X30</f>
        <v>1.5467356939999997</v>
      </c>
      <c r="Z30" s="5">
        <f t="shared" si="76"/>
        <v>1.6257738879633996</v>
      </c>
      <c r="AA30" s="5">
        <f t="shared" si="76"/>
        <v>1.7088509336383293</v>
      </c>
      <c r="AB30" s="5">
        <f t="shared" si="76"/>
        <v>1.7961732163472477</v>
      </c>
      <c r="AC30" s="5">
        <f t="shared" si="76"/>
        <v>1.887957667702592</v>
      </c>
      <c r="AD30" s="5">
        <f t="shared" si="76"/>
        <v>1.9844323045221943</v>
      </c>
      <c r="AE30" s="5">
        <f t="shared" si="76"/>
        <v>2.0858367952832784</v>
      </c>
      <c r="AF30" s="5">
        <f t="shared" si="76"/>
        <v>2.1924230555222537</v>
      </c>
      <c r="AG30" s="5">
        <f t="shared" si="76"/>
        <v>2.3044558736594407</v>
      </c>
      <c r="AH30" s="5">
        <f t="shared" si="76"/>
        <v>2.4222135688034379</v>
      </c>
      <c r="AI30" s="5">
        <f t="shared" si="76"/>
        <v>2.5459886821692934</v>
      </c>
      <c r="AJ30" s="5">
        <f t="shared" si="76"/>
        <v>2.6760887038281442</v>
      </c>
      <c r="AK30" s="5">
        <f t="shared" si="76"/>
        <v>2.8128368365937622</v>
      </c>
      <c r="AL30" s="5">
        <f t="shared" si="76"/>
        <v>2.9565727989437032</v>
      </c>
      <c r="AM30" s="5">
        <f t="shared" si="76"/>
        <v>3.1076536689697263</v>
      </c>
      <c r="AN30" s="5">
        <f t="shared" si="76"/>
        <v>3.2664547714540793</v>
      </c>
      <c r="AO30" s="5">
        <f t="shared" si="76"/>
        <v>3.4333706102753823</v>
      </c>
      <c r="AP30" s="5">
        <f t="shared" si="76"/>
        <v>3.6088158484604542</v>
      </c>
      <c r="AQ30" s="5">
        <f t="shared" si="76"/>
        <v>3.7932263383167832</v>
      </c>
      <c r="AR30" s="5">
        <f t="shared" si="76"/>
        <v>3.9870602042047705</v>
      </c>
      <c r="AS30" s="5">
        <f t="shared" si="76"/>
        <v>4.1907989806396335</v>
      </c>
      <c r="AT30" s="5">
        <f t="shared" si="76"/>
        <v>4.4049488085503183</v>
      </c>
      <c r="AU30" s="5">
        <f t="shared" si="76"/>
        <v>4.6300416926672394</v>
      </c>
      <c r="AV30" s="5">
        <f t="shared" si="76"/>
        <v>4.8666368231625352</v>
      </c>
      <c r="AW30" s="5">
        <f t="shared" si="76"/>
        <v>5.1153219648261405</v>
      </c>
      <c r="AX30" s="5">
        <f t="shared" si="76"/>
        <v>5.3767149172287558</v>
      </c>
      <c r="AY30" s="5">
        <f t="shared" si="76"/>
        <v>5.6514650494991452</v>
      </c>
      <c r="AZ30" s="5">
        <f t="shared" si="76"/>
        <v>5.940254913528551</v>
      </c>
      <c r="BA30" s="5">
        <f t="shared" si="76"/>
        <v>6.2438019396098596</v>
      </c>
      <c r="BB30" s="5">
        <f t="shared" si="76"/>
        <v>6.5628602187239231</v>
      </c>
      <c r="BC30" s="5">
        <f t="shared" si="76"/>
        <v>6.8982223759007155</v>
      </c>
      <c r="BD30" s="5">
        <f t="shared" si="76"/>
        <v>7.2507215393092412</v>
      </c>
      <c r="BE30" s="5">
        <f t="shared" si="76"/>
        <v>7.6212334099679433</v>
      </c>
      <c r="BF30" s="5">
        <f t="shared" si="76"/>
        <v>8.0106784372173045</v>
      </c>
      <c r="BG30" s="5">
        <f t="shared" si="76"/>
        <v>8.4200241053591078</v>
      </c>
      <c r="BH30" s="5">
        <f t="shared" si="76"/>
        <v>8.8502873371429569</v>
      </c>
      <c r="BI30" s="5">
        <f t="shared" si="76"/>
        <v>9.3025370200709609</v>
      </c>
      <c r="BJ30" s="5">
        <f t="shared" si="76"/>
        <v>9.7778966617965857</v>
      </c>
      <c r="BK30" s="5">
        <f t="shared" si="76"/>
        <v>10.277547181214391</v>
      </c>
      <c r="BL30" s="5">
        <f t="shared" si="76"/>
        <v>10.802729842174445</v>
      </c>
      <c r="BM30" s="5">
        <f t="shared" si="76"/>
        <v>11.354749337109558</v>
      </c>
      <c r="BN30" s="5">
        <f t="shared" si="76"/>
        <v>11.934977028235856</v>
      </c>
      <c r="BO30" s="5">
        <f t="shared" si="76"/>
        <v>12.544854354378707</v>
      </c>
      <c r="BP30" s="5">
        <f t="shared" si="76"/>
        <v>13.185896411887457</v>
      </c>
      <c r="BQ30" s="5">
        <f t="shared" si="76"/>
        <v>13.859695718534905</v>
      </c>
      <c r="BR30" s="5">
        <f t="shared" si="76"/>
        <v>14.567926169752038</v>
      </c>
      <c r="BS30" s="5">
        <f t="shared" si="76"/>
        <v>15.312347197026366</v>
      </c>
      <c r="BT30" s="5">
        <f t="shared" si="76"/>
        <v>16.094808138794413</v>
      </c>
      <c r="BU30" s="5">
        <f t="shared" si="76"/>
        <v>16.917252834686806</v>
      </c>
      <c r="BV30" s="5">
        <f t="shared" si="76"/>
        <v>17.781724454539301</v>
      </c>
      <c r="BW30" s="5">
        <f t="shared" si="76"/>
        <v>18.690370574166259</v>
      </c>
      <c r="BX30" s="5">
        <f t="shared" si="76"/>
        <v>19.645448510506153</v>
      </c>
      <c r="BY30" s="5">
        <f t="shared" si="76"/>
        <v>20.649330929393017</v>
      </c>
      <c r="BZ30" s="5">
        <f t="shared" si="76"/>
        <v>21.704511739885</v>
      </c>
      <c r="CA30" s="5">
        <f t="shared" si="76"/>
        <v>22.81361228979312</v>
      </c>
      <c r="CB30" s="5">
        <f t="shared" si="76"/>
        <v>23.979387877801546</v>
      </c>
      <c r="CC30" s="5">
        <f t="shared" si="76"/>
        <v>25.204734598357202</v>
      </c>
      <c r="CD30" s="5">
        <f t="shared" si="76"/>
        <v>26.492696536333252</v>
      </c>
      <c r="CE30" s="5">
        <f t="shared" si="76"/>
        <v>27.846473329339879</v>
      </c>
      <c r="CF30" s="5">
        <f t="shared" si="76"/>
        <v>29.269428116469147</v>
      </c>
      <c r="CG30" s="5">
        <f t="shared" si="76"/>
        <v>30.765095893220717</v>
      </c>
      <c r="CH30" s="5">
        <f t="shared" si="76"/>
        <v>32.337192293364296</v>
      </c>
      <c r="CI30" s="5">
        <f t="shared" si="76"/>
        <v>33.989622819555208</v>
      </c>
      <c r="CJ30" s="5">
        <f t="shared" si="76"/>
        <v>35.726492545634478</v>
      </c>
      <c r="CK30" s="5">
        <f t="shared" ref="CK30:EV30" si="77">1.0511*CJ30</f>
        <v>37.5521163147164</v>
      </c>
      <c r="CL30" s="5">
        <f t="shared" si="77"/>
        <v>39.471029458398405</v>
      </c>
      <c r="CM30" s="5">
        <f t="shared" si="77"/>
        <v>41.487999063722562</v>
      </c>
      <c r="CN30" s="5">
        <f t="shared" si="77"/>
        <v>43.608035815878779</v>
      </c>
      <c r="CO30" s="5">
        <f t="shared" si="77"/>
        <v>45.836406446070178</v>
      </c>
      <c r="CP30" s="5">
        <f t="shared" si="77"/>
        <v>48.178646815464361</v>
      </c>
      <c r="CQ30" s="5">
        <f t="shared" si="77"/>
        <v>50.640575667734588</v>
      </c>
      <c r="CR30" s="5">
        <f t="shared" si="77"/>
        <v>53.228309084355821</v>
      </c>
      <c r="CS30" s="5">
        <f t="shared" si="77"/>
        <v>55.948275678566397</v>
      </c>
      <c r="CT30" s="5">
        <f t="shared" si="77"/>
        <v>58.807232565741138</v>
      </c>
      <c r="CU30" s="5">
        <f t="shared" si="77"/>
        <v>61.812282149850503</v>
      </c>
      <c r="CV30" s="5">
        <f t="shared" si="77"/>
        <v>64.97088976770786</v>
      </c>
      <c r="CW30" s="5">
        <f t="shared" si="77"/>
        <v>68.290902234837731</v>
      </c>
      <c r="CX30" s="5">
        <f t="shared" si="77"/>
        <v>71.78056733903793</v>
      </c>
      <c r="CY30" s="5">
        <f t="shared" si="77"/>
        <v>75.448554330062763</v>
      </c>
      <c r="CZ30" s="5">
        <f t="shared" si="77"/>
        <v>79.30397545632897</v>
      </c>
      <c r="DA30" s="5">
        <f t="shared" si="77"/>
        <v>83.356408602147368</v>
      </c>
      <c r="DB30" s="5">
        <f t="shared" si="77"/>
        <v>87.61592108171709</v>
      </c>
      <c r="DC30" s="5">
        <f t="shared" si="77"/>
        <v>92.093094648992832</v>
      </c>
      <c r="DD30" s="5">
        <f t="shared" si="77"/>
        <v>96.799051785556358</v>
      </c>
      <c r="DE30" s="5">
        <f t="shared" si="77"/>
        <v>101.74548333179828</v>
      </c>
      <c r="DF30" s="5">
        <f t="shared" si="77"/>
        <v>106.94467753005317</v>
      </c>
      <c r="DG30" s="5">
        <f t="shared" si="77"/>
        <v>112.40955055183888</v>
      </c>
      <c r="DH30" s="5">
        <f t="shared" si="77"/>
        <v>118.15367858503784</v>
      </c>
      <c r="DI30" s="5">
        <f t="shared" si="77"/>
        <v>124.19133156073326</v>
      </c>
      <c r="DJ30" s="5">
        <f t="shared" si="77"/>
        <v>130.53750860348671</v>
      </c>
      <c r="DK30" s="5">
        <f t="shared" si="77"/>
        <v>137.20797529312489</v>
      </c>
      <c r="DL30" s="5">
        <f t="shared" si="77"/>
        <v>144.21930283060357</v>
      </c>
      <c r="DM30" s="5">
        <f t="shared" si="77"/>
        <v>151.5889092052474</v>
      </c>
      <c r="DN30" s="5">
        <f t="shared" si="77"/>
        <v>159.33510246563554</v>
      </c>
      <c r="DO30" s="5">
        <f t="shared" si="77"/>
        <v>167.47712620162952</v>
      </c>
      <c r="DP30" s="5">
        <f t="shared" si="77"/>
        <v>176.03520735053277</v>
      </c>
      <c r="DQ30" s="5">
        <f t="shared" si="77"/>
        <v>185.03060644614499</v>
      </c>
      <c r="DR30" s="5">
        <f t="shared" si="77"/>
        <v>194.48567043554297</v>
      </c>
      <c r="DS30" s="5">
        <f t="shared" si="77"/>
        <v>204.42388819479919</v>
      </c>
      <c r="DT30" s="5">
        <f t="shared" si="77"/>
        <v>214.86994888155343</v>
      </c>
      <c r="DU30" s="5">
        <f t="shared" si="77"/>
        <v>225.84980326940078</v>
      </c>
      <c r="DV30" s="5">
        <f t="shared" si="77"/>
        <v>237.39072821646715</v>
      </c>
      <c r="DW30" s="5">
        <f t="shared" si="77"/>
        <v>249.52139442832862</v>
      </c>
      <c r="DX30" s="5">
        <f t="shared" si="77"/>
        <v>262.27193768361622</v>
      </c>
      <c r="DY30" s="5">
        <f t="shared" si="77"/>
        <v>275.67403369924898</v>
      </c>
      <c r="DZ30" s="5">
        <f t="shared" si="77"/>
        <v>289.76097682128056</v>
      </c>
      <c r="EA30" s="5">
        <f t="shared" si="77"/>
        <v>304.56776273684795</v>
      </c>
      <c r="EB30" s="5">
        <f t="shared" si="77"/>
        <v>320.13117541270088</v>
      </c>
      <c r="EC30" s="5">
        <f t="shared" si="77"/>
        <v>336.4898784762899</v>
      </c>
      <c r="ED30" s="5">
        <f t="shared" si="77"/>
        <v>353.68451126642827</v>
      </c>
      <c r="EE30" s="5">
        <f t="shared" si="77"/>
        <v>371.75778979214272</v>
      </c>
      <c r="EF30" s="5">
        <f t="shared" si="77"/>
        <v>390.7546128505212</v>
      </c>
      <c r="EG30" s="5">
        <f t="shared" si="77"/>
        <v>410.72217356718278</v>
      </c>
      <c r="EH30" s="5">
        <f t="shared" si="77"/>
        <v>431.71007663646577</v>
      </c>
      <c r="EI30" s="5">
        <f t="shared" si="77"/>
        <v>453.77046155258915</v>
      </c>
      <c r="EJ30" s="5">
        <f t="shared" si="77"/>
        <v>476.95813213792644</v>
      </c>
      <c r="EK30" s="5">
        <f t="shared" si="77"/>
        <v>501.33069269017443</v>
      </c>
      <c r="EL30" s="5">
        <f t="shared" si="77"/>
        <v>526.94869108664227</v>
      </c>
      <c r="EM30" s="5">
        <f t="shared" si="77"/>
        <v>553.87576920116965</v>
      </c>
      <c r="EN30" s="5">
        <f t="shared" si="77"/>
        <v>582.17882100734937</v>
      </c>
      <c r="EO30" s="5">
        <f t="shared" si="77"/>
        <v>611.92815876082489</v>
      </c>
      <c r="EP30" s="5">
        <f t="shared" si="77"/>
        <v>643.19768767350297</v>
      </c>
      <c r="EQ30" s="5">
        <f t="shared" si="77"/>
        <v>676.06508951361889</v>
      </c>
      <c r="ER30" s="5">
        <f t="shared" si="77"/>
        <v>710.61201558776474</v>
      </c>
      <c r="ES30" s="5">
        <f t="shared" si="77"/>
        <v>746.92428958429946</v>
      </c>
      <c r="ET30" s="5">
        <f t="shared" si="77"/>
        <v>785.09212078205712</v>
      </c>
      <c r="EU30" s="5">
        <f t="shared" si="77"/>
        <v>825.2103281540202</v>
      </c>
      <c r="EV30" s="5">
        <f t="shared" si="77"/>
        <v>867.37857592269052</v>
      </c>
      <c r="EW30" s="5">
        <f t="shared" ref="EW30:FM30" si="78">1.0511*EV30</f>
        <v>911.70162115233995</v>
      </c>
      <c r="EX30" s="5">
        <f t="shared" si="78"/>
        <v>958.28957399322451</v>
      </c>
      <c r="EY30" s="5">
        <f t="shared" si="78"/>
        <v>1007.2581712242782</v>
      </c>
      <c r="EZ30" s="5">
        <f t="shared" si="78"/>
        <v>1058.7290637738388</v>
      </c>
      <c r="FA30" s="5">
        <f t="shared" si="78"/>
        <v>1112.8301189326819</v>
      </c>
      <c r="FB30" s="5">
        <f t="shared" si="78"/>
        <v>1169.6957380101419</v>
      </c>
      <c r="FC30" s="5">
        <f t="shared" si="78"/>
        <v>1229.46719022246</v>
      </c>
      <c r="FD30" s="5">
        <f t="shared" si="78"/>
        <v>1292.2929636428275</v>
      </c>
      <c r="FE30" s="5">
        <f t="shared" si="78"/>
        <v>1358.329134084976</v>
      </c>
      <c r="FF30" s="5">
        <f t="shared" si="78"/>
        <v>1427.7397528367183</v>
      </c>
      <c r="FG30" s="5">
        <f t="shared" si="78"/>
        <v>1500.6972542066744</v>
      </c>
      <c r="FH30" s="5">
        <f t="shared" si="78"/>
        <v>1577.3828838966353</v>
      </c>
      <c r="FI30" s="5">
        <f t="shared" si="78"/>
        <v>1657.9871492637533</v>
      </c>
      <c r="FJ30" s="5">
        <f t="shared" si="78"/>
        <v>1742.7102925911308</v>
      </c>
      <c r="FK30" s="5">
        <f t="shared" si="78"/>
        <v>1831.7627885425375</v>
      </c>
      <c r="FL30" s="5">
        <f t="shared" si="78"/>
        <v>1925.365867037061</v>
      </c>
      <c r="FM30" s="5">
        <f t="shared" si="78"/>
        <v>2023.7520628426546</v>
      </c>
      <c r="FN30" s="21">
        <f t="shared" si="23"/>
        <v>9.2585567938384045E-2</v>
      </c>
    </row>
    <row r="31" spans="1:170">
      <c r="A31">
        <f t="shared" si="24"/>
        <v>21</v>
      </c>
      <c r="B31" s="3" t="s">
        <v>39</v>
      </c>
      <c r="C31" s="3" t="s">
        <v>40</v>
      </c>
      <c r="D31" s="20">
        <f>'INPUT 1A'!E31</f>
        <v>1.8</v>
      </c>
      <c r="E31" s="20">
        <f>'INPUT 1A'!F31</f>
        <v>2.2000000000000002</v>
      </c>
      <c r="F31" s="20">
        <f t="shared" si="7"/>
        <v>0.13333333333333339</v>
      </c>
      <c r="G31" s="5">
        <f>'SCHED (DJL-4)'!R31*-1</f>
        <v>-41.685000000000002</v>
      </c>
      <c r="H31" s="5">
        <f t="shared" si="8"/>
        <v>1.8</v>
      </c>
      <c r="I31" s="5">
        <f t="shared" si="9"/>
        <v>1.9333333333333333</v>
      </c>
      <c r="J31" s="5">
        <f t="shared" si="10"/>
        <v>2.0666666666666669</v>
      </c>
      <c r="K31" s="5">
        <f t="shared" si="11"/>
        <v>2.2000000000000002</v>
      </c>
      <c r="L31" s="5">
        <f t="shared" si="12"/>
        <v>2.3124199999999999</v>
      </c>
      <c r="M31" s="6">
        <v>5.11E-2</v>
      </c>
      <c r="N31" s="6">
        <f t="shared" si="13"/>
        <v>9.6297949273539407E-2</v>
      </c>
      <c r="S31" s="5">
        <f t="shared" si="14"/>
        <v>-41.685000000000002</v>
      </c>
      <c r="T31" s="5">
        <f t="shared" si="15"/>
        <v>1.8</v>
      </c>
      <c r="U31" s="5">
        <f t="shared" si="16"/>
        <v>1.9333333333333333</v>
      </c>
      <c r="V31" s="5">
        <f t="shared" si="17"/>
        <v>2.0666666666666669</v>
      </c>
      <c r="W31" s="5">
        <f t="shared" si="18"/>
        <v>2.2000000000000002</v>
      </c>
      <c r="X31" s="5">
        <f t="shared" si="19"/>
        <v>2.3124199999999999</v>
      </c>
      <c r="Y31" s="5">
        <f t="shared" ref="Y31:CJ31" si="79">1.0511*X31</f>
        <v>2.4305846619999998</v>
      </c>
      <c r="Z31" s="5">
        <f t="shared" si="79"/>
        <v>2.5547875382281995</v>
      </c>
      <c r="AA31" s="5">
        <f t="shared" si="79"/>
        <v>2.6853371814316604</v>
      </c>
      <c r="AB31" s="5">
        <f t="shared" si="79"/>
        <v>2.8225579114028183</v>
      </c>
      <c r="AC31" s="5">
        <f t="shared" si="79"/>
        <v>2.9667906206755021</v>
      </c>
      <c r="AD31" s="5">
        <f t="shared" si="79"/>
        <v>3.1183936213920203</v>
      </c>
      <c r="AE31" s="5">
        <f t="shared" si="79"/>
        <v>3.2777435354451523</v>
      </c>
      <c r="AF31" s="5">
        <f t="shared" si="79"/>
        <v>3.4452362301063992</v>
      </c>
      <c r="AG31" s="5">
        <f t="shared" si="79"/>
        <v>3.621287801464836</v>
      </c>
      <c r="AH31" s="5">
        <f t="shared" si="79"/>
        <v>3.8063356081196886</v>
      </c>
      <c r="AI31" s="5">
        <f t="shared" si="79"/>
        <v>4.0008393576946046</v>
      </c>
      <c r="AJ31" s="5">
        <f t="shared" si="79"/>
        <v>4.2052822488727983</v>
      </c>
      <c r="AK31" s="5">
        <f t="shared" si="79"/>
        <v>4.4201721717901981</v>
      </c>
      <c r="AL31" s="5">
        <f t="shared" si="79"/>
        <v>4.6460429697686765</v>
      </c>
      <c r="AM31" s="5">
        <f t="shared" si="79"/>
        <v>4.8834557655238555</v>
      </c>
      <c r="AN31" s="5">
        <f t="shared" si="79"/>
        <v>5.1330003551421246</v>
      </c>
      <c r="AO31" s="5">
        <f t="shared" si="79"/>
        <v>5.395296673289887</v>
      </c>
      <c r="AP31" s="5">
        <f t="shared" si="79"/>
        <v>5.6709963332950002</v>
      </c>
      <c r="AQ31" s="5">
        <f t="shared" si="79"/>
        <v>5.9607842459263747</v>
      </c>
      <c r="AR31" s="5">
        <f t="shared" si="79"/>
        <v>6.265380320893212</v>
      </c>
      <c r="AS31" s="5">
        <f t="shared" si="79"/>
        <v>6.5855412552908543</v>
      </c>
      <c r="AT31" s="5">
        <f t="shared" si="79"/>
        <v>6.9220624134362163</v>
      </c>
      <c r="AU31" s="5">
        <f t="shared" si="79"/>
        <v>7.2757798027628064</v>
      </c>
      <c r="AV31" s="5">
        <f t="shared" si="79"/>
        <v>7.6475721506839855</v>
      </c>
      <c r="AW31" s="5">
        <f t="shared" si="79"/>
        <v>8.0383630875839369</v>
      </c>
      <c r="AX31" s="5">
        <f t="shared" si="79"/>
        <v>8.4491234413594754</v>
      </c>
      <c r="AY31" s="5">
        <f t="shared" si="79"/>
        <v>8.8808736492129441</v>
      </c>
      <c r="AZ31" s="5">
        <f t="shared" si="79"/>
        <v>9.3346862926877243</v>
      </c>
      <c r="BA31" s="5">
        <f t="shared" si="79"/>
        <v>9.8116887622440672</v>
      </c>
      <c r="BB31" s="5">
        <f t="shared" si="79"/>
        <v>10.313066057994739</v>
      </c>
      <c r="BC31" s="5">
        <f t="shared" si="79"/>
        <v>10.840063733558269</v>
      </c>
      <c r="BD31" s="5">
        <f t="shared" si="79"/>
        <v>11.393990990343095</v>
      </c>
      <c r="BE31" s="5">
        <f t="shared" si="79"/>
        <v>11.976223929949626</v>
      </c>
      <c r="BF31" s="5">
        <f t="shared" si="79"/>
        <v>12.588208972770051</v>
      </c>
      <c r="BG31" s="5">
        <f t="shared" si="79"/>
        <v>13.2314664512786</v>
      </c>
      <c r="BH31" s="5">
        <f t="shared" si="79"/>
        <v>13.907594386938936</v>
      </c>
      <c r="BI31" s="5">
        <f t="shared" si="79"/>
        <v>14.618272460111514</v>
      </c>
      <c r="BJ31" s="5">
        <f t="shared" si="79"/>
        <v>15.365266182823211</v>
      </c>
      <c r="BK31" s="5">
        <f t="shared" si="79"/>
        <v>16.150431284765475</v>
      </c>
      <c r="BL31" s="5">
        <f t="shared" si="79"/>
        <v>16.975718323416988</v>
      </c>
      <c r="BM31" s="5">
        <f t="shared" si="79"/>
        <v>17.843177529743595</v>
      </c>
      <c r="BN31" s="5">
        <f t="shared" si="79"/>
        <v>18.754963901513491</v>
      </c>
      <c r="BO31" s="5">
        <f t="shared" si="79"/>
        <v>19.713342556880828</v>
      </c>
      <c r="BP31" s="5">
        <f t="shared" si="79"/>
        <v>20.720694361537436</v>
      </c>
      <c r="BQ31" s="5">
        <f t="shared" si="79"/>
        <v>21.779521843411999</v>
      </c>
      <c r="BR31" s="5">
        <f t="shared" si="79"/>
        <v>22.892455409610349</v>
      </c>
      <c r="BS31" s="5">
        <f t="shared" si="79"/>
        <v>24.062259881041435</v>
      </c>
      <c r="BT31" s="5">
        <f t="shared" si="79"/>
        <v>25.29184136096265</v>
      </c>
      <c r="BU31" s="5">
        <f t="shared" si="79"/>
        <v>26.584254454507839</v>
      </c>
      <c r="BV31" s="5">
        <f t="shared" si="79"/>
        <v>27.942709857133188</v>
      </c>
      <c r="BW31" s="5">
        <f t="shared" si="79"/>
        <v>29.370582330832693</v>
      </c>
      <c r="BX31" s="5">
        <f t="shared" si="79"/>
        <v>30.871419087938243</v>
      </c>
      <c r="BY31" s="5">
        <f t="shared" si="79"/>
        <v>32.448948603331885</v>
      </c>
      <c r="BZ31" s="5">
        <f t="shared" si="79"/>
        <v>34.107089876962142</v>
      </c>
      <c r="CA31" s="5">
        <f t="shared" si="79"/>
        <v>35.849962169674903</v>
      </c>
      <c r="CB31" s="5">
        <f t="shared" si="79"/>
        <v>37.681895236545287</v>
      </c>
      <c r="CC31" s="5">
        <f t="shared" si="79"/>
        <v>39.607440083132751</v>
      </c>
      <c r="CD31" s="5">
        <f t="shared" si="79"/>
        <v>41.631380271380834</v>
      </c>
      <c r="CE31" s="5">
        <f t="shared" si="79"/>
        <v>43.758743803248393</v>
      </c>
      <c r="CF31" s="5">
        <f t="shared" si="79"/>
        <v>45.994815611594383</v>
      </c>
      <c r="CG31" s="5">
        <f t="shared" si="79"/>
        <v>48.345150689346852</v>
      </c>
      <c r="CH31" s="5">
        <f t="shared" si="79"/>
        <v>50.81558788957247</v>
      </c>
      <c r="CI31" s="5">
        <f t="shared" si="79"/>
        <v>53.412264430729621</v>
      </c>
      <c r="CJ31" s="5">
        <f t="shared" si="79"/>
        <v>56.141631143139904</v>
      </c>
      <c r="CK31" s="5">
        <f t="shared" ref="CK31:EV31" si="80">1.0511*CJ31</f>
        <v>59.010468494554345</v>
      </c>
      <c r="CL31" s="5">
        <f t="shared" si="80"/>
        <v>62.025903434626066</v>
      </c>
      <c r="CM31" s="5">
        <f t="shared" si="80"/>
        <v>65.195427100135447</v>
      </c>
      <c r="CN31" s="5">
        <f t="shared" si="80"/>
        <v>68.526913424952369</v>
      </c>
      <c r="CO31" s="5">
        <f t="shared" si="80"/>
        <v>72.028638700967434</v>
      </c>
      <c r="CP31" s="5">
        <f t="shared" si="80"/>
        <v>75.709302138586864</v>
      </c>
      <c r="CQ31" s="5">
        <f t="shared" si="80"/>
        <v>79.578047477868651</v>
      </c>
      <c r="CR31" s="5">
        <f t="shared" si="80"/>
        <v>83.644485703987726</v>
      </c>
      <c r="CS31" s="5">
        <f t="shared" si="80"/>
        <v>87.918718923461498</v>
      </c>
      <c r="CT31" s="5">
        <f t="shared" si="80"/>
        <v>92.411365460450369</v>
      </c>
      <c r="CU31" s="5">
        <f t="shared" si="80"/>
        <v>97.13358623547937</v>
      </c>
      <c r="CV31" s="5">
        <f t="shared" si="80"/>
        <v>102.09711249211236</v>
      </c>
      <c r="CW31" s="5">
        <f t="shared" si="80"/>
        <v>107.3142749404593</v>
      </c>
      <c r="CX31" s="5">
        <f t="shared" si="80"/>
        <v>112.79803438991677</v>
      </c>
      <c r="CY31" s="5">
        <f t="shared" si="80"/>
        <v>118.5620139472415</v>
      </c>
      <c r="CZ31" s="5">
        <f t="shared" si="80"/>
        <v>124.62053285994553</v>
      </c>
      <c r="DA31" s="5">
        <f t="shared" si="80"/>
        <v>130.98864208908873</v>
      </c>
      <c r="DB31" s="5">
        <f t="shared" si="80"/>
        <v>137.68216169984115</v>
      </c>
      <c r="DC31" s="5">
        <f t="shared" si="80"/>
        <v>144.71772016270302</v>
      </c>
      <c r="DD31" s="5">
        <f t="shared" si="80"/>
        <v>152.11279566301712</v>
      </c>
      <c r="DE31" s="5">
        <f t="shared" si="80"/>
        <v>159.88575952139729</v>
      </c>
      <c r="DF31" s="5">
        <f t="shared" si="80"/>
        <v>168.05592183294067</v>
      </c>
      <c r="DG31" s="5">
        <f t="shared" si="80"/>
        <v>176.64357943860392</v>
      </c>
      <c r="DH31" s="5">
        <f t="shared" si="80"/>
        <v>185.67006634791656</v>
      </c>
      <c r="DI31" s="5">
        <f t="shared" si="80"/>
        <v>195.15780673829508</v>
      </c>
      <c r="DJ31" s="5">
        <f t="shared" si="80"/>
        <v>205.13037066262194</v>
      </c>
      <c r="DK31" s="5">
        <f t="shared" si="80"/>
        <v>215.6125326034819</v>
      </c>
      <c r="DL31" s="5">
        <f t="shared" si="80"/>
        <v>226.63033301951981</v>
      </c>
      <c r="DM31" s="5">
        <f t="shared" si="80"/>
        <v>238.21114303681725</v>
      </c>
      <c r="DN31" s="5">
        <f t="shared" si="80"/>
        <v>250.38373244599859</v>
      </c>
      <c r="DO31" s="5">
        <f t="shared" si="80"/>
        <v>263.17834117398911</v>
      </c>
      <c r="DP31" s="5">
        <f t="shared" si="80"/>
        <v>276.62675440797994</v>
      </c>
      <c r="DQ31" s="5">
        <f t="shared" si="80"/>
        <v>290.76238155822767</v>
      </c>
      <c r="DR31" s="5">
        <f t="shared" si="80"/>
        <v>305.62033925585308</v>
      </c>
      <c r="DS31" s="5">
        <f t="shared" si="80"/>
        <v>321.23753859182716</v>
      </c>
      <c r="DT31" s="5">
        <f t="shared" si="80"/>
        <v>337.65277681386948</v>
      </c>
      <c r="DU31" s="5">
        <f t="shared" si="80"/>
        <v>354.90683370905816</v>
      </c>
      <c r="DV31" s="5">
        <f t="shared" si="80"/>
        <v>373.04257291159098</v>
      </c>
      <c r="DW31" s="5">
        <f t="shared" si="80"/>
        <v>392.10504838737324</v>
      </c>
      <c r="DX31" s="5">
        <f t="shared" si="80"/>
        <v>412.141616359968</v>
      </c>
      <c r="DY31" s="5">
        <f t="shared" si="80"/>
        <v>433.20205295596236</v>
      </c>
      <c r="DZ31" s="5">
        <f t="shared" si="80"/>
        <v>455.33867786201199</v>
      </c>
      <c r="EA31" s="5">
        <f t="shared" si="80"/>
        <v>478.60648430076077</v>
      </c>
      <c r="EB31" s="5">
        <f t="shared" si="80"/>
        <v>503.06327564852961</v>
      </c>
      <c r="EC31" s="5">
        <f t="shared" si="80"/>
        <v>528.76980903416938</v>
      </c>
      <c r="ED31" s="5">
        <f t="shared" si="80"/>
        <v>555.7899462758154</v>
      </c>
      <c r="EE31" s="5">
        <f t="shared" si="80"/>
        <v>584.19081253050956</v>
      </c>
      <c r="EF31" s="5">
        <f t="shared" si="80"/>
        <v>614.04296305081857</v>
      </c>
      <c r="EG31" s="5">
        <f t="shared" si="80"/>
        <v>645.42055846271535</v>
      </c>
      <c r="EH31" s="5">
        <f t="shared" si="80"/>
        <v>678.40154900016</v>
      </c>
      <c r="EI31" s="5">
        <f t="shared" si="80"/>
        <v>713.06786815406815</v>
      </c>
      <c r="EJ31" s="5">
        <f t="shared" si="80"/>
        <v>749.50563621674098</v>
      </c>
      <c r="EK31" s="5">
        <f t="shared" si="80"/>
        <v>787.80537422741634</v>
      </c>
      <c r="EL31" s="5">
        <f t="shared" si="80"/>
        <v>828.06222885043724</v>
      </c>
      <c r="EM31" s="5">
        <f t="shared" si="80"/>
        <v>870.37620874469451</v>
      </c>
      <c r="EN31" s="5">
        <f t="shared" si="80"/>
        <v>914.85243301154833</v>
      </c>
      <c r="EO31" s="5">
        <f t="shared" si="80"/>
        <v>961.60139233843836</v>
      </c>
      <c r="EP31" s="5">
        <f t="shared" si="80"/>
        <v>1010.7392234869325</v>
      </c>
      <c r="EQ31" s="5">
        <f t="shared" si="80"/>
        <v>1062.3879978071147</v>
      </c>
      <c r="ER31" s="5">
        <f t="shared" si="80"/>
        <v>1116.6760244950583</v>
      </c>
      <c r="ES31" s="5">
        <f t="shared" si="80"/>
        <v>1173.7381693467557</v>
      </c>
      <c r="ET31" s="5">
        <f t="shared" si="80"/>
        <v>1233.7161898003749</v>
      </c>
      <c r="EU31" s="5">
        <f t="shared" si="80"/>
        <v>1296.7590870991739</v>
      </c>
      <c r="EV31" s="5">
        <f t="shared" si="80"/>
        <v>1363.0234764499417</v>
      </c>
      <c r="EW31" s="5">
        <f t="shared" ref="EW31:FM31" si="81">1.0511*EV31</f>
        <v>1432.6739760965336</v>
      </c>
      <c r="EX31" s="5">
        <f t="shared" si="81"/>
        <v>1505.8836162750663</v>
      </c>
      <c r="EY31" s="5">
        <f t="shared" si="81"/>
        <v>1582.8342690667221</v>
      </c>
      <c r="EZ31" s="5">
        <f t="shared" si="81"/>
        <v>1663.7171002160314</v>
      </c>
      <c r="FA31" s="5">
        <f t="shared" si="81"/>
        <v>1748.7330440370706</v>
      </c>
      <c r="FB31" s="5">
        <f t="shared" si="81"/>
        <v>1838.0933025873649</v>
      </c>
      <c r="FC31" s="5">
        <f t="shared" si="81"/>
        <v>1932.0198703495792</v>
      </c>
      <c r="FD31" s="5">
        <f t="shared" si="81"/>
        <v>2030.7460857244425</v>
      </c>
      <c r="FE31" s="5">
        <f t="shared" si="81"/>
        <v>2134.5172107049616</v>
      </c>
      <c r="FF31" s="5">
        <f t="shared" si="81"/>
        <v>2243.5910401719848</v>
      </c>
      <c r="FG31" s="5">
        <f t="shared" si="81"/>
        <v>2358.2385423247729</v>
      </c>
      <c r="FH31" s="5">
        <f t="shared" si="81"/>
        <v>2478.7445318375685</v>
      </c>
      <c r="FI31" s="5">
        <f t="shared" si="81"/>
        <v>2605.4083774144679</v>
      </c>
      <c r="FJ31" s="5">
        <f t="shared" si="81"/>
        <v>2738.5447455003468</v>
      </c>
      <c r="FK31" s="5">
        <f t="shared" si="81"/>
        <v>2878.4843819954144</v>
      </c>
      <c r="FL31" s="5">
        <f t="shared" si="81"/>
        <v>3025.5749339153799</v>
      </c>
      <c r="FM31" s="5">
        <f t="shared" si="81"/>
        <v>3180.1818130384554</v>
      </c>
      <c r="FN31" s="21">
        <f t="shared" si="23"/>
        <v>9.6297949273539407E-2</v>
      </c>
    </row>
    <row r="32" spans="1:170">
      <c r="A32">
        <f t="shared" si="24"/>
        <v>22</v>
      </c>
      <c r="B32" s="3" t="s">
        <v>41</v>
      </c>
      <c r="C32" s="3" t="s">
        <v>42</v>
      </c>
      <c r="D32" s="20">
        <f>'INPUT 1A'!E32</f>
        <v>1.08</v>
      </c>
      <c r="E32" s="20">
        <f>'INPUT 1A'!F32</f>
        <v>1.08</v>
      </c>
      <c r="F32" s="20">
        <f t="shared" si="7"/>
        <v>0</v>
      </c>
      <c r="G32" s="5">
        <f>'SCHED (DJL-4)'!R32*-1</f>
        <v>-15.331666666666665</v>
      </c>
      <c r="H32" s="5">
        <f t="shared" si="8"/>
        <v>1.08</v>
      </c>
      <c r="I32" s="5">
        <f t="shared" si="9"/>
        <v>1.08</v>
      </c>
      <c r="J32" s="5">
        <f t="shared" si="10"/>
        <v>1.08</v>
      </c>
      <c r="K32" s="5">
        <f t="shared" si="11"/>
        <v>1.08</v>
      </c>
      <c r="L32" s="5">
        <f t="shared" si="12"/>
        <v>1.1351880000000001</v>
      </c>
      <c r="M32" s="6">
        <v>5.11E-2</v>
      </c>
      <c r="N32" s="6">
        <f t="shared" si="13"/>
        <v>0.11277662588691291</v>
      </c>
      <c r="S32" s="5">
        <f t="shared" si="14"/>
        <v>-15.331666666666665</v>
      </c>
      <c r="T32" s="5">
        <f t="shared" si="15"/>
        <v>1.08</v>
      </c>
      <c r="U32" s="5">
        <f t="shared" si="16"/>
        <v>1.08</v>
      </c>
      <c r="V32" s="5">
        <f t="shared" si="17"/>
        <v>1.08</v>
      </c>
      <c r="W32" s="5">
        <f t="shared" si="18"/>
        <v>1.08</v>
      </c>
      <c r="X32" s="5">
        <f t="shared" si="19"/>
        <v>1.1351880000000001</v>
      </c>
      <c r="Y32" s="5">
        <f t="shared" ref="Y32:CJ32" si="82">1.0511*X32</f>
        <v>1.1931961068000001</v>
      </c>
      <c r="Z32" s="5">
        <f t="shared" si="82"/>
        <v>1.2541684278574801</v>
      </c>
      <c r="AA32" s="5">
        <f t="shared" si="82"/>
        <v>1.3182564345209973</v>
      </c>
      <c r="AB32" s="5">
        <f t="shared" si="82"/>
        <v>1.3856193383250202</v>
      </c>
      <c r="AC32" s="5">
        <f t="shared" si="82"/>
        <v>1.4564244865134286</v>
      </c>
      <c r="AD32" s="5">
        <f t="shared" si="82"/>
        <v>1.5308477777742646</v>
      </c>
      <c r="AE32" s="5">
        <f t="shared" si="82"/>
        <v>1.6090740992185295</v>
      </c>
      <c r="AF32" s="5">
        <f t="shared" si="82"/>
        <v>1.6912977856885962</v>
      </c>
      <c r="AG32" s="5">
        <f t="shared" si="82"/>
        <v>1.7777231025372833</v>
      </c>
      <c r="AH32" s="5">
        <f t="shared" si="82"/>
        <v>1.8685647530769383</v>
      </c>
      <c r="AI32" s="5">
        <f t="shared" si="82"/>
        <v>1.9640484119591697</v>
      </c>
      <c r="AJ32" s="5">
        <f t="shared" si="82"/>
        <v>2.0644112858102832</v>
      </c>
      <c r="AK32" s="5">
        <f t="shared" si="82"/>
        <v>2.1699027025151887</v>
      </c>
      <c r="AL32" s="5">
        <f t="shared" si="82"/>
        <v>2.2807847306137146</v>
      </c>
      <c r="AM32" s="5">
        <f t="shared" si="82"/>
        <v>2.3973328303480752</v>
      </c>
      <c r="AN32" s="5">
        <f t="shared" si="82"/>
        <v>2.5198365379788616</v>
      </c>
      <c r="AO32" s="5">
        <f t="shared" si="82"/>
        <v>2.6486001850695815</v>
      </c>
      <c r="AP32" s="5">
        <f t="shared" si="82"/>
        <v>2.7839436545266367</v>
      </c>
      <c r="AQ32" s="5">
        <f t="shared" si="82"/>
        <v>2.9262031752729478</v>
      </c>
      <c r="AR32" s="5">
        <f t="shared" si="82"/>
        <v>3.0757321575293952</v>
      </c>
      <c r="AS32" s="5">
        <f t="shared" si="82"/>
        <v>3.2329020707791472</v>
      </c>
      <c r="AT32" s="5">
        <f t="shared" si="82"/>
        <v>3.3981033665959615</v>
      </c>
      <c r="AU32" s="5">
        <f t="shared" si="82"/>
        <v>3.5717464486290149</v>
      </c>
      <c r="AV32" s="5">
        <f t="shared" si="82"/>
        <v>3.7542626921539575</v>
      </c>
      <c r="AW32" s="5">
        <f t="shared" si="82"/>
        <v>3.9461055157230245</v>
      </c>
      <c r="AX32" s="5">
        <f t="shared" si="82"/>
        <v>4.147751507576471</v>
      </c>
      <c r="AY32" s="5">
        <f t="shared" si="82"/>
        <v>4.3597016096136283</v>
      </c>
      <c r="AZ32" s="5">
        <f t="shared" si="82"/>
        <v>4.5824823618648844</v>
      </c>
      <c r="BA32" s="5">
        <f t="shared" si="82"/>
        <v>4.8166472105561793</v>
      </c>
      <c r="BB32" s="5">
        <f t="shared" si="82"/>
        <v>5.0627778830155998</v>
      </c>
      <c r="BC32" s="5">
        <f t="shared" si="82"/>
        <v>5.3214858328376966</v>
      </c>
      <c r="BD32" s="5">
        <f t="shared" si="82"/>
        <v>5.5934137588957027</v>
      </c>
      <c r="BE32" s="5">
        <f t="shared" si="82"/>
        <v>5.8792372019752728</v>
      </c>
      <c r="BF32" s="5">
        <f t="shared" si="82"/>
        <v>6.1796662229962092</v>
      </c>
      <c r="BG32" s="5">
        <f t="shared" si="82"/>
        <v>6.4954471669913154</v>
      </c>
      <c r="BH32" s="5">
        <f t="shared" si="82"/>
        <v>6.8273645172245709</v>
      </c>
      <c r="BI32" s="5">
        <f t="shared" si="82"/>
        <v>7.1762428440547463</v>
      </c>
      <c r="BJ32" s="5">
        <f t="shared" si="82"/>
        <v>7.5429488533859432</v>
      </c>
      <c r="BK32" s="5">
        <f t="shared" si="82"/>
        <v>7.928393539793964</v>
      </c>
      <c r="BL32" s="5">
        <f t="shared" si="82"/>
        <v>8.3335344496774351</v>
      </c>
      <c r="BM32" s="5">
        <f t="shared" si="82"/>
        <v>8.7593780600559512</v>
      </c>
      <c r="BN32" s="5">
        <f t="shared" si="82"/>
        <v>9.2069822789248104</v>
      </c>
      <c r="BO32" s="5">
        <f t="shared" si="82"/>
        <v>9.677459073377868</v>
      </c>
      <c r="BP32" s="5">
        <f t="shared" si="82"/>
        <v>10.171977232027476</v>
      </c>
      <c r="BQ32" s="5">
        <f t="shared" si="82"/>
        <v>10.69176526858408</v>
      </c>
      <c r="BR32" s="5">
        <f t="shared" si="82"/>
        <v>11.238114473808725</v>
      </c>
      <c r="BS32" s="5">
        <f t="shared" si="82"/>
        <v>11.812382123420351</v>
      </c>
      <c r="BT32" s="5">
        <f t="shared" si="82"/>
        <v>12.415994849927129</v>
      </c>
      <c r="BU32" s="5">
        <f t="shared" si="82"/>
        <v>13.050452186758404</v>
      </c>
      <c r="BV32" s="5">
        <f t="shared" si="82"/>
        <v>13.717330293501758</v>
      </c>
      <c r="BW32" s="5">
        <f t="shared" si="82"/>
        <v>14.418285871499696</v>
      </c>
      <c r="BX32" s="5">
        <f t="shared" si="82"/>
        <v>15.15506027953333</v>
      </c>
      <c r="BY32" s="5">
        <f t="shared" si="82"/>
        <v>15.929483859817482</v>
      </c>
      <c r="BZ32" s="5">
        <f t="shared" si="82"/>
        <v>16.743480485054153</v>
      </c>
      <c r="CA32" s="5">
        <f t="shared" si="82"/>
        <v>17.599072337840418</v>
      </c>
      <c r="CB32" s="5">
        <f t="shared" si="82"/>
        <v>18.498384934304063</v>
      </c>
      <c r="CC32" s="5">
        <f t="shared" si="82"/>
        <v>19.443652404447</v>
      </c>
      <c r="CD32" s="5">
        <f t="shared" si="82"/>
        <v>20.43722304231424</v>
      </c>
      <c r="CE32" s="5">
        <f t="shared" si="82"/>
        <v>21.481565139776496</v>
      </c>
      <c r="CF32" s="5">
        <f t="shared" si="82"/>
        <v>22.579273118419074</v>
      </c>
      <c r="CG32" s="5">
        <f t="shared" si="82"/>
        <v>23.733073974770289</v>
      </c>
      <c r="CH32" s="5">
        <f t="shared" si="82"/>
        <v>24.945834054881047</v>
      </c>
      <c r="CI32" s="5">
        <f t="shared" si="82"/>
        <v>26.220566175085466</v>
      </c>
      <c r="CJ32" s="5">
        <f t="shared" si="82"/>
        <v>27.560437106632332</v>
      </c>
      <c r="CK32" s="5">
        <f t="shared" ref="CK32:EV32" si="83">1.0511*CJ32</f>
        <v>28.96877544278124</v>
      </c>
      <c r="CL32" s="5">
        <f t="shared" si="83"/>
        <v>30.449079867907358</v>
      </c>
      <c r="CM32" s="5">
        <f t="shared" si="83"/>
        <v>32.005027849157422</v>
      </c>
      <c r="CN32" s="5">
        <f t="shared" si="83"/>
        <v>33.640484772249366</v>
      </c>
      <c r="CO32" s="5">
        <f t="shared" si="83"/>
        <v>35.359513544111309</v>
      </c>
      <c r="CP32" s="5">
        <f t="shared" si="83"/>
        <v>37.166384686215395</v>
      </c>
      <c r="CQ32" s="5">
        <f t="shared" si="83"/>
        <v>39.065586943680998</v>
      </c>
      <c r="CR32" s="5">
        <f t="shared" si="83"/>
        <v>41.061838436503095</v>
      </c>
      <c r="CS32" s="5">
        <f t="shared" si="83"/>
        <v>43.160098380608403</v>
      </c>
      <c r="CT32" s="5">
        <f t="shared" si="83"/>
        <v>45.365579407857489</v>
      </c>
      <c r="CU32" s="5">
        <f t="shared" si="83"/>
        <v>47.683760515599005</v>
      </c>
      <c r="CV32" s="5">
        <f t="shared" si="83"/>
        <v>50.120400677946108</v>
      </c>
      <c r="CW32" s="5">
        <f t="shared" si="83"/>
        <v>52.681553152589153</v>
      </c>
      <c r="CX32" s="5">
        <f t="shared" si="83"/>
        <v>55.373580518686452</v>
      </c>
      <c r="CY32" s="5">
        <f t="shared" si="83"/>
        <v>58.203170483191329</v>
      </c>
      <c r="CZ32" s="5">
        <f t="shared" si="83"/>
        <v>61.177352494882399</v>
      </c>
      <c r="DA32" s="5">
        <f t="shared" si="83"/>
        <v>64.303515207370879</v>
      </c>
      <c r="DB32" s="5">
        <f t="shared" si="83"/>
        <v>67.589424834467522</v>
      </c>
      <c r="DC32" s="5">
        <f t="shared" si="83"/>
        <v>71.043244443508812</v>
      </c>
      <c r="DD32" s="5">
        <f t="shared" si="83"/>
        <v>74.673554234572109</v>
      </c>
      <c r="DE32" s="5">
        <f t="shared" si="83"/>
        <v>78.489372855958734</v>
      </c>
      <c r="DF32" s="5">
        <f t="shared" si="83"/>
        <v>82.500179808898224</v>
      </c>
      <c r="DG32" s="5">
        <f t="shared" si="83"/>
        <v>86.715938997132923</v>
      </c>
      <c r="DH32" s="5">
        <f t="shared" si="83"/>
        <v>91.147123479886403</v>
      </c>
      <c r="DI32" s="5">
        <f t="shared" si="83"/>
        <v>95.80474148970859</v>
      </c>
      <c r="DJ32" s="5">
        <f t="shared" si="83"/>
        <v>100.70036377983268</v>
      </c>
      <c r="DK32" s="5">
        <f t="shared" si="83"/>
        <v>105.84615236898213</v>
      </c>
      <c r="DL32" s="5">
        <f t="shared" si="83"/>
        <v>111.25489075503711</v>
      </c>
      <c r="DM32" s="5">
        <f t="shared" si="83"/>
        <v>116.9400156726195</v>
      </c>
      <c r="DN32" s="5">
        <f t="shared" si="83"/>
        <v>122.91565047349035</v>
      </c>
      <c r="DO32" s="5">
        <f t="shared" si="83"/>
        <v>129.19664021268568</v>
      </c>
      <c r="DP32" s="5">
        <f t="shared" si="83"/>
        <v>135.7985885275539</v>
      </c>
      <c r="DQ32" s="5">
        <f t="shared" si="83"/>
        <v>142.7378964013119</v>
      </c>
      <c r="DR32" s="5">
        <f t="shared" si="83"/>
        <v>150.03180290741892</v>
      </c>
      <c r="DS32" s="5">
        <f t="shared" si="83"/>
        <v>157.69842803598803</v>
      </c>
      <c r="DT32" s="5">
        <f t="shared" si="83"/>
        <v>165.75681770862701</v>
      </c>
      <c r="DU32" s="5">
        <f t="shared" si="83"/>
        <v>174.22699109353783</v>
      </c>
      <c r="DV32" s="5">
        <f t="shared" si="83"/>
        <v>183.1299903384176</v>
      </c>
      <c r="DW32" s="5">
        <f t="shared" si="83"/>
        <v>192.48793284471071</v>
      </c>
      <c r="DX32" s="5">
        <f t="shared" si="83"/>
        <v>202.32406621307541</v>
      </c>
      <c r="DY32" s="5">
        <f t="shared" si="83"/>
        <v>212.66282599656356</v>
      </c>
      <c r="DZ32" s="5">
        <f t="shared" si="83"/>
        <v>223.52989640498794</v>
      </c>
      <c r="EA32" s="5">
        <f t="shared" si="83"/>
        <v>234.9522741112828</v>
      </c>
      <c r="EB32" s="5">
        <f t="shared" si="83"/>
        <v>246.95833531836934</v>
      </c>
      <c r="EC32" s="5">
        <f t="shared" si="83"/>
        <v>259.577906253138</v>
      </c>
      <c r="ED32" s="5">
        <f t="shared" si="83"/>
        <v>272.84233726267331</v>
      </c>
      <c r="EE32" s="5">
        <f t="shared" si="83"/>
        <v>286.7845806967959</v>
      </c>
      <c r="EF32" s="5">
        <f t="shared" si="83"/>
        <v>301.43927277040217</v>
      </c>
      <c r="EG32" s="5">
        <f t="shared" si="83"/>
        <v>316.84281960896971</v>
      </c>
      <c r="EH32" s="5">
        <f t="shared" si="83"/>
        <v>333.03348769098801</v>
      </c>
      <c r="EI32" s="5">
        <f t="shared" si="83"/>
        <v>350.0514989119975</v>
      </c>
      <c r="EJ32" s="5">
        <f t="shared" si="83"/>
        <v>367.93913050640055</v>
      </c>
      <c r="EK32" s="5">
        <f t="shared" si="83"/>
        <v>386.74082007527761</v>
      </c>
      <c r="EL32" s="5">
        <f t="shared" si="83"/>
        <v>406.50327598112426</v>
      </c>
      <c r="EM32" s="5">
        <f t="shared" si="83"/>
        <v>427.27559338375966</v>
      </c>
      <c r="EN32" s="5">
        <f t="shared" si="83"/>
        <v>449.10937620566972</v>
      </c>
      <c r="EO32" s="5">
        <f t="shared" si="83"/>
        <v>472.05886532977939</v>
      </c>
      <c r="EP32" s="5">
        <f t="shared" si="83"/>
        <v>496.18107334813106</v>
      </c>
      <c r="EQ32" s="5">
        <f t="shared" si="83"/>
        <v>521.53592619622054</v>
      </c>
      <c r="ER32" s="5">
        <f t="shared" si="83"/>
        <v>548.18641202484741</v>
      </c>
      <c r="ES32" s="5">
        <f t="shared" si="83"/>
        <v>576.19873767931711</v>
      </c>
      <c r="ET32" s="5">
        <f t="shared" si="83"/>
        <v>605.64249317473013</v>
      </c>
      <c r="EU32" s="5">
        <f t="shared" si="83"/>
        <v>636.59082457595878</v>
      </c>
      <c r="EV32" s="5">
        <f t="shared" si="83"/>
        <v>669.12061571179026</v>
      </c>
      <c r="EW32" s="5">
        <f t="shared" ref="EW32:FM32" si="84">1.0511*EV32</f>
        <v>703.31267917466266</v>
      </c>
      <c r="EX32" s="5">
        <f t="shared" si="84"/>
        <v>739.25195708048784</v>
      </c>
      <c r="EY32" s="5">
        <f t="shared" si="84"/>
        <v>777.02773208730071</v>
      </c>
      <c r="EZ32" s="5">
        <f t="shared" si="84"/>
        <v>816.73384919696173</v>
      </c>
      <c r="FA32" s="5">
        <f t="shared" si="84"/>
        <v>858.46894889092641</v>
      </c>
      <c r="FB32" s="5">
        <f t="shared" si="84"/>
        <v>902.33671217925269</v>
      </c>
      <c r="FC32" s="5">
        <f t="shared" si="84"/>
        <v>948.4461181716124</v>
      </c>
      <c r="FD32" s="5">
        <f t="shared" si="84"/>
        <v>996.91171481018171</v>
      </c>
      <c r="FE32" s="5">
        <f t="shared" si="84"/>
        <v>1047.8539034369819</v>
      </c>
      <c r="FF32" s="5">
        <f t="shared" si="84"/>
        <v>1101.3992379026115</v>
      </c>
      <c r="FG32" s="5">
        <f t="shared" si="84"/>
        <v>1157.6807389594348</v>
      </c>
      <c r="FH32" s="5">
        <f t="shared" si="84"/>
        <v>1216.8382247202619</v>
      </c>
      <c r="FI32" s="5">
        <f t="shared" si="84"/>
        <v>1279.0186580034672</v>
      </c>
      <c r="FJ32" s="5">
        <f t="shared" si="84"/>
        <v>1344.3765114274443</v>
      </c>
      <c r="FK32" s="5">
        <f t="shared" si="84"/>
        <v>1413.0741511613865</v>
      </c>
      <c r="FL32" s="5">
        <f t="shared" si="84"/>
        <v>1485.2822402857332</v>
      </c>
      <c r="FM32" s="5">
        <f t="shared" si="84"/>
        <v>1561.180162764334</v>
      </c>
      <c r="FN32" s="21">
        <f t="shared" si="23"/>
        <v>0.11277662588691291</v>
      </c>
    </row>
    <row r="33" spans="1:170">
      <c r="A33">
        <f t="shared" si="24"/>
        <v>23</v>
      </c>
      <c r="B33" s="3" t="s">
        <v>144</v>
      </c>
      <c r="C33" s="3" t="s">
        <v>145</v>
      </c>
      <c r="D33" s="20">
        <f>'INPUT 1A'!E33</f>
        <v>2.1</v>
      </c>
      <c r="E33" s="20">
        <f>'INPUT 1A'!F33</f>
        <v>2.2000000000000002</v>
      </c>
      <c r="F33" s="20">
        <f t="shared" si="7"/>
        <v>3.3333333333333361E-2</v>
      </c>
      <c r="G33" s="5">
        <f>'SCHED (DJL-4)'!R33*-1</f>
        <v>-33.300000000000004</v>
      </c>
      <c r="H33" s="5">
        <f t="shared" si="8"/>
        <v>2.1</v>
      </c>
      <c r="I33" s="5">
        <f t="shared" si="9"/>
        <v>2.1333333333333333</v>
      </c>
      <c r="J33" s="5">
        <f t="shared" si="10"/>
        <v>2.1666666666666665</v>
      </c>
      <c r="K33" s="5">
        <f t="shared" si="11"/>
        <v>2.1999999999999997</v>
      </c>
      <c r="L33" s="5">
        <f t="shared" si="12"/>
        <v>2.3124199999999995</v>
      </c>
      <c r="M33" s="6">
        <v>5.11E-2</v>
      </c>
      <c r="N33" s="6">
        <f t="shared" si="13"/>
        <v>0.10858486436330853</v>
      </c>
      <c r="S33" s="5">
        <f t="shared" si="14"/>
        <v>-33.300000000000004</v>
      </c>
      <c r="T33" s="5">
        <f t="shared" si="15"/>
        <v>2.1</v>
      </c>
      <c r="U33" s="5">
        <f t="shared" si="16"/>
        <v>2.1333333333333333</v>
      </c>
      <c r="V33" s="5">
        <f t="shared" si="17"/>
        <v>2.1666666666666665</v>
      </c>
      <c r="W33" s="5">
        <f t="shared" si="18"/>
        <v>2.1999999999999997</v>
      </c>
      <c r="X33" s="5">
        <f t="shared" si="19"/>
        <v>2.3124199999999995</v>
      </c>
      <c r="Y33" s="5">
        <f t="shared" ref="Y33:CJ33" si="85">1.0511*X33</f>
        <v>2.4305846619999993</v>
      </c>
      <c r="Z33" s="5">
        <f t="shared" si="85"/>
        <v>2.554787538228199</v>
      </c>
      <c r="AA33" s="5">
        <f t="shared" si="85"/>
        <v>2.68533718143166</v>
      </c>
      <c r="AB33" s="5">
        <f t="shared" si="85"/>
        <v>2.8225579114028174</v>
      </c>
      <c r="AC33" s="5">
        <f t="shared" si="85"/>
        <v>2.9667906206755013</v>
      </c>
      <c r="AD33" s="5">
        <f t="shared" si="85"/>
        <v>3.1183936213920189</v>
      </c>
      <c r="AE33" s="5">
        <f t="shared" si="85"/>
        <v>3.277743535445151</v>
      </c>
      <c r="AF33" s="5">
        <f t="shared" si="85"/>
        <v>3.4452362301063979</v>
      </c>
      <c r="AG33" s="5">
        <f t="shared" si="85"/>
        <v>3.6212878014648346</v>
      </c>
      <c r="AH33" s="5">
        <f t="shared" si="85"/>
        <v>3.8063356081196873</v>
      </c>
      <c r="AI33" s="5">
        <f t="shared" si="85"/>
        <v>4.0008393576946029</v>
      </c>
      <c r="AJ33" s="5">
        <f t="shared" si="85"/>
        <v>4.2052822488727966</v>
      </c>
      <c r="AK33" s="5">
        <f t="shared" si="85"/>
        <v>4.4201721717901963</v>
      </c>
      <c r="AL33" s="5">
        <f t="shared" si="85"/>
        <v>4.6460429697686747</v>
      </c>
      <c r="AM33" s="5">
        <f t="shared" si="85"/>
        <v>4.8834557655238537</v>
      </c>
      <c r="AN33" s="5">
        <f t="shared" si="85"/>
        <v>5.1330003551421219</v>
      </c>
      <c r="AO33" s="5">
        <f t="shared" si="85"/>
        <v>5.3952966732898844</v>
      </c>
      <c r="AP33" s="5">
        <f t="shared" si="85"/>
        <v>5.6709963332949966</v>
      </c>
      <c r="AQ33" s="5">
        <f t="shared" si="85"/>
        <v>5.9607842459263702</v>
      </c>
      <c r="AR33" s="5">
        <f t="shared" si="85"/>
        <v>6.2653803208932075</v>
      </c>
      <c r="AS33" s="5">
        <f t="shared" si="85"/>
        <v>6.5855412552908499</v>
      </c>
      <c r="AT33" s="5">
        <f t="shared" si="85"/>
        <v>6.9220624134362119</v>
      </c>
      <c r="AU33" s="5">
        <f t="shared" si="85"/>
        <v>7.275779802762802</v>
      </c>
      <c r="AV33" s="5">
        <f t="shared" si="85"/>
        <v>7.6475721506839802</v>
      </c>
      <c r="AW33" s="5">
        <f t="shared" si="85"/>
        <v>8.0383630875839316</v>
      </c>
      <c r="AX33" s="5">
        <f t="shared" si="85"/>
        <v>8.44912344135947</v>
      </c>
      <c r="AY33" s="5">
        <f t="shared" si="85"/>
        <v>8.8808736492129388</v>
      </c>
      <c r="AZ33" s="5">
        <f t="shared" si="85"/>
        <v>9.334686292687719</v>
      </c>
      <c r="BA33" s="5">
        <f t="shared" si="85"/>
        <v>9.8116887622440601</v>
      </c>
      <c r="BB33" s="5">
        <f t="shared" si="85"/>
        <v>10.31306605799473</v>
      </c>
      <c r="BC33" s="5">
        <f t="shared" si="85"/>
        <v>10.84006373355826</v>
      </c>
      <c r="BD33" s="5">
        <f t="shared" si="85"/>
        <v>11.393990990343086</v>
      </c>
      <c r="BE33" s="5">
        <f t="shared" si="85"/>
        <v>11.976223929949617</v>
      </c>
      <c r="BF33" s="5">
        <f t="shared" si="85"/>
        <v>12.588208972770042</v>
      </c>
      <c r="BG33" s="5">
        <f t="shared" si="85"/>
        <v>13.231466451278591</v>
      </c>
      <c r="BH33" s="5">
        <f t="shared" si="85"/>
        <v>13.907594386938925</v>
      </c>
      <c r="BI33" s="5">
        <f t="shared" si="85"/>
        <v>14.618272460111504</v>
      </c>
      <c r="BJ33" s="5">
        <f t="shared" si="85"/>
        <v>15.3652661828232</v>
      </c>
      <c r="BK33" s="5">
        <f t="shared" si="85"/>
        <v>16.150431284765464</v>
      </c>
      <c r="BL33" s="5">
        <f t="shared" si="85"/>
        <v>16.975718323416977</v>
      </c>
      <c r="BM33" s="5">
        <f t="shared" si="85"/>
        <v>17.843177529743585</v>
      </c>
      <c r="BN33" s="5">
        <f t="shared" si="85"/>
        <v>18.754963901513481</v>
      </c>
      <c r="BO33" s="5">
        <f t="shared" si="85"/>
        <v>19.713342556880818</v>
      </c>
      <c r="BP33" s="5">
        <f t="shared" si="85"/>
        <v>20.720694361537426</v>
      </c>
      <c r="BQ33" s="5">
        <f t="shared" si="85"/>
        <v>21.779521843411988</v>
      </c>
      <c r="BR33" s="5">
        <f t="shared" si="85"/>
        <v>22.892455409610339</v>
      </c>
      <c r="BS33" s="5">
        <f t="shared" si="85"/>
        <v>24.062259881041424</v>
      </c>
      <c r="BT33" s="5">
        <f t="shared" si="85"/>
        <v>25.291841360962639</v>
      </c>
      <c r="BU33" s="5">
        <f t="shared" si="85"/>
        <v>26.584254454507828</v>
      </c>
      <c r="BV33" s="5">
        <f t="shared" si="85"/>
        <v>27.942709857133178</v>
      </c>
      <c r="BW33" s="5">
        <f t="shared" si="85"/>
        <v>29.370582330832679</v>
      </c>
      <c r="BX33" s="5">
        <f t="shared" si="85"/>
        <v>30.871419087938229</v>
      </c>
      <c r="BY33" s="5">
        <f t="shared" si="85"/>
        <v>32.448948603331871</v>
      </c>
      <c r="BZ33" s="5">
        <f t="shared" si="85"/>
        <v>34.107089876962128</v>
      </c>
      <c r="CA33" s="5">
        <f t="shared" si="85"/>
        <v>35.849962169674889</v>
      </c>
      <c r="CB33" s="5">
        <f t="shared" si="85"/>
        <v>37.681895236545273</v>
      </c>
      <c r="CC33" s="5">
        <f t="shared" si="85"/>
        <v>39.607440083132737</v>
      </c>
      <c r="CD33" s="5">
        <f t="shared" si="85"/>
        <v>41.631380271380813</v>
      </c>
      <c r="CE33" s="5">
        <f t="shared" si="85"/>
        <v>43.758743803248372</v>
      </c>
      <c r="CF33" s="5">
        <f t="shared" si="85"/>
        <v>45.994815611594362</v>
      </c>
      <c r="CG33" s="5">
        <f t="shared" si="85"/>
        <v>48.345150689346831</v>
      </c>
      <c r="CH33" s="5">
        <f t="shared" si="85"/>
        <v>50.815587889572448</v>
      </c>
      <c r="CI33" s="5">
        <f t="shared" si="85"/>
        <v>53.4122644307296</v>
      </c>
      <c r="CJ33" s="5">
        <f t="shared" si="85"/>
        <v>56.141631143139875</v>
      </c>
      <c r="CK33" s="5">
        <f t="shared" ref="CK33:EV33" si="86">1.0511*CJ33</f>
        <v>59.010468494554317</v>
      </c>
      <c r="CL33" s="5">
        <f t="shared" si="86"/>
        <v>62.025903434626038</v>
      </c>
      <c r="CM33" s="5">
        <f t="shared" si="86"/>
        <v>65.195427100135419</v>
      </c>
      <c r="CN33" s="5">
        <f t="shared" si="86"/>
        <v>68.52691342495234</v>
      </c>
      <c r="CO33" s="5">
        <f t="shared" si="86"/>
        <v>72.028638700967406</v>
      </c>
      <c r="CP33" s="5">
        <f t="shared" si="86"/>
        <v>75.709302138586835</v>
      </c>
      <c r="CQ33" s="5">
        <f t="shared" si="86"/>
        <v>79.578047477868623</v>
      </c>
      <c r="CR33" s="5">
        <f t="shared" si="86"/>
        <v>83.644485703987698</v>
      </c>
      <c r="CS33" s="5">
        <f t="shared" si="86"/>
        <v>87.918718923461469</v>
      </c>
      <c r="CT33" s="5">
        <f t="shared" si="86"/>
        <v>92.411365460450341</v>
      </c>
      <c r="CU33" s="5">
        <f t="shared" si="86"/>
        <v>97.133586235479342</v>
      </c>
      <c r="CV33" s="5">
        <f t="shared" si="86"/>
        <v>102.09711249211233</v>
      </c>
      <c r="CW33" s="5">
        <f t="shared" si="86"/>
        <v>107.31427494045926</v>
      </c>
      <c r="CX33" s="5">
        <f t="shared" si="86"/>
        <v>112.79803438991672</v>
      </c>
      <c r="CY33" s="5">
        <f t="shared" si="86"/>
        <v>118.56201394724145</v>
      </c>
      <c r="CZ33" s="5">
        <f t="shared" si="86"/>
        <v>124.62053285994548</v>
      </c>
      <c r="DA33" s="5">
        <f t="shared" si="86"/>
        <v>130.9886420890887</v>
      </c>
      <c r="DB33" s="5">
        <f t="shared" si="86"/>
        <v>137.68216169984112</v>
      </c>
      <c r="DC33" s="5">
        <f t="shared" si="86"/>
        <v>144.71772016270299</v>
      </c>
      <c r="DD33" s="5">
        <f t="shared" si="86"/>
        <v>152.1127956630171</v>
      </c>
      <c r="DE33" s="5">
        <f t="shared" si="86"/>
        <v>159.88575952139726</v>
      </c>
      <c r="DF33" s="5">
        <f t="shared" si="86"/>
        <v>168.05592183294064</v>
      </c>
      <c r="DG33" s="5">
        <f t="shared" si="86"/>
        <v>176.64357943860389</v>
      </c>
      <c r="DH33" s="5">
        <f t="shared" si="86"/>
        <v>185.67006634791653</v>
      </c>
      <c r="DI33" s="5">
        <f t="shared" si="86"/>
        <v>195.15780673829505</v>
      </c>
      <c r="DJ33" s="5">
        <f t="shared" si="86"/>
        <v>205.13037066262191</v>
      </c>
      <c r="DK33" s="5">
        <f t="shared" si="86"/>
        <v>215.61253260348187</v>
      </c>
      <c r="DL33" s="5">
        <f t="shared" si="86"/>
        <v>226.63033301951978</v>
      </c>
      <c r="DM33" s="5">
        <f t="shared" si="86"/>
        <v>238.21114303681722</v>
      </c>
      <c r="DN33" s="5">
        <f t="shared" si="86"/>
        <v>250.38373244599856</v>
      </c>
      <c r="DO33" s="5">
        <f t="shared" si="86"/>
        <v>263.17834117398905</v>
      </c>
      <c r="DP33" s="5">
        <f t="shared" si="86"/>
        <v>276.62675440797989</v>
      </c>
      <c r="DQ33" s="5">
        <f t="shared" si="86"/>
        <v>290.76238155822762</v>
      </c>
      <c r="DR33" s="5">
        <f t="shared" si="86"/>
        <v>305.62033925585303</v>
      </c>
      <c r="DS33" s="5">
        <f t="shared" si="86"/>
        <v>321.2375385918271</v>
      </c>
      <c r="DT33" s="5">
        <f t="shared" si="86"/>
        <v>337.65277681386942</v>
      </c>
      <c r="DU33" s="5">
        <f t="shared" si="86"/>
        <v>354.90683370905811</v>
      </c>
      <c r="DV33" s="5">
        <f t="shared" si="86"/>
        <v>373.04257291159092</v>
      </c>
      <c r="DW33" s="5">
        <f t="shared" si="86"/>
        <v>392.10504838737319</v>
      </c>
      <c r="DX33" s="5">
        <f t="shared" si="86"/>
        <v>412.14161635996794</v>
      </c>
      <c r="DY33" s="5">
        <f t="shared" si="86"/>
        <v>433.20205295596224</v>
      </c>
      <c r="DZ33" s="5">
        <f t="shared" si="86"/>
        <v>455.33867786201188</v>
      </c>
      <c r="EA33" s="5">
        <f t="shared" si="86"/>
        <v>478.60648430076066</v>
      </c>
      <c r="EB33" s="5">
        <f t="shared" si="86"/>
        <v>503.0632756485295</v>
      </c>
      <c r="EC33" s="5">
        <f t="shared" si="86"/>
        <v>528.76980903416927</v>
      </c>
      <c r="ED33" s="5">
        <f t="shared" si="86"/>
        <v>555.78994627581528</v>
      </c>
      <c r="EE33" s="5">
        <f t="shared" si="86"/>
        <v>584.19081253050945</v>
      </c>
      <c r="EF33" s="5">
        <f t="shared" si="86"/>
        <v>614.04296305081846</v>
      </c>
      <c r="EG33" s="5">
        <f t="shared" si="86"/>
        <v>645.42055846271523</v>
      </c>
      <c r="EH33" s="5">
        <f t="shared" si="86"/>
        <v>678.40154900015989</v>
      </c>
      <c r="EI33" s="5">
        <f t="shared" si="86"/>
        <v>713.06786815406804</v>
      </c>
      <c r="EJ33" s="5">
        <f t="shared" si="86"/>
        <v>749.50563621674087</v>
      </c>
      <c r="EK33" s="5">
        <f t="shared" si="86"/>
        <v>787.80537422741622</v>
      </c>
      <c r="EL33" s="5">
        <f t="shared" si="86"/>
        <v>828.06222885043712</v>
      </c>
      <c r="EM33" s="5">
        <f t="shared" si="86"/>
        <v>870.3762087446944</v>
      </c>
      <c r="EN33" s="5">
        <f t="shared" si="86"/>
        <v>914.85243301154821</v>
      </c>
      <c r="EO33" s="5">
        <f t="shared" si="86"/>
        <v>961.60139233843825</v>
      </c>
      <c r="EP33" s="5">
        <f t="shared" si="86"/>
        <v>1010.7392234869324</v>
      </c>
      <c r="EQ33" s="5">
        <f t="shared" si="86"/>
        <v>1062.3879978071145</v>
      </c>
      <c r="ER33" s="5">
        <f t="shared" si="86"/>
        <v>1116.6760244950581</v>
      </c>
      <c r="ES33" s="5">
        <f t="shared" si="86"/>
        <v>1173.7381693467555</v>
      </c>
      <c r="ET33" s="5">
        <f t="shared" si="86"/>
        <v>1233.7161898003747</v>
      </c>
      <c r="EU33" s="5">
        <f t="shared" si="86"/>
        <v>1296.7590870991737</v>
      </c>
      <c r="EV33" s="5">
        <f t="shared" si="86"/>
        <v>1363.0234764499414</v>
      </c>
      <c r="EW33" s="5">
        <f t="shared" ref="EW33:FM33" si="87">1.0511*EV33</f>
        <v>1432.6739760965334</v>
      </c>
      <c r="EX33" s="5">
        <f t="shared" si="87"/>
        <v>1505.8836162750661</v>
      </c>
      <c r="EY33" s="5">
        <f t="shared" si="87"/>
        <v>1582.8342690667218</v>
      </c>
      <c r="EZ33" s="5">
        <f t="shared" si="87"/>
        <v>1663.7171002160312</v>
      </c>
      <c r="FA33" s="5">
        <f t="shared" si="87"/>
        <v>1748.7330440370704</v>
      </c>
      <c r="FB33" s="5">
        <f t="shared" si="87"/>
        <v>1838.0933025873646</v>
      </c>
      <c r="FC33" s="5">
        <f t="shared" si="87"/>
        <v>1932.0198703495789</v>
      </c>
      <c r="FD33" s="5">
        <f t="shared" si="87"/>
        <v>2030.7460857244423</v>
      </c>
      <c r="FE33" s="5">
        <f t="shared" si="87"/>
        <v>2134.5172107049611</v>
      </c>
      <c r="FF33" s="5">
        <f t="shared" si="87"/>
        <v>2243.5910401719843</v>
      </c>
      <c r="FG33" s="5">
        <f t="shared" si="87"/>
        <v>2358.2385423247724</v>
      </c>
      <c r="FH33" s="5">
        <f t="shared" si="87"/>
        <v>2478.744531837568</v>
      </c>
      <c r="FI33" s="5">
        <f t="shared" si="87"/>
        <v>2605.4083774144674</v>
      </c>
      <c r="FJ33" s="5">
        <f t="shared" si="87"/>
        <v>2738.5447455003464</v>
      </c>
      <c r="FK33" s="5">
        <f t="shared" si="87"/>
        <v>2878.484381995414</v>
      </c>
      <c r="FL33" s="5">
        <f t="shared" si="87"/>
        <v>3025.5749339153795</v>
      </c>
      <c r="FM33" s="5">
        <f t="shared" si="87"/>
        <v>3180.1818130384549</v>
      </c>
      <c r="FN33" s="21">
        <f t="shared" si="23"/>
        <v>0.10858486436330853</v>
      </c>
    </row>
    <row r="34" spans="1:170">
      <c r="A34">
        <f t="shared" si="24"/>
        <v>24</v>
      </c>
      <c r="B34" s="3" t="s">
        <v>43</v>
      </c>
      <c r="C34" s="3" t="s">
        <v>44</v>
      </c>
      <c r="D34" s="20">
        <f>'INPUT 1A'!E34</f>
        <v>1.05</v>
      </c>
      <c r="E34" s="20">
        <f>'INPUT 1A'!F34</f>
        <v>1.2</v>
      </c>
      <c r="F34" s="20">
        <f t="shared" si="7"/>
        <v>4.9999999999999968E-2</v>
      </c>
      <c r="G34" s="5">
        <f>'SCHED (DJL-4)'!R34*-1</f>
        <v>-19.254999999999999</v>
      </c>
      <c r="H34" s="5">
        <f t="shared" si="8"/>
        <v>1.05</v>
      </c>
      <c r="I34" s="5">
        <f t="shared" si="9"/>
        <v>1.1000000000000001</v>
      </c>
      <c r="J34" s="5">
        <f t="shared" si="10"/>
        <v>1.1500000000000001</v>
      </c>
      <c r="K34" s="5">
        <f t="shared" si="11"/>
        <v>1.2000000000000002</v>
      </c>
      <c r="L34" s="5">
        <f t="shared" si="12"/>
        <v>1.26132</v>
      </c>
      <c r="M34" s="6">
        <v>5.11E-2</v>
      </c>
      <c r="N34" s="6">
        <f t="shared" si="13"/>
        <v>0.10482737502640847</v>
      </c>
      <c r="S34" s="5">
        <f t="shared" si="14"/>
        <v>-19.254999999999999</v>
      </c>
      <c r="T34" s="5">
        <f t="shared" si="15"/>
        <v>1.05</v>
      </c>
      <c r="U34" s="5">
        <f t="shared" si="16"/>
        <v>1.1000000000000001</v>
      </c>
      <c r="V34" s="5">
        <f t="shared" si="17"/>
        <v>1.1500000000000001</v>
      </c>
      <c r="W34" s="5">
        <f t="shared" si="18"/>
        <v>1.2000000000000002</v>
      </c>
      <c r="X34" s="5">
        <f t="shared" si="19"/>
        <v>1.26132</v>
      </c>
      <c r="Y34" s="5">
        <f t="shared" ref="Y34:CJ34" si="88">1.0511*X34</f>
        <v>1.325773452</v>
      </c>
      <c r="Z34" s="5">
        <f t="shared" si="88"/>
        <v>1.3935204753971999</v>
      </c>
      <c r="AA34" s="5">
        <f t="shared" si="88"/>
        <v>1.4647293716899967</v>
      </c>
      <c r="AB34" s="5">
        <f t="shared" si="88"/>
        <v>1.5395770425833555</v>
      </c>
      <c r="AC34" s="5">
        <f t="shared" si="88"/>
        <v>1.6182494294593648</v>
      </c>
      <c r="AD34" s="5">
        <f t="shared" si="88"/>
        <v>1.7009419753047381</v>
      </c>
      <c r="AE34" s="5">
        <f t="shared" si="88"/>
        <v>1.78786011024281</v>
      </c>
      <c r="AF34" s="5">
        <f t="shared" si="88"/>
        <v>1.8792197618762174</v>
      </c>
      <c r="AG34" s="5">
        <f t="shared" si="88"/>
        <v>1.975247891708092</v>
      </c>
      <c r="AH34" s="5">
        <f t="shared" si="88"/>
        <v>2.0761830589743755</v>
      </c>
      <c r="AI34" s="5">
        <f t="shared" si="88"/>
        <v>2.1822760132879657</v>
      </c>
      <c r="AJ34" s="5">
        <f t="shared" si="88"/>
        <v>2.2937903175669807</v>
      </c>
      <c r="AK34" s="5">
        <f t="shared" si="88"/>
        <v>2.4110030027946534</v>
      </c>
      <c r="AL34" s="5">
        <f t="shared" si="88"/>
        <v>2.5342052562374602</v>
      </c>
      <c r="AM34" s="5">
        <f t="shared" si="88"/>
        <v>2.6637031448311941</v>
      </c>
      <c r="AN34" s="5">
        <f t="shared" si="88"/>
        <v>2.7998183755320678</v>
      </c>
      <c r="AO34" s="5">
        <f t="shared" si="88"/>
        <v>2.9428890945217563</v>
      </c>
      <c r="AP34" s="5">
        <f t="shared" si="88"/>
        <v>3.0932707272518178</v>
      </c>
      <c r="AQ34" s="5">
        <f t="shared" si="88"/>
        <v>3.2513368614143854</v>
      </c>
      <c r="AR34" s="5">
        <f t="shared" si="88"/>
        <v>3.4174801750326602</v>
      </c>
      <c r="AS34" s="5">
        <f t="shared" si="88"/>
        <v>3.592113411976829</v>
      </c>
      <c r="AT34" s="5">
        <f t="shared" si="88"/>
        <v>3.7756704073288447</v>
      </c>
      <c r="AU34" s="5">
        <f t="shared" si="88"/>
        <v>3.9686071651433483</v>
      </c>
      <c r="AV34" s="5">
        <f t="shared" si="88"/>
        <v>4.1714029912821733</v>
      </c>
      <c r="AW34" s="5">
        <f t="shared" si="88"/>
        <v>4.3845616841366919</v>
      </c>
      <c r="AX34" s="5">
        <f t="shared" si="88"/>
        <v>4.6086127861960762</v>
      </c>
      <c r="AY34" s="5">
        <f t="shared" si="88"/>
        <v>4.8441128995706952</v>
      </c>
      <c r="AZ34" s="5">
        <f t="shared" si="88"/>
        <v>5.0916470687387578</v>
      </c>
      <c r="BA34" s="5">
        <f t="shared" si="88"/>
        <v>5.3518302339513077</v>
      </c>
      <c r="BB34" s="5">
        <f t="shared" si="88"/>
        <v>5.6253087589062192</v>
      </c>
      <c r="BC34" s="5">
        <f t="shared" si="88"/>
        <v>5.9127620364863267</v>
      </c>
      <c r="BD34" s="5">
        <f t="shared" si="88"/>
        <v>6.2149041765507773</v>
      </c>
      <c r="BE34" s="5">
        <f t="shared" si="88"/>
        <v>6.5324857799725216</v>
      </c>
      <c r="BF34" s="5">
        <f t="shared" si="88"/>
        <v>6.866295803329117</v>
      </c>
      <c r="BG34" s="5">
        <f t="shared" si="88"/>
        <v>7.217163518879234</v>
      </c>
      <c r="BH34" s="5">
        <f t="shared" si="88"/>
        <v>7.5859605746939627</v>
      </c>
      <c r="BI34" s="5">
        <f t="shared" si="88"/>
        <v>7.9736031600608239</v>
      </c>
      <c r="BJ34" s="5">
        <f t="shared" si="88"/>
        <v>8.3810542815399316</v>
      </c>
      <c r="BK34" s="5">
        <f t="shared" si="88"/>
        <v>8.8093261553266213</v>
      </c>
      <c r="BL34" s="5">
        <f t="shared" si="88"/>
        <v>9.2594827218638116</v>
      </c>
      <c r="BM34" s="5">
        <f t="shared" si="88"/>
        <v>9.7326422889510518</v>
      </c>
      <c r="BN34" s="5">
        <f t="shared" si="88"/>
        <v>10.229980309916449</v>
      </c>
      <c r="BO34" s="5">
        <f t="shared" si="88"/>
        <v>10.752732303753179</v>
      </c>
      <c r="BP34" s="5">
        <f t="shared" si="88"/>
        <v>11.302196924474966</v>
      </c>
      <c r="BQ34" s="5">
        <f t="shared" si="88"/>
        <v>11.879739187315636</v>
      </c>
      <c r="BR34" s="5">
        <f t="shared" si="88"/>
        <v>12.486793859787463</v>
      </c>
      <c r="BS34" s="5">
        <f t="shared" si="88"/>
        <v>13.124869026022601</v>
      </c>
      <c r="BT34" s="5">
        <f t="shared" si="88"/>
        <v>13.795549833252355</v>
      </c>
      <c r="BU34" s="5">
        <f t="shared" si="88"/>
        <v>14.500502429731549</v>
      </c>
      <c r="BV34" s="5">
        <f t="shared" si="88"/>
        <v>15.241478103890831</v>
      </c>
      <c r="BW34" s="5">
        <f t="shared" si="88"/>
        <v>16.02031763499965</v>
      </c>
      <c r="BX34" s="5">
        <f t="shared" si="88"/>
        <v>16.83895586614813</v>
      </c>
      <c r="BY34" s="5">
        <f t="shared" si="88"/>
        <v>17.699426510908296</v>
      </c>
      <c r="BZ34" s="5">
        <f t="shared" si="88"/>
        <v>18.603867205615707</v>
      </c>
      <c r="CA34" s="5">
        <f t="shared" si="88"/>
        <v>19.554524819822667</v>
      </c>
      <c r="CB34" s="5">
        <f t="shared" si="88"/>
        <v>20.553761038115603</v>
      </c>
      <c r="CC34" s="5">
        <f t="shared" si="88"/>
        <v>21.604058227163307</v>
      </c>
      <c r="CD34" s="5">
        <f t="shared" si="88"/>
        <v>22.70802560257135</v>
      </c>
      <c r="CE34" s="5">
        <f t="shared" si="88"/>
        <v>23.868405710862746</v>
      </c>
      <c r="CF34" s="5">
        <f t="shared" si="88"/>
        <v>25.088081242687831</v>
      </c>
      <c r="CG34" s="5">
        <f t="shared" si="88"/>
        <v>26.370082194189177</v>
      </c>
      <c r="CH34" s="5">
        <f t="shared" si="88"/>
        <v>27.717593394312242</v>
      </c>
      <c r="CI34" s="5">
        <f t="shared" si="88"/>
        <v>29.133962416761594</v>
      </c>
      <c r="CJ34" s="5">
        <f t="shared" si="88"/>
        <v>30.62270789625811</v>
      </c>
      <c r="CK34" s="5">
        <f t="shared" ref="CK34:EV34" si="89">1.0511*CJ34</f>
        <v>32.187528269756896</v>
      </c>
      <c r="CL34" s="5">
        <f t="shared" si="89"/>
        <v>33.832310964341474</v>
      </c>
      <c r="CM34" s="5">
        <f t="shared" si="89"/>
        <v>35.561142054619317</v>
      </c>
      <c r="CN34" s="5">
        <f t="shared" si="89"/>
        <v>37.378316413610364</v>
      </c>
      <c r="CO34" s="5">
        <f t="shared" si="89"/>
        <v>39.288348382345852</v>
      </c>
      <c r="CP34" s="5">
        <f t="shared" si="89"/>
        <v>41.295982984683725</v>
      </c>
      <c r="CQ34" s="5">
        <f t="shared" si="89"/>
        <v>43.406207715201063</v>
      </c>
      <c r="CR34" s="5">
        <f t="shared" si="89"/>
        <v>45.624264929447833</v>
      </c>
      <c r="CS34" s="5">
        <f t="shared" si="89"/>
        <v>47.955664867342612</v>
      </c>
      <c r="CT34" s="5">
        <f t="shared" si="89"/>
        <v>50.406199342063815</v>
      </c>
      <c r="CU34" s="5">
        <f t="shared" si="89"/>
        <v>52.981956128443272</v>
      </c>
      <c r="CV34" s="5">
        <f t="shared" si="89"/>
        <v>55.689334086606721</v>
      </c>
      <c r="CW34" s="5">
        <f t="shared" si="89"/>
        <v>58.535059058432317</v>
      </c>
      <c r="CX34" s="5">
        <f t="shared" si="89"/>
        <v>61.526200576318203</v>
      </c>
      <c r="CY34" s="5">
        <f t="shared" si="89"/>
        <v>64.670189425768058</v>
      </c>
      <c r="CZ34" s="5">
        <f t="shared" si="89"/>
        <v>67.974836105424799</v>
      </c>
      <c r="DA34" s="5">
        <f t="shared" si="89"/>
        <v>71.448350230412004</v>
      </c>
      <c r="DB34" s="5">
        <f t="shared" si="89"/>
        <v>75.099360927186055</v>
      </c>
      <c r="DC34" s="5">
        <f t="shared" si="89"/>
        <v>78.93693827056525</v>
      </c>
      <c r="DD34" s="5">
        <f t="shared" si="89"/>
        <v>82.970615816191128</v>
      </c>
      <c r="DE34" s="5">
        <f t="shared" si="89"/>
        <v>87.210414284398482</v>
      </c>
      <c r="DF34" s="5">
        <f t="shared" si="89"/>
        <v>91.666866454331242</v>
      </c>
      <c r="DG34" s="5">
        <f t="shared" si="89"/>
        <v>96.351043330147562</v>
      </c>
      <c r="DH34" s="5">
        <f t="shared" si="89"/>
        <v>101.27458164431809</v>
      </c>
      <c r="DI34" s="5">
        <f t="shared" si="89"/>
        <v>106.44971276634274</v>
      </c>
      <c r="DJ34" s="5">
        <f t="shared" si="89"/>
        <v>111.88929308870284</v>
      </c>
      <c r="DK34" s="5">
        <f t="shared" si="89"/>
        <v>117.60683596553555</v>
      </c>
      <c r="DL34" s="5">
        <f t="shared" si="89"/>
        <v>123.61654528337441</v>
      </c>
      <c r="DM34" s="5">
        <f t="shared" si="89"/>
        <v>129.93335074735484</v>
      </c>
      <c r="DN34" s="5">
        <f t="shared" si="89"/>
        <v>136.57294497054465</v>
      </c>
      <c r="DO34" s="5">
        <f t="shared" si="89"/>
        <v>143.55182245853948</v>
      </c>
      <c r="DP34" s="5">
        <f t="shared" si="89"/>
        <v>150.88732058617083</v>
      </c>
      <c r="DQ34" s="5">
        <f t="shared" si="89"/>
        <v>158.59766266812414</v>
      </c>
      <c r="DR34" s="5">
        <f t="shared" si="89"/>
        <v>166.70200323046527</v>
      </c>
      <c r="DS34" s="5">
        <f t="shared" si="89"/>
        <v>175.22047559554204</v>
      </c>
      <c r="DT34" s="5">
        <f t="shared" si="89"/>
        <v>184.17424189847424</v>
      </c>
      <c r="DU34" s="5">
        <f t="shared" si="89"/>
        <v>193.58554565948626</v>
      </c>
      <c r="DV34" s="5">
        <f t="shared" si="89"/>
        <v>203.477767042686</v>
      </c>
      <c r="DW34" s="5">
        <f t="shared" si="89"/>
        <v>213.87548093856722</v>
      </c>
      <c r="DX34" s="5">
        <f t="shared" si="89"/>
        <v>224.80451801452799</v>
      </c>
      <c r="DY34" s="5">
        <f t="shared" si="89"/>
        <v>236.29202888507035</v>
      </c>
      <c r="DZ34" s="5">
        <f t="shared" si="89"/>
        <v>248.36655156109742</v>
      </c>
      <c r="EA34" s="5">
        <f t="shared" si="89"/>
        <v>261.05808234586948</v>
      </c>
      <c r="EB34" s="5">
        <f t="shared" si="89"/>
        <v>274.3981503537434</v>
      </c>
      <c r="EC34" s="5">
        <f t="shared" si="89"/>
        <v>288.41989583681965</v>
      </c>
      <c r="ED34" s="5">
        <f t="shared" si="89"/>
        <v>303.15815251408111</v>
      </c>
      <c r="EE34" s="5">
        <f t="shared" si="89"/>
        <v>318.64953410755061</v>
      </c>
      <c r="EF34" s="5">
        <f t="shared" si="89"/>
        <v>334.9325253004464</v>
      </c>
      <c r="EG34" s="5">
        <f t="shared" si="89"/>
        <v>352.04757734329917</v>
      </c>
      <c r="EH34" s="5">
        <f t="shared" si="89"/>
        <v>370.03720854554172</v>
      </c>
      <c r="EI34" s="5">
        <f t="shared" si="89"/>
        <v>388.94610990221889</v>
      </c>
      <c r="EJ34" s="5">
        <f t="shared" si="89"/>
        <v>408.82125611822227</v>
      </c>
      <c r="EK34" s="5">
        <f t="shared" si="89"/>
        <v>429.7120223058634</v>
      </c>
      <c r="EL34" s="5">
        <f t="shared" si="89"/>
        <v>451.67030664569296</v>
      </c>
      <c r="EM34" s="5">
        <f t="shared" si="89"/>
        <v>474.75065931528786</v>
      </c>
      <c r="EN34" s="5">
        <f t="shared" si="89"/>
        <v>499.01041800629906</v>
      </c>
      <c r="EO34" s="5">
        <f t="shared" si="89"/>
        <v>524.50985036642089</v>
      </c>
      <c r="EP34" s="5">
        <f t="shared" si="89"/>
        <v>551.312303720145</v>
      </c>
      <c r="EQ34" s="5">
        <f t="shared" si="89"/>
        <v>579.48436244024435</v>
      </c>
      <c r="ER34" s="5">
        <f t="shared" si="89"/>
        <v>609.09601336094079</v>
      </c>
      <c r="ES34" s="5">
        <f t="shared" si="89"/>
        <v>640.22081964368476</v>
      </c>
      <c r="ET34" s="5">
        <f t="shared" si="89"/>
        <v>672.93610352747703</v>
      </c>
      <c r="EU34" s="5">
        <f t="shared" si="89"/>
        <v>707.323138417731</v>
      </c>
      <c r="EV34" s="5">
        <f t="shared" si="89"/>
        <v>743.46735079087705</v>
      </c>
      <c r="EW34" s="5">
        <f t="shared" ref="EW34:FM34" si="90">1.0511*EV34</f>
        <v>781.45853241629084</v>
      </c>
      <c r="EX34" s="5">
        <f t="shared" si="90"/>
        <v>821.39106342276318</v>
      </c>
      <c r="EY34" s="5">
        <f t="shared" si="90"/>
        <v>863.36414676366633</v>
      </c>
      <c r="EZ34" s="5">
        <f t="shared" si="90"/>
        <v>907.48205466328966</v>
      </c>
      <c r="FA34" s="5">
        <f t="shared" si="90"/>
        <v>953.85438765658364</v>
      </c>
      <c r="FB34" s="5">
        <f t="shared" si="90"/>
        <v>1002.596346865835</v>
      </c>
      <c r="FC34" s="5">
        <f t="shared" si="90"/>
        <v>1053.8290201906791</v>
      </c>
      <c r="FD34" s="5">
        <f t="shared" si="90"/>
        <v>1107.6796831224228</v>
      </c>
      <c r="FE34" s="5">
        <f t="shared" si="90"/>
        <v>1164.2821149299787</v>
      </c>
      <c r="FF34" s="5">
        <f t="shared" si="90"/>
        <v>1223.7769310029005</v>
      </c>
      <c r="FG34" s="5">
        <f t="shared" si="90"/>
        <v>1286.3119321771485</v>
      </c>
      <c r="FH34" s="5">
        <f t="shared" si="90"/>
        <v>1352.0424719114008</v>
      </c>
      <c r="FI34" s="5">
        <f t="shared" si="90"/>
        <v>1421.1318422260733</v>
      </c>
      <c r="FJ34" s="5">
        <f t="shared" si="90"/>
        <v>1493.7516793638256</v>
      </c>
      <c r="FK34" s="5">
        <f t="shared" si="90"/>
        <v>1570.0823901793169</v>
      </c>
      <c r="FL34" s="5">
        <f t="shared" si="90"/>
        <v>1650.31360031748</v>
      </c>
      <c r="FM34" s="5">
        <f t="shared" si="90"/>
        <v>1734.644625293703</v>
      </c>
      <c r="FN34" s="21">
        <f t="shared" si="23"/>
        <v>0.10482737502640847</v>
      </c>
    </row>
    <row r="35" spans="1:170">
      <c r="A35">
        <f t="shared" si="24"/>
        <v>25</v>
      </c>
      <c r="B35" s="3" t="s">
        <v>45</v>
      </c>
      <c r="C35" s="3" t="s">
        <v>46</v>
      </c>
      <c r="D35" s="20">
        <f>'INPUT 1A'!E35</f>
        <v>2.5</v>
      </c>
      <c r="E35" s="20">
        <f>'INPUT 1A'!F35</f>
        <v>2.56</v>
      </c>
      <c r="F35" s="20">
        <f t="shared" si="7"/>
        <v>2.0000000000000018E-2</v>
      </c>
      <c r="G35" s="5">
        <f>'SCHED (DJL-4)'!R35*-1</f>
        <v>-38.04</v>
      </c>
      <c r="H35" s="5">
        <f t="shared" si="8"/>
        <v>2.5</v>
      </c>
      <c r="I35" s="5">
        <f t="shared" si="9"/>
        <v>2.52</v>
      </c>
      <c r="J35" s="5">
        <f t="shared" si="10"/>
        <v>2.54</v>
      </c>
      <c r="K35" s="5">
        <f t="shared" si="11"/>
        <v>2.56</v>
      </c>
      <c r="L35" s="5">
        <f t="shared" si="12"/>
        <v>2.6908159999999999</v>
      </c>
      <c r="M35" s="6">
        <v>5.11E-2</v>
      </c>
      <c r="N35" s="6">
        <f t="shared" si="13"/>
        <v>0.10981838732422843</v>
      </c>
      <c r="S35" s="5">
        <f t="shared" si="14"/>
        <v>-38.04</v>
      </c>
      <c r="T35" s="5">
        <f t="shared" si="15"/>
        <v>2.5</v>
      </c>
      <c r="U35" s="5">
        <f t="shared" si="16"/>
        <v>2.52</v>
      </c>
      <c r="V35" s="5">
        <f t="shared" si="17"/>
        <v>2.54</v>
      </c>
      <c r="W35" s="5">
        <f t="shared" si="18"/>
        <v>2.56</v>
      </c>
      <c r="X35" s="5">
        <f t="shared" si="19"/>
        <v>2.6908159999999999</v>
      </c>
      <c r="Y35" s="5">
        <f t="shared" ref="Y35:CJ35" si="91">1.0511*X35</f>
        <v>2.8283166975999996</v>
      </c>
      <c r="Z35" s="5">
        <f t="shared" si="91"/>
        <v>2.9728436808473595</v>
      </c>
      <c r="AA35" s="5">
        <f t="shared" si="91"/>
        <v>3.1247559929386592</v>
      </c>
      <c r="AB35" s="5">
        <f t="shared" si="91"/>
        <v>3.2844310241778243</v>
      </c>
      <c r="AC35" s="5">
        <f t="shared" si="91"/>
        <v>3.4522654495133107</v>
      </c>
      <c r="AD35" s="5">
        <f t="shared" si="91"/>
        <v>3.6286762139834408</v>
      </c>
      <c r="AE35" s="5">
        <f t="shared" si="91"/>
        <v>3.8141015685179944</v>
      </c>
      <c r="AF35" s="5">
        <f t="shared" si="91"/>
        <v>4.0090021586692632</v>
      </c>
      <c r="AG35" s="5">
        <f t="shared" si="91"/>
        <v>4.2138621689772622</v>
      </c>
      <c r="AH35" s="5">
        <f t="shared" si="91"/>
        <v>4.4291905258120003</v>
      </c>
      <c r="AI35" s="5">
        <f t="shared" si="91"/>
        <v>4.6555221616809934</v>
      </c>
      <c r="AJ35" s="5">
        <f t="shared" si="91"/>
        <v>4.8934193441428917</v>
      </c>
      <c r="AK35" s="5">
        <f t="shared" si="91"/>
        <v>5.1434730726285931</v>
      </c>
      <c r="AL35" s="5">
        <f t="shared" si="91"/>
        <v>5.4063045466399142</v>
      </c>
      <c r="AM35" s="5">
        <f t="shared" si="91"/>
        <v>5.682566708973213</v>
      </c>
      <c r="AN35" s="5">
        <f t="shared" si="91"/>
        <v>5.9729458678017435</v>
      </c>
      <c r="AO35" s="5">
        <f t="shared" si="91"/>
        <v>6.2781634016464123</v>
      </c>
      <c r="AP35" s="5">
        <f t="shared" si="91"/>
        <v>6.5989775514705435</v>
      </c>
      <c r="AQ35" s="5">
        <f t="shared" si="91"/>
        <v>6.9361853043506878</v>
      </c>
      <c r="AR35" s="5">
        <f t="shared" si="91"/>
        <v>7.2906243734030074</v>
      </c>
      <c r="AS35" s="5">
        <f t="shared" si="91"/>
        <v>7.6631752788839007</v>
      </c>
      <c r="AT35" s="5">
        <f t="shared" si="91"/>
        <v>8.0547635356348675</v>
      </c>
      <c r="AU35" s="5">
        <f t="shared" si="91"/>
        <v>8.4663619523058085</v>
      </c>
      <c r="AV35" s="5">
        <f t="shared" si="91"/>
        <v>8.8989930480686343</v>
      </c>
      <c r="AW35" s="5">
        <f t="shared" si="91"/>
        <v>9.3537315928249409</v>
      </c>
      <c r="AX35" s="5">
        <f t="shared" si="91"/>
        <v>9.8317072772182943</v>
      </c>
      <c r="AY35" s="5">
        <f t="shared" si="91"/>
        <v>10.334107519084148</v>
      </c>
      <c r="AZ35" s="5">
        <f t="shared" si="91"/>
        <v>10.862180413309346</v>
      </c>
      <c r="BA35" s="5">
        <f t="shared" si="91"/>
        <v>11.417237832429453</v>
      </c>
      <c r="BB35" s="5">
        <f t="shared" si="91"/>
        <v>12.000658685666597</v>
      </c>
      <c r="BC35" s="5">
        <f t="shared" si="91"/>
        <v>12.613892344504158</v>
      </c>
      <c r="BD35" s="5">
        <f t="shared" si="91"/>
        <v>13.258462243308321</v>
      </c>
      <c r="BE35" s="5">
        <f t="shared" si="91"/>
        <v>13.935969663941375</v>
      </c>
      <c r="BF35" s="5">
        <f t="shared" si="91"/>
        <v>14.648097713768777</v>
      </c>
      <c r="BG35" s="5">
        <f t="shared" si="91"/>
        <v>15.396615506942361</v>
      </c>
      <c r="BH35" s="5">
        <f t="shared" si="91"/>
        <v>16.183382559347113</v>
      </c>
      <c r="BI35" s="5">
        <f t="shared" si="91"/>
        <v>17.010353408129749</v>
      </c>
      <c r="BJ35" s="5">
        <f t="shared" si="91"/>
        <v>17.879582467285179</v>
      </c>
      <c r="BK35" s="5">
        <f t="shared" si="91"/>
        <v>18.79322913136345</v>
      </c>
      <c r="BL35" s="5">
        <f t="shared" si="91"/>
        <v>19.753563139976119</v>
      </c>
      <c r="BM35" s="5">
        <f t="shared" si="91"/>
        <v>20.762970216428897</v>
      </c>
      <c r="BN35" s="5">
        <f t="shared" si="91"/>
        <v>21.823957994488413</v>
      </c>
      <c r="BO35" s="5">
        <f t="shared" si="91"/>
        <v>22.93916224800677</v>
      </c>
      <c r="BP35" s="5">
        <f t="shared" si="91"/>
        <v>24.111353438879913</v>
      </c>
      <c r="BQ35" s="5">
        <f t="shared" si="91"/>
        <v>25.343443599606676</v>
      </c>
      <c r="BR35" s="5">
        <f t="shared" si="91"/>
        <v>26.638493567546575</v>
      </c>
      <c r="BS35" s="5">
        <f t="shared" si="91"/>
        <v>27.999720588848202</v>
      </c>
      <c r="BT35" s="5">
        <f t="shared" si="91"/>
        <v>29.430506310938345</v>
      </c>
      <c r="BU35" s="5">
        <f t="shared" si="91"/>
        <v>30.934405183427291</v>
      </c>
      <c r="BV35" s="5">
        <f t="shared" si="91"/>
        <v>32.515153288300425</v>
      </c>
      <c r="BW35" s="5">
        <f t="shared" si="91"/>
        <v>34.176677621332573</v>
      </c>
      <c r="BX35" s="5">
        <f t="shared" si="91"/>
        <v>35.923105847782665</v>
      </c>
      <c r="BY35" s="5">
        <f t="shared" si="91"/>
        <v>37.758776556604353</v>
      </c>
      <c r="BZ35" s="5">
        <f t="shared" si="91"/>
        <v>39.688250038646835</v>
      </c>
      <c r="CA35" s="5">
        <f t="shared" si="91"/>
        <v>41.716319615621686</v>
      </c>
      <c r="CB35" s="5">
        <f t="shared" si="91"/>
        <v>43.848023547979949</v>
      </c>
      <c r="CC35" s="5">
        <f t="shared" si="91"/>
        <v>46.08865755128172</v>
      </c>
      <c r="CD35" s="5">
        <f t="shared" si="91"/>
        <v>48.443787952152213</v>
      </c>
      <c r="CE35" s="5">
        <f t="shared" si="91"/>
        <v>50.919265516507188</v>
      </c>
      <c r="CF35" s="5">
        <f t="shared" si="91"/>
        <v>53.521239984400701</v>
      </c>
      <c r="CG35" s="5">
        <f t="shared" si="91"/>
        <v>56.256175347603573</v>
      </c>
      <c r="CH35" s="5">
        <f t="shared" si="91"/>
        <v>59.130865907866109</v>
      </c>
      <c r="CI35" s="5">
        <f t="shared" si="91"/>
        <v>62.15245315575806</v>
      </c>
      <c r="CJ35" s="5">
        <f t="shared" si="91"/>
        <v>65.328443512017287</v>
      </c>
      <c r="CK35" s="5">
        <f t="shared" ref="CK35:EV35" si="92">1.0511*CJ35</f>
        <v>68.666726975481367</v>
      </c>
      <c r="CL35" s="5">
        <f t="shared" si="92"/>
        <v>72.175596723928464</v>
      </c>
      <c r="CM35" s="5">
        <f t="shared" si="92"/>
        <v>75.863769716521205</v>
      </c>
      <c r="CN35" s="5">
        <f t="shared" si="92"/>
        <v>79.740408349035434</v>
      </c>
      <c r="CO35" s="5">
        <f t="shared" si="92"/>
        <v>83.815143215671142</v>
      </c>
      <c r="CP35" s="5">
        <f t="shared" si="92"/>
        <v>88.098097033991934</v>
      </c>
      <c r="CQ35" s="5">
        <f t="shared" si="92"/>
        <v>92.599909792428917</v>
      </c>
      <c r="CR35" s="5">
        <f t="shared" si="92"/>
        <v>97.331765182822025</v>
      </c>
      <c r="CS35" s="5">
        <f t="shared" si="92"/>
        <v>102.30541838366422</v>
      </c>
      <c r="CT35" s="5">
        <f t="shared" si="92"/>
        <v>107.53322526306945</v>
      </c>
      <c r="CU35" s="5">
        <f t="shared" si="92"/>
        <v>113.0281730740123</v>
      </c>
      <c r="CV35" s="5">
        <f t="shared" si="92"/>
        <v>118.80391271809432</v>
      </c>
      <c r="CW35" s="5">
        <f t="shared" si="92"/>
        <v>124.87479265798893</v>
      </c>
      <c r="CX35" s="5">
        <f t="shared" si="92"/>
        <v>131.25589456281216</v>
      </c>
      <c r="CY35" s="5">
        <f t="shared" si="92"/>
        <v>137.96307077497184</v>
      </c>
      <c r="CZ35" s="5">
        <f t="shared" si="92"/>
        <v>145.01298369157288</v>
      </c>
      <c r="DA35" s="5">
        <f t="shared" si="92"/>
        <v>152.42314715821226</v>
      </c>
      <c r="DB35" s="5">
        <f t="shared" si="92"/>
        <v>160.21196997799689</v>
      </c>
      <c r="DC35" s="5">
        <f t="shared" si="92"/>
        <v>168.3988016438725</v>
      </c>
      <c r="DD35" s="5">
        <f t="shared" si="92"/>
        <v>177.00398040787437</v>
      </c>
      <c r="DE35" s="5">
        <f t="shared" si="92"/>
        <v>186.04888380671673</v>
      </c>
      <c r="DF35" s="5">
        <f t="shared" si="92"/>
        <v>195.55598176923993</v>
      </c>
      <c r="DG35" s="5">
        <f t="shared" si="92"/>
        <v>205.54889243764808</v>
      </c>
      <c r="DH35" s="5">
        <f t="shared" si="92"/>
        <v>216.05244084121188</v>
      </c>
      <c r="DI35" s="5">
        <f t="shared" si="92"/>
        <v>227.09272056819779</v>
      </c>
      <c r="DJ35" s="5">
        <f t="shared" si="92"/>
        <v>238.69715858923269</v>
      </c>
      <c r="DK35" s="5">
        <f t="shared" si="92"/>
        <v>250.89458339314245</v>
      </c>
      <c r="DL35" s="5">
        <f t="shared" si="92"/>
        <v>263.715296604532</v>
      </c>
      <c r="DM35" s="5">
        <f t="shared" si="92"/>
        <v>277.19114826102356</v>
      </c>
      <c r="DN35" s="5">
        <f t="shared" si="92"/>
        <v>291.35561593716182</v>
      </c>
      <c r="DO35" s="5">
        <f t="shared" si="92"/>
        <v>306.24388791155076</v>
      </c>
      <c r="DP35" s="5">
        <f t="shared" si="92"/>
        <v>321.89295058383095</v>
      </c>
      <c r="DQ35" s="5">
        <f t="shared" si="92"/>
        <v>338.34168035866469</v>
      </c>
      <c r="DR35" s="5">
        <f t="shared" si="92"/>
        <v>355.6309402249924</v>
      </c>
      <c r="DS35" s="5">
        <f t="shared" si="92"/>
        <v>373.80368127048951</v>
      </c>
      <c r="DT35" s="5">
        <f t="shared" si="92"/>
        <v>392.90504938341149</v>
      </c>
      <c r="DU35" s="5">
        <f t="shared" si="92"/>
        <v>412.9824974069038</v>
      </c>
      <c r="DV35" s="5">
        <f t="shared" si="92"/>
        <v>434.08590302439654</v>
      </c>
      <c r="DW35" s="5">
        <f t="shared" si="92"/>
        <v>456.2676926689432</v>
      </c>
      <c r="DX35" s="5">
        <f t="shared" si="92"/>
        <v>479.58297176432615</v>
      </c>
      <c r="DY35" s="5">
        <f t="shared" si="92"/>
        <v>504.08966162148317</v>
      </c>
      <c r="DZ35" s="5">
        <f t="shared" si="92"/>
        <v>529.84864333034091</v>
      </c>
      <c r="EA35" s="5">
        <f t="shared" si="92"/>
        <v>556.92390900452131</v>
      </c>
      <c r="EB35" s="5">
        <f t="shared" si="92"/>
        <v>585.38272075465227</v>
      </c>
      <c r="EC35" s="5">
        <f t="shared" si="92"/>
        <v>615.29577778521491</v>
      </c>
      <c r="ED35" s="5">
        <f t="shared" si="92"/>
        <v>646.73739203003936</v>
      </c>
      <c r="EE35" s="5">
        <f t="shared" si="92"/>
        <v>679.78567276277431</v>
      </c>
      <c r="EF35" s="5">
        <f t="shared" si="92"/>
        <v>714.522720640952</v>
      </c>
      <c r="EG35" s="5">
        <f t="shared" si="92"/>
        <v>751.03483166570459</v>
      </c>
      <c r="EH35" s="5">
        <f t="shared" si="92"/>
        <v>789.41271156382209</v>
      </c>
      <c r="EI35" s="5">
        <f t="shared" si="92"/>
        <v>829.75170112473336</v>
      </c>
      <c r="EJ35" s="5">
        <f t="shared" si="92"/>
        <v>872.15201305220717</v>
      </c>
      <c r="EK35" s="5">
        <f t="shared" si="92"/>
        <v>916.7189809191749</v>
      </c>
      <c r="EL35" s="5">
        <f t="shared" si="92"/>
        <v>963.56332084414464</v>
      </c>
      <c r="EM35" s="5">
        <f t="shared" si="92"/>
        <v>1012.8014065392804</v>
      </c>
      <c r="EN35" s="5">
        <f t="shared" si="92"/>
        <v>1064.5555584134374</v>
      </c>
      <c r="EO35" s="5">
        <f t="shared" si="92"/>
        <v>1118.9543474483639</v>
      </c>
      <c r="EP35" s="5">
        <f t="shared" si="92"/>
        <v>1176.1329146029752</v>
      </c>
      <c r="EQ35" s="5">
        <f t="shared" si="92"/>
        <v>1236.2333065391872</v>
      </c>
      <c r="ER35" s="5">
        <f t="shared" si="92"/>
        <v>1299.4048285033396</v>
      </c>
      <c r="ES35" s="5">
        <f t="shared" si="92"/>
        <v>1365.8044152398602</v>
      </c>
      <c r="ET35" s="5">
        <f t="shared" si="92"/>
        <v>1435.597020858617</v>
      </c>
      <c r="EU35" s="5">
        <f t="shared" si="92"/>
        <v>1508.9560286244923</v>
      </c>
      <c r="EV35" s="5">
        <f t="shared" si="92"/>
        <v>1586.0636816872038</v>
      </c>
      <c r="EW35" s="5">
        <f t="shared" ref="EW35:FM35" si="93">1.0511*EV35</f>
        <v>1667.1115358214199</v>
      </c>
      <c r="EX35" s="5">
        <f t="shared" si="93"/>
        <v>1752.3009353018942</v>
      </c>
      <c r="EY35" s="5">
        <f t="shared" si="93"/>
        <v>1841.843513095821</v>
      </c>
      <c r="EZ35" s="5">
        <f t="shared" si="93"/>
        <v>1935.9617166150174</v>
      </c>
      <c r="FA35" s="5">
        <f t="shared" si="93"/>
        <v>2034.8893603340446</v>
      </c>
      <c r="FB35" s="5">
        <f t="shared" si="93"/>
        <v>2138.8722066471141</v>
      </c>
      <c r="FC35" s="5">
        <f t="shared" si="93"/>
        <v>2248.1685764067815</v>
      </c>
      <c r="FD35" s="5">
        <f t="shared" si="93"/>
        <v>2363.0499906611681</v>
      </c>
      <c r="FE35" s="5">
        <f t="shared" si="93"/>
        <v>2483.8018451839534</v>
      </c>
      <c r="FF35" s="5">
        <f t="shared" si="93"/>
        <v>2610.7241194728531</v>
      </c>
      <c r="FG35" s="5">
        <f t="shared" si="93"/>
        <v>2744.1321219779156</v>
      </c>
      <c r="FH35" s="5">
        <f t="shared" si="93"/>
        <v>2884.3572734109871</v>
      </c>
      <c r="FI35" s="5">
        <f t="shared" si="93"/>
        <v>3031.7479300822883</v>
      </c>
      <c r="FJ35" s="5">
        <f t="shared" si="93"/>
        <v>3186.6702493094931</v>
      </c>
      <c r="FK35" s="5">
        <f t="shared" si="93"/>
        <v>3349.5090990492081</v>
      </c>
      <c r="FL35" s="5">
        <f t="shared" si="93"/>
        <v>3520.6690140106225</v>
      </c>
      <c r="FM35" s="5">
        <f t="shared" si="93"/>
        <v>3700.5752006265652</v>
      </c>
      <c r="FN35" s="21">
        <f t="shared" si="23"/>
        <v>0.10981838732422843</v>
      </c>
    </row>
    <row r="36" spans="1:170">
      <c r="A36">
        <f t="shared" si="24"/>
        <v>26</v>
      </c>
      <c r="B36" s="3" t="s">
        <v>47</v>
      </c>
      <c r="C36" s="3" t="s">
        <v>48</v>
      </c>
      <c r="D36" s="20">
        <f>'INPUT 1A'!E36</f>
        <v>1.4</v>
      </c>
      <c r="E36" s="20">
        <f>'INPUT 1A'!F36</f>
        <v>1.7</v>
      </c>
      <c r="F36" s="20">
        <f t="shared" si="7"/>
        <v>0.10000000000000002</v>
      </c>
      <c r="G36" s="5">
        <f>'SCHED (DJL-4)'!R36*-1</f>
        <v>-30.668333333333337</v>
      </c>
      <c r="H36" s="5">
        <f t="shared" si="8"/>
        <v>1.4</v>
      </c>
      <c r="I36" s="5">
        <f t="shared" si="9"/>
        <v>1.5</v>
      </c>
      <c r="J36" s="5">
        <f t="shared" si="10"/>
        <v>1.6</v>
      </c>
      <c r="K36" s="5">
        <f t="shared" si="11"/>
        <v>1.7000000000000002</v>
      </c>
      <c r="L36" s="5">
        <f t="shared" si="12"/>
        <v>1.78687</v>
      </c>
      <c r="M36" s="6">
        <v>5.11E-2</v>
      </c>
      <c r="N36" s="6">
        <f t="shared" si="13"/>
        <v>9.8610827778897472E-2</v>
      </c>
      <c r="S36" s="5">
        <f t="shared" si="14"/>
        <v>-30.668333333333337</v>
      </c>
      <c r="T36" s="5">
        <f t="shared" si="15"/>
        <v>1.4</v>
      </c>
      <c r="U36" s="5">
        <f t="shared" si="16"/>
        <v>1.5</v>
      </c>
      <c r="V36" s="5">
        <f t="shared" si="17"/>
        <v>1.6</v>
      </c>
      <c r="W36" s="5">
        <f t="shared" si="18"/>
        <v>1.7000000000000002</v>
      </c>
      <c r="X36" s="5">
        <f t="shared" si="19"/>
        <v>1.78687</v>
      </c>
      <c r="Y36" s="5">
        <f t="shared" ref="Y36:CJ36" si="94">1.0511*X36</f>
        <v>1.8781790569999999</v>
      </c>
      <c r="Z36" s="5">
        <f t="shared" si="94"/>
        <v>1.9741540068126997</v>
      </c>
      <c r="AA36" s="5">
        <f t="shared" si="94"/>
        <v>2.0750332765608284</v>
      </c>
      <c r="AB36" s="5">
        <f t="shared" si="94"/>
        <v>2.1810674769930865</v>
      </c>
      <c r="AC36" s="5">
        <f t="shared" si="94"/>
        <v>2.2925200250674331</v>
      </c>
      <c r="AD36" s="5">
        <f t="shared" si="94"/>
        <v>2.4096677983483787</v>
      </c>
      <c r="AE36" s="5">
        <f t="shared" si="94"/>
        <v>2.5328018228439806</v>
      </c>
      <c r="AF36" s="5">
        <f t="shared" si="94"/>
        <v>2.6622279959913078</v>
      </c>
      <c r="AG36" s="5">
        <f t="shared" si="94"/>
        <v>2.7982678465864632</v>
      </c>
      <c r="AH36" s="5">
        <f t="shared" si="94"/>
        <v>2.9412593335470314</v>
      </c>
      <c r="AI36" s="5">
        <f t="shared" si="94"/>
        <v>3.0915576854912845</v>
      </c>
      <c r="AJ36" s="5">
        <f t="shared" si="94"/>
        <v>3.2495362832198889</v>
      </c>
      <c r="AK36" s="5">
        <f t="shared" si="94"/>
        <v>3.4155875872924248</v>
      </c>
      <c r="AL36" s="5">
        <f t="shared" si="94"/>
        <v>3.5901241130030677</v>
      </c>
      <c r="AM36" s="5">
        <f t="shared" si="94"/>
        <v>3.7735794551775244</v>
      </c>
      <c r="AN36" s="5">
        <f t="shared" si="94"/>
        <v>3.9664093653370958</v>
      </c>
      <c r="AO36" s="5">
        <f t="shared" si="94"/>
        <v>4.1690928839058214</v>
      </c>
      <c r="AP36" s="5">
        <f t="shared" si="94"/>
        <v>4.3821335302734088</v>
      </c>
      <c r="AQ36" s="5">
        <f t="shared" si="94"/>
        <v>4.60606055367038</v>
      </c>
      <c r="AR36" s="5">
        <f t="shared" si="94"/>
        <v>4.8414302479629363</v>
      </c>
      <c r="AS36" s="5">
        <f t="shared" si="94"/>
        <v>5.0888273336338417</v>
      </c>
      <c r="AT36" s="5">
        <f t="shared" si="94"/>
        <v>5.3488664103825307</v>
      </c>
      <c r="AU36" s="5">
        <f t="shared" si="94"/>
        <v>5.6221934839530778</v>
      </c>
      <c r="AV36" s="5">
        <f t="shared" si="94"/>
        <v>5.9094875709830799</v>
      </c>
      <c r="AW36" s="5">
        <f t="shared" si="94"/>
        <v>6.2114623858603144</v>
      </c>
      <c r="AX36" s="5">
        <f t="shared" si="94"/>
        <v>6.5288681137777758</v>
      </c>
      <c r="AY36" s="5">
        <f t="shared" si="94"/>
        <v>6.8624932743918192</v>
      </c>
      <c r="AZ36" s="5">
        <f t="shared" si="94"/>
        <v>7.2131666807132406</v>
      </c>
      <c r="BA36" s="5">
        <f t="shared" si="94"/>
        <v>7.5817594980976866</v>
      </c>
      <c r="BB36" s="5">
        <f t="shared" si="94"/>
        <v>7.9691874084504777</v>
      </c>
      <c r="BC36" s="5">
        <f t="shared" si="94"/>
        <v>8.3764128850222956</v>
      </c>
      <c r="BD36" s="5">
        <f t="shared" si="94"/>
        <v>8.8044475834469349</v>
      </c>
      <c r="BE36" s="5">
        <f t="shared" si="94"/>
        <v>9.2543548549610719</v>
      </c>
      <c r="BF36" s="5">
        <f t="shared" si="94"/>
        <v>9.7272523880495818</v>
      </c>
      <c r="BG36" s="5">
        <f t="shared" si="94"/>
        <v>10.224314985078914</v>
      </c>
      <c r="BH36" s="5">
        <f t="shared" si="94"/>
        <v>10.746777480816446</v>
      </c>
      <c r="BI36" s="5">
        <f t="shared" si="94"/>
        <v>11.295937810086166</v>
      </c>
      <c r="BJ36" s="5">
        <f t="shared" si="94"/>
        <v>11.873160232181569</v>
      </c>
      <c r="BK36" s="5">
        <f t="shared" si="94"/>
        <v>12.479878720046045</v>
      </c>
      <c r="BL36" s="5">
        <f t="shared" si="94"/>
        <v>13.117600522640398</v>
      </c>
      <c r="BM36" s="5">
        <f t="shared" si="94"/>
        <v>13.787909909347322</v>
      </c>
      <c r="BN36" s="5">
        <f t="shared" si="94"/>
        <v>14.492472105714969</v>
      </c>
      <c r="BO36" s="5">
        <f t="shared" si="94"/>
        <v>15.233037430317003</v>
      </c>
      <c r="BP36" s="5">
        <f t="shared" si="94"/>
        <v>16.011445643006201</v>
      </c>
      <c r="BQ36" s="5">
        <f t="shared" si="94"/>
        <v>16.829630515363817</v>
      </c>
      <c r="BR36" s="5">
        <f t="shared" si="94"/>
        <v>17.689624634698909</v>
      </c>
      <c r="BS36" s="5">
        <f t="shared" si="94"/>
        <v>18.593564453532021</v>
      </c>
      <c r="BT36" s="5">
        <f t="shared" si="94"/>
        <v>19.543695597107508</v>
      </c>
      <c r="BU36" s="5">
        <f t="shared" si="94"/>
        <v>20.542378442119698</v>
      </c>
      <c r="BV36" s="5">
        <f t="shared" si="94"/>
        <v>21.592093980512015</v>
      </c>
      <c r="BW36" s="5">
        <f t="shared" si="94"/>
        <v>22.695449982916177</v>
      </c>
      <c r="BX36" s="5">
        <f t="shared" si="94"/>
        <v>23.855187477043192</v>
      </c>
      <c r="BY36" s="5">
        <f t="shared" si="94"/>
        <v>25.074187557120098</v>
      </c>
      <c r="BZ36" s="5">
        <f t="shared" si="94"/>
        <v>26.355478541288932</v>
      </c>
      <c r="CA36" s="5">
        <f t="shared" si="94"/>
        <v>27.702243494748792</v>
      </c>
      <c r="CB36" s="5">
        <f t="shared" si="94"/>
        <v>29.117828137330452</v>
      </c>
      <c r="CC36" s="5">
        <f t="shared" si="94"/>
        <v>30.605749155148036</v>
      </c>
      <c r="CD36" s="5">
        <f t="shared" si="94"/>
        <v>32.169702936976101</v>
      </c>
      <c r="CE36" s="5">
        <f t="shared" si="94"/>
        <v>33.813574757055576</v>
      </c>
      <c r="CF36" s="5">
        <f t="shared" si="94"/>
        <v>35.541448427141113</v>
      </c>
      <c r="CG36" s="5">
        <f t="shared" si="94"/>
        <v>37.357616441768023</v>
      </c>
      <c r="CH36" s="5">
        <f t="shared" si="94"/>
        <v>39.266590641942365</v>
      </c>
      <c r="CI36" s="5">
        <f t="shared" si="94"/>
        <v>41.27311342374562</v>
      </c>
      <c r="CJ36" s="5">
        <f t="shared" si="94"/>
        <v>43.382169519699019</v>
      </c>
      <c r="CK36" s="5">
        <f t="shared" ref="CK36:EV36" si="95">1.0511*CJ36</f>
        <v>45.598998382155635</v>
      </c>
      <c r="CL36" s="5">
        <f t="shared" si="95"/>
        <v>47.929107199483788</v>
      </c>
      <c r="CM36" s="5">
        <f t="shared" si="95"/>
        <v>50.378284577377407</v>
      </c>
      <c r="CN36" s="5">
        <f t="shared" si="95"/>
        <v>52.952614919281388</v>
      </c>
      <c r="CO36" s="5">
        <f t="shared" si="95"/>
        <v>55.658493541656661</v>
      </c>
      <c r="CP36" s="5">
        <f t="shared" si="95"/>
        <v>58.502642561635312</v>
      </c>
      <c r="CQ36" s="5">
        <f t="shared" si="95"/>
        <v>61.492127596534871</v>
      </c>
      <c r="CR36" s="5">
        <f t="shared" si="95"/>
        <v>64.634375316717794</v>
      </c>
      <c r="CS36" s="5">
        <f t="shared" si="95"/>
        <v>67.937191895402066</v>
      </c>
      <c r="CT36" s="5">
        <f t="shared" si="95"/>
        <v>71.408782401257099</v>
      </c>
      <c r="CU36" s="5">
        <f t="shared" si="95"/>
        <v>75.057771181961328</v>
      </c>
      <c r="CV36" s="5">
        <f t="shared" si="95"/>
        <v>78.89322328935954</v>
      </c>
      <c r="CW36" s="5">
        <f t="shared" si="95"/>
        <v>82.924666999445805</v>
      </c>
      <c r="CX36" s="5">
        <f t="shared" si="95"/>
        <v>87.162117483117484</v>
      </c>
      <c r="CY36" s="5">
        <f t="shared" si="95"/>
        <v>91.616101686504777</v>
      </c>
      <c r="CZ36" s="5">
        <f t="shared" si="95"/>
        <v>96.29768448268517</v>
      </c>
      <c r="DA36" s="5">
        <f t="shared" si="95"/>
        <v>101.21849615975037</v>
      </c>
      <c r="DB36" s="5">
        <f t="shared" si="95"/>
        <v>106.39076131351361</v>
      </c>
      <c r="DC36" s="5">
        <f t="shared" si="95"/>
        <v>111.82732921663414</v>
      </c>
      <c r="DD36" s="5">
        <f t="shared" si="95"/>
        <v>117.54170573960414</v>
      </c>
      <c r="DE36" s="5">
        <f t="shared" si="95"/>
        <v>123.54808690289791</v>
      </c>
      <c r="DF36" s="5">
        <f t="shared" si="95"/>
        <v>129.86139414363598</v>
      </c>
      <c r="DG36" s="5">
        <f t="shared" si="95"/>
        <v>136.49731138437576</v>
      </c>
      <c r="DH36" s="5">
        <f t="shared" si="95"/>
        <v>143.47232399611735</v>
      </c>
      <c r="DI36" s="5">
        <f t="shared" si="95"/>
        <v>150.80375975231894</v>
      </c>
      <c r="DJ36" s="5">
        <f t="shared" si="95"/>
        <v>158.50983187566243</v>
      </c>
      <c r="DK36" s="5">
        <f t="shared" si="95"/>
        <v>166.60968428450877</v>
      </c>
      <c r="DL36" s="5">
        <f t="shared" si="95"/>
        <v>175.12343915144717</v>
      </c>
      <c r="DM36" s="5">
        <f t="shared" si="95"/>
        <v>184.0722468920861</v>
      </c>
      <c r="DN36" s="5">
        <f t="shared" si="95"/>
        <v>193.47833870827168</v>
      </c>
      <c r="DO36" s="5">
        <f t="shared" si="95"/>
        <v>203.36508181626434</v>
      </c>
      <c r="DP36" s="5">
        <f t="shared" si="95"/>
        <v>213.75703749707543</v>
      </c>
      <c r="DQ36" s="5">
        <f t="shared" si="95"/>
        <v>224.68002211317597</v>
      </c>
      <c r="DR36" s="5">
        <f t="shared" si="95"/>
        <v>236.16117124315923</v>
      </c>
      <c r="DS36" s="5">
        <f t="shared" si="95"/>
        <v>248.22900709368466</v>
      </c>
      <c r="DT36" s="5">
        <f t="shared" si="95"/>
        <v>260.91350935617191</v>
      </c>
      <c r="DU36" s="5">
        <f t="shared" si="95"/>
        <v>274.24618968427228</v>
      </c>
      <c r="DV36" s="5">
        <f t="shared" si="95"/>
        <v>288.26016997713856</v>
      </c>
      <c r="DW36" s="5">
        <f t="shared" si="95"/>
        <v>302.99026466297033</v>
      </c>
      <c r="DX36" s="5">
        <f t="shared" si="95"/>
        <v>318.47306718724809</v>
      </c>
      <c r="DY36" s="5">
        <f t="shared" si="95"/>
        <v>334.74704092051644</v>
      </c>
      <c r="DZ36" s="5">
        <f t="shared" si="95"/>
        <v>351.85261471155479</v>
      </c>
      <c r="EA36" s="5">
        <f t="shared" si="95"/>
        <v>369.83228332331521</v>
      </c>
      <c r="EB36" s="5">
        <f t="shared" si="95"/>
        <v>388.73071300113656</v>
      </c>
      <c r="EC36" s="5">
        <f t="shared" si="95"/>
        <v>408.5948524354946</v>
      </c>
      <c r="ED36" s="5">
        <f t="shared" si="95"/>
        <v>429.47404939494834</v>
      </c>
      <c r="EE36" s="5">
        <f t="shared" si="95"/>
        <v>451.42017331903014</v>
      </c>
      <c r="EF36" s="5">
        <f t="shared" si="95"/>
        <v>474.48774417563254</v>
      </c>
      <c r="EG36" s="5">
        <f t="shared" si="95"/>
        <v>498.73406790300731</v>
      </c>
      <c r="EH36" s="5">
        <f t="shared" si="95"/>
        <v>524.21937877285097</v>
      </c>
      <c r="EI36" s="5">
        <f t="shared" si="95"/>
        <v>551.00698902814361</v>
      </c>
      <c r="EJ36" s="5">
        <f t="shared" si="95"/>
        <v>579.16344616748165</v>
      </c>
      <c r="EK36" s="5">
        <f t="shared" si="95"/>
        <v>608.75869826663995</v>
      </c>
      <c r="EL36" s="5">
        <f t="shared" si="95"/>
        <v>639.86626774806518</v>
      </c>
      <c r="EM36" s="5">
        <f t="shared" si="95"/>
        <v>672.5634340299913</v>
      </c>
      <c r="EN36" s="5">
        <f t="shared" si="95"/>
        <v>706.93142550892378</v>
      </c>
      <c r="EO36" s="5">
        <f t="shared" si="95"/>
        <v>743.05562135242974</v>
      </c>
      <c r="EP36" s="5">
        <f t="shared" si="95"/>
        <v>781.02576360353885</v>
      </c>
      <c r="EQ36" s="5">
        <f t="shared" si="95"/>
        <v>820.93618012367961</v>
      </c>
      <c r="ER36" s="5">
        <f t="shared" si="95"/>
        <v>862.88601892799954</v>
      </c>
      <c r="ES36" s="5">
        <f t="shared" si="95"/>
        <v>906.97949449522025</v>
      </c>
      <c r="ET36" s="5">
        <f t="shared" si="95"/>
        <v>953.3261466639259</v>
      </c>
      <c r="EU36" s="5">
        <f t="shared" si="95"/>
        <v>1002.0411127584524</v>
      </c>
      <c r="EV36" s="5">
        <f t="shared" si="95"/>
        <v>1053.2454136204092</v>
      </c>
      <c r="EW36" s="5">
        <f t="shared" ref="EW36:FM36" si="96">1.0511*EV36</f>
        <v>1107.0662542564121</v>
      </c>
      <c r="EX36" s="5">
        <f t="shared" si="96"/>
        <v>1163.6373398489147</v>
      </c>
      <c r="EY36" s="5">
        <f t="shared" si="96"/>
        <v>1223.0992079151943</v>
      </c>
      <c r="EZ36" s="5">
        <f t="shared" si="96"/>
        <v>1285.5995774396606</v>
      </c>
      <c r="FA36" s="5">
        <f t="shared" si="96"/>
        <v>1351.2937158468271</v>
      </c>
      <c r="FB36" s="5">
        <f t="shared" si="96"/>
        <v>1420.3448247265999</v>
      </c>
      <c r="FC36" s="5">
        <f t="shared" si="96"/>
        <v>1492.9244452701291</v>
      </c>
      <c r="FD36" s="5">
        <f t="shared" si="96"/>
        <v>1569.2128844234326</v>
      </c>
      <c r="FE36" s="5">
        <f t="shared" si="96"/>
        <v>1649.3996628174698</v>
      </c>
      <c r="FF36" s="5">
        <f t="shared" si="96"/>
        <v>1733.6839855874423</v>
      </c>
      <c r="FG36" s="5">
        <f t="shared" si="96"/>
        <v>1822.2752372509606</v>
      </c>
      <c r="FH36" s="5">
        <f t="shared" si="96"/>
        <v>1915.3935018744846</v>
      </c>
      <c r="FI36" s="5">
        <f t="shared" si="96"/>
        <v>2013.2701098202706</v>
      </c>
      <c r="FJ36" s="5">
        <f t="shared" si="96"/>
        <v>2116.1482124320864</v>
      </c>
      <c r="FK36" s="5">
        <f t="shared" si="96"/>
        <v>2224.2833860873657</v>
      </c>
      <c r="FL36" s="5">
        <f t="shared" si="96"/>
        <v>2337.9442671164297</v>
      </c>
      <c r="FM36" s="5">
        <f t="shared" si="96"/>
        <v>2457.4132191660792</v>
      </c>
      <c r="FN36" s="21">
        <f t="shared" si="23"/>
        <v>9.8610827778897472E-2</v>
      </c>
    </row>
    <row r="37" spans="1:170">
      <c r="A37">
        <f t="shared" si="24"/>
        <v>27</v>
      </c>
      <c r="B37" s="3" t="s">
        <v>49</v>
      </c>
      <c r="C37" s="3" t="s">
        <v>50</v>
      </c>
      <c r="D37" s="20">
        <f>'INPUT 1A'!E37</f>
        <v>1.8</v>
      </c>
      <c r="E37" s="20">
        <f>'INPUT 1A'!F37</f>
        <v>2</v>
      </c>
      <c r="F37" s="20">
        <f t="shared" si="7"/>
        <v>6.6666666666666652E-2</v>
      </c>
      <c r="G37" s="5">
        <f>'SCHED (DJL-4)'!R37*-1</f>
        <v>-31.673333333333336</v>
      </c>
      <c r="H37" s="5">
        <f t="shared" si="8"/>
        <v>1.8</v>
      </c>
      <c r="I37" s="5">
        <f t="shared" si="9"/>
        <v>1.8666666666666667</v>
      </c>
      <c r="J37" s="5">
        <f t="shared" si="10"/>
        <v>1.9333333333333333</v>
      </c>
      <c r="K37" s="5">
        <f t="shared" si="11"/>
        <v>2</v>
      </c>
      <c r="L37" s="5">
        <f t="shared" si="12"/>
        <v>2.1021999999999998</v>
      </c>
      <c r="M37" s="6">
        <v>5.11E-2</v>
      </c>
      <c r="N37" s="6">
        <f t="shared" si="13"/>
        <v>0.10568790917060478</v>
      </c>
      <c r="S37" s="5">
        <f t="shared" si="14"/>
        <v>-31.673333333333336</v>
      </c>
      <c r="T37" s="5">
        <f t="shared" si="15"/>
        <v>1.8</v>
      </c>
      <c r="U37" s="5">
        <f t="shared" si="16"/>
        <v>1.8666666666666667</v>
      </c>
      <c r="V37" s="5">
        <f t="shared" si="17"/>
        <v>1.9333333333333333</v>
      </c>
      <c r="W37" s="5">
        <f t="shared" si="18"/>
        <v>2</v>
      </c>
      <c r="X37" s="5">
        <f t="shared" si="19"/>
        <v>2.1021999999999998</v>
      </c>
      <c r="Y37" s="5">
        <f t="shared" ref="Y37:CJ37" si="97">1.0511*X37</f>
        <v>2.2096224199999996</v>
      </c>
      <c r="Z37" s="5">
        <f t="shared" si="97"/>
        <v>2.3225341256619996</v>
      </c>
      <c r="AA37" s="5">
        <f t="shared" si="97"/>
        <v>2.4412156194833274</v>
      </c>
      <c r="AB37" s="5">
        <f t="shared" si="97"/>
        <v>2.5659617376389252</v>
      </c>
      <c r="AC37" s="5">
        <f t="shared" si="97"/>
        <v>2.6970823824322743</v>
      </c>
      <c r="AD37" s="5">
        <f t="shared" si="97"/>
        <v>2.8349032921745634</v>
      </c>
      <c r="AE37" s="5">
        <f t="shared" si="97"/>
        <v>2.9797668504046833</v>
      </c>
      <c r="AF37" s="5">
        <f t="shared" si="97"/>
        <v>3.1320329364603623</v>
      </c>
      <c r="AG37" s="5">
        <f t="shared" si="97"/>
        <v>3.2920798195134866</v>
      </c>
      <c r="AH37" s="5">
        <f t="shared" si="97"/>
        <v>3.4603050982906254</v>
      </c>
      <c r="AI37" s="5">
        <f t="shared" si="97"/>
        <v>3.6371266888132761</v>
      </c>
      <c r="AJ37" s="5">
        <f t="shared" si="97"/>
        <v>3.8229838626116344</v>
      </c>
      <c r="AK37" s="5">
        <f t="shared" si="97"/>
        <v>4.0183383379910884</v>
      </c>
      <c r="AL37" s="5">
        <f t="shared" si="97"/>
        <v>4.2236754270624326</v>
      </c>
      <c r="AM37" s="5">
        <f t="shared" si="97"/>
        <v>4.4395052413853229</v>
      </c>
      <c r="AN37" s="5">
        <f t="shared" si="97"/>
        <v>4.6663639592201127</v>
      </c>
      <c r="AO37" s="5">
        <f t="shared" si="97"/>
        <v>4.9048151575362597</v>
      </c>
      <c r="AP37" s="5">
        <f t="shared" si="97"/>
        <v>5.155451212086362</v>
      </c>
      <c r="AQ37" s="5">
        <f t="shared" si="97"/>
        <v>5.418894769023975</v>
      </c>
      <c r="AR37" s="5">
        <f t="shared" si="97"/>
        <v>5.6958002917210999</v>
      </c>
      <c r="AS37" s="5">
        <f t="shared" si="97"/>
        <v>5.986855686628048</v>
      </c>
      <c r="AT37" s="5">
        <f t="shared" si="97"/>
        <v>6.2927840122147405</v>
      </c>
      <c r="AU37" s="5">
        <f t="shared" si="97"/>
        <v>6.6143452752389136</v>
      </c>
      <c r="AV37" s="5">
        <f t="shared" si="97"/>
        <v>6.9523383188036219</v>
      </c>
      <c r="AW37" s="5">
        <f t="shared" si="97"/>
        <v>7.3076028068944865</v>
      </c>
      <c r="AX37" s="5">
        <f t="shared" si="97"/>
        <v>7.6810213103267939</v>
      </c>
      <c r="AY37" s="5">
        <f t="shared" si="97"/>
        <v>8.0735214992844924</v>
      </c>
      <c r="AZ37" s="5">
        <f t="shared" si="97"/>
        <v>8.4860784478979294</v>
      </c>
      <c r="BA37" s="5">
        <f t="shared" si="97"/>
        <v>8.9197170565855135</v>
      </c>
      <c r="BB37" s="5">
        <f t="shared" si="97"/>
        <v>9.3755145981770323</v>
      </c>
      <c r="BC37" s="5">
        <f t="shared" si="97"/>
        <v>9.8546033941438775</v>
      </c>
      <c r="BD37" s="5">
        <f t="shared" si="97"/>
        <v>10.358173627584629</v>
      </c>
      <c r="BE37" s="5">
        <f t="shared" si="97"/>
        <v>10.887476299954201</v>
      </c>
      <c r="BF37" s="5">
        <f t="shared" si="97"/>
        <v>11.443826338881861</v>
      </c>
      <c r="BG37" s="5">
        <f t="shared" si="97"/>
        <v>12.028605864798722</v>
      </c>
      <c r="BH37" s="5">
        <f t="shared" si="97"/>
        <v>12.643267624489935</v>
      </c>
      <c r="BI37" s="5">
        <f t="shared" si="97"/>
        <v>13.28933860010137</v>
      </c>
      <c r="BJ37" s="5">
        <f t="shared" si="97"/>
        <v>13.96842380256655</v>
      </c>
      <c r="BK37" s="5">
        <f t="shared" si="97"/>
        <v>14.682210258877699</v>
      </c>
      <c r="BL37" s="5">
        <f t="shared" si="97"/>
        <v>15.432471203106349</v>
      </c>
      <c r="BM37" s="5">
        <f t="shared" si="97"/>
        <v>16.221070481585084</v>
      </c>
      <c r="BN37" s="5">
        <f t="shared" si="97"/>
        <v>17.049967183194081</v>
      </c>
      <c r="BO37" s="5">
        <f t="shared" si="97"/>
        <v>17.921220506255295</v>
      </c>
      <c r="BP37" s="5">
        <f t="shared" si="97"/>
        <v>18.83699487412494</v>
      </c>
      <c r="BQ37" s="5">
        <f t="shared" si="97"/>
        <v>19.799565312192723</v>
      </c>
      <c r="BR37" s="5">
        <f t="shared" si="97"/>
        <v>20.811323099645769</v>
      </c>
      <c r="BS37" s="5">
        <f t="shared" si="97"/>
        <v>21.874781710037666</v>
      </c>
      <c r="BT37" s="5">
        <f t="shared" si="97"/>
        <v>22.992583055420589</v>
      </c>
      <c r="BU37" s="5">
        <f t="shared" si="97"/>
        <v>24.16750404955258</v>
      </c>
      <c r="BV37" s="5">
        <f t="shared" si="97"/>
        <v>25.402463506484715</v>
      </c>
      <c r="BW37" s="5">
        <f t="shared" si="97"/>
        <v>26.70052939166608</v>
      </c>
      <c r="BX37" s="5">
        <f t="shared" si="97"/>
        <v>28.064926443580216</v>
      </c>
      <c r="BY37" s="5">
        <f t="shared" si="97"/>
        <v>29.499044184847161</v>
      </c>
      <c r="BZ37" s="5">
        <f t="shared" si="97"/>
        <v>31.006445342692849</v>
      </c>
      <c r="CA37" s="5">
        <f t="shared" si="97"/>
        <v>32.59087469970445</v>
      </c>
      <c r="CB37" s="5">
        <f t="shared" si="97"/>
        <v>34.256268396859348</v>
      </c>
      <c r="CC37" s="5">
        <f t="shared" si="97"/>
        <v>36.006763711938859</v>
      </c>
      <c r="CD37" s="5">
        <f t="shared" si="97"/>
        <v>37.846709337618933</v>
      </c>
      <c r="CE37" s="5">
        <f t="shared" si="97"/>
        <v>39.780676184771259</v>
      </c>
      <c r="CF37" s="5">
        <f t="shared" si="97"/>
        <v>41.813468737813068</v>
      </c>
      <c r="CG37" s="5">
        <f t="shared" si="97"/>
        <v>43.950136990315315</v>
      </c>
      <c r="CH37" s="5">
        <f t="shared" si="97"/>
        <v>46.195988990520426</v>
      </c>
      <c r="CI37" s="5">
        <f t="shared" si="97"/>
        <v>48.556604027936018</v>
      </c>
      <c r="CJ37" s="5">
        <f t="shared" si="97"/>
        <v>51.037846493763546</v>
      </c>
      <c r="CK37" s="5">
        <f t="shared" ref="CK37:EV37" si="98">1.0511*CJ37</f>
        <v>53.645880449594856</v>
      </c>
      <c r="CL37" s="5">
        <f t="shared" si="98"/>
        <v>56.387184940569149</v>
      </c>
      <c r="CM37" s="5">
        <f t="shared" si="98"/>
        <v>59.268570091032231</v>
      </c>
      <c r="CN37" s="5">
        <f t="shared" si="98"/>
        <v>62.297194022683975</v>
      </c>
      <c r="CO37" s="5">
        <f t="shared" si="98"/>
        <v>65.480580637243122</v>
      </c>
      <c r="CP37" s="5">
        <f t="shared" si="98"/>
        <v>68.826638307806235</v>
      </c>
      <c r="CQ37" s="5">
        <f t="shared" si="98"/>
        <v>72.343679525335133</v>
      </c>
      <c r="CR37" s="5">
        <f t="shared" si="98"/>
        <v>76.040441549079759</v>
      </c>
      <c r="CS37" s="5">
        <f t="shared" si="98"/>
        <v>79.926108112237728</v>
      </c>
      <c r="CT37" s="5">
        <f t="shared" si="98"/>
        <v>84.010332236773067</v>
      </c>
      <c r="CU37" s="5">
        <f t="shared" si="98"/>
        <v>88.303260214072168</v>
      </c>
      <c r="CV37" s="5">
        <f t="shared" si="98"/>
        <v>92.815556811011248</v>
      </c>
      <c r="CW37" s="5">
        <f t="shared" si="98"/>
        <v>97.558431764053921</v>
      </c>
      <c r="CX37" s="5">
        <f t="shared" si="98"/>
        <v>102.54366762719707</v>
      </c>
      <c r="CY37" s="5">
        <f t="shared" si="98"/>
        <v>107.78364904294683</v>
      </c>
      <c r="CZ37" s="5">
        <f t="shared" si="98"/>
        <v>113.29139350904141</v>
      </c>
      <c r="DA37" s="5">
        <f t="shared" si="98"/>
        <v>119.08058371735342</v>
      </c>
      <c r="DB37" s="5">
        <f t="shared" si="98"/>
        <v>125.16560154531017</v>
      </c>
      <c r="DC37" s="5">
        <f t="shared" si="98"/>
        <v>131.56156378427551</v>
      </c>
      <c r="DD37" s="5">
        <f t="shared" si="98"/>
        <v>138.28435969365196</v>
      </c>
      <c r="DE37" s="5">
        <f t="shared" si="98"/>
        <v>145.35069047399756</v>
      </c>
      <c r="DF37" s="5">
        <f t="shared" si="98"/>
        <v>152.77811075721883</v>
      </c>
      <c r="DG37" s="5">
        <f t="shared" si="98"/>
        <v>160.58507221691269</v>
      </c>
      <c r="DH37" s="5">
        <f t="shared" si="98"/>
        <v>168.79096940719691</v>
      </c>
      <c r="DI37" s="5">
        <f t="shared" si="98"/>
        <v>177.41618794390467</v>
      </c>
      <c r="DJ37" s="5">
        <f t="shared" si="98"/>
        <v>186.4821551478382</v>
      </c>
      <c r="DK37" s="5">
        <f t="shared" si="98"/>
        <v>196.01139327589271</v>
      </c>
      <c r="DL37" s="5">
        <f t="shared" si="98"/>
        <v>206.02757547229081</v>
      </c>
      <c r="DM37" s="5">
        <f t="shared" si="98"/>
        <v>216.55558457892485</v>
      </c>
      <c r="DN37" s="5">
        <f t="shared" si="98"/>
        <v>227.6215749509079</v>
      </c>
      <c r="DO37" s="5">
        <f t="shared" si="98"/>
        <v>239.25303743089927</v>
      </c>
      <c r="DP37" s="5">
        <f t="shared" si="98"/>
        <v>251.4788676436182</v>
      </c>
      <c r="DQ37" s="5">
        <f t="shared" si="98"/>
        <v>264.32943778020706</v>
      </c>
      <c r="DR37" s="5">
        <f t="shared" si="98"/>
        <v>277.83667205077563</v>
      </c>
      <c r="DS37" s="5">
        <f t="shared" si="98"/>
        <v>292.03412599257024</v>
      </c>
      <c r="DT37" s="5">
        <f t="shared" si="98"/>
        <v>306.95706983079054</v>
      </c>
      <c r="DU37" s="5">
        <f t="shared" si="98"/>
        <v>322.64257609914392</v>
      </c>
      <c r="DV37" s="5">
        <f t="shared" si="98"/>
        <v>339.12961173781014</v>
      </c>
      <c r="DW37" s="5">
        <f t="shared" si="98"/>
        <v>356.45913489761222</v>
      </c>
      <c r="DX37" s="5">
        <f t="shared" si="98"/>
        <v>374.67419669088019</v>
      </c>
      <c r="DY37" s="5">
        <f t="shared" si="98"/>
        <v>393.82004814178413</v>
      </c>
      <c r="DZ37" s="5">
        <f t="shared" si="98"/>
        <v>413.94425260182925</v>
      </c>
      <c r="EA37" s="5">
        <f t="shared" si="98"/>
        <v>435.09680390978269</v>
      </c>
      <c r="EB37" s="5">
        <f t="shared" si="98"/>
        <v>457.33025058957253</v>
      </c>
      <c r="EC37" s="5">
        <f t="shared" si="98"/>
        <v>480.69982639469964</v>
      </c>
      <c r="ED37" s="5">
        <f t="shared" si="98"/>
        <v>505.26358752346874</v>
      </c>
      <c r="EE37" s="5">
        <f t="shared" si="98"/>
        <v>531.08255684591791</v>
      </c>
      <c r="EF37" s="5">
        <f t="shared" si="98"/>
        <v>558.22087550074423</v>
      </c>
      <c r="EG37" s="5">
        <f t="shared" si="98"/>
        <v>586.74596223883225</v>
      </c>
      <c r="EH37" s="5">
        <f t="shared" si="98"/>
        <v>616.72868090923657</v>
      </c>
      <c r="EI37" s="5">
        <f t="shared" si="98"/>
        <v>648.24351650369852</v>
      </c>
      <c r="EJ37" s="5">
        <f t="shared" si="98"/>
        <v>681.36876019703743</v>
      </c>
      <c r="EK37" s="5">
        <f t="shared" si="98"/>
        <v>716.18670384310599</v>
      </c>
      <c r="EL37" s="5">
        <f t="shared" si="98"/>
        <v>752.78384440948867</v>
      </c>
      <c r="EM37" s="5">
        <f t="shared" si="98"/>
        <v>791.25109885881352</v>
      </c>
      <c r="EN37" s="5">
        <f t="shared" si="98"/>
        <v>831.68403001049887</v>
      </c>
      <c r="EO37" s="5">
        <f t="shared" si="98"/>
        <v>874.18308394403527</v>
      </c>
      <c r="EP37" s="5">
        <f t="shared" si="98"/>
        <v>918.85383953357541</v>
      </c>
      <c r="EQ37" s="5">
        <f t="shared" si="98"/>
        <v>965.80727073374101</v>
      </c>
      <c r="ER37" s="5">
        <f t="shared" si="98"/>
        <v>1015.1600222682351</v>
      </c>
      <c r="ES37" s="5">
        <f t="shared" si="98"/>
        <v>1067.034699406142</v>
      </c>
      <c r="ET37" s="5">
        <f t="shared" si="98"/>
        <v>1121.5601725457957</v>
      </c>
      <c r="EU37" s="5">
        <f t="shared" si="98"/>
        <v>1178.8718973628859</v>
      </c>
      <c r="EV37" s="5">
        <f t="shared" si="98"/>
        <v>1239.1122513181292</v>
      </c>
      <c r="EW37" s="5">
        <f t="shared" ref="EW37:FM37" si="99">1.0511*EV37</f>
        <v>1302.4308873604855</v>
      </c>
      <c r="EX37" s="5">
        <f t="shared" si="99"/>
        <v>1368.9851057046062</v>
      </c>
      <c r="EY37" s="5">
        <f t="shared" si="99"/>
        <v>1438.9402446061115</v>
      </c>
      <c r="EZ37" s="5">
        <f t="shared" si="99"/>
        <v>1512.4700911054838</v>
      </c>
      <c r="FA37" s="5">
        <f t="shared" si="99"/>
        <v>1589.7573127609739</v>
      </c>
      <c r="FB37" s="5">
        <f t="shared" si="99"/>
        <v>1670.9939114430597</v>
      </c>
      <c r="FC37" s="5">
        <f t="shared" si="99"/>
        <v>1756.3817003177999</v>
      </c>
      <c r="FD37" s="5">
        <f t="shared" si="99"/>
        <v>1846.1328052040394</v>
      </c>
      <c r="FE37" s="5">
        <f t="shared" si="99"/>
        <v>1940.4701915499656</v>
      </c>
      <c r="FF37" s="5">
        <f t="shared" si="99"/>
        <v>2039.6282183381688</v>
      </c>
      <c r="FG37" s="5">
        <f t="shared" si="99"/>
        <v>2143.8532202952492</v>
      </c>
      <c r="FH37" s="5">
        <f t="shared" si="99"/>
        <v>2253.4041198523364</v>
      </c>
      <c r="FI37" s="5">
        <f t="shared" si="99"/>
        <v>2368.5530703767904</v>
      </c>
      <c r="FJ37" s="5">
        <f t="shared" si="99"/>
        <v>2489.5861322730443</v>
      </c>
      <c r="FK37" s="5">
        <f t="shared" si="99"/>
        <v>2616.8039836321968</v>
      </c>
      <c r="FL37" s="5">
        <f t="shared" si="99"/>
        <v>2750.5226671958021</v>
      </c>
      <c r="FM37" s="5">
        <f t="shared" si="99"/>
        <v>2891.0743754895075</v>
      </c>
      <c r="FN37" s="21">
        <f t="shared" si="23"/>
        <v>0.10568790917060478</v>
      </c>
    </row>
    <row r="38" spans="1:170">
      <c r="A38">
        <f t="shared" si="24"/>
        <v>28</v>
      </c>
      <c r="B38" s="3" t="s">
        <v>51</v>
      </c>
      <c r="C38" s="3" t="s">
        <v>52</v>
      </c>
      <c r="D38" s="20">
        <f>'INPUT 1A'!E38</f>
        <v>0.8</v>
      </c>
      <c r="E38" s="20">
        <f>'INPUT 1A'!F38</f>
        <v>0.9</v>
      </c>
      <c r="F38" s="20">
        <f t="shared" si="7"/>
        <v>3.3333333333333326E-2</v>
      </c>
      <c r="G38" s="5">
        <f>'SCHED (DJL-4)'!R38*-1</f>
        <v>-14.49</v>
      </c>
      <c r="H38" s="5">
        <f t="shared" si="8"/>
        <v>0.8</v>
      </c>
      <c r="I38" s="5">
        <f t="shared" si="9"/>
        <v>0.83333333333333337</v>
      </c>
      <c r="J38" s="5">
        <f t="shared" si="10"/>
        <v>0.8666666666666667</v>
      </c>
      <c r="K38" s="5">
        <f t="shared" si="11"/>
        <v>0.9</v>
      </c>
      <c r="L38" s="5">
        <f t="shared" si="12"/>
        <v>0.94599</v>
      </c>
      <c r="M38" s="6">
        <v>5.11E-2</v>
      </c>
      <c r="N38" s="6">
        <f t="shared" si="13"/>
        <v>0.10472461349345102</v>
      </c>
      <c r="S38" s="5">
        <f t="shared" si="14"/>
        <v>-14.49</v>
      </c>
      <c r="T38" s="5">
        <f t="shared" si="15"/>
        <v>0.8</v>
      </c>
      <c r="U38" s="5">
        <f t="shared" si="16"/>
        <v>0.83333333333333337</v>
      </c>
      <c r="V38" s="5">
        <f t="shared" si="17"/>
        <v>0.8666666666666667</v>
      </c>
      <c r="W38" s="5">
        <f t="shared" si="18"/>
        <v>0.9</v>
      </c>
      <c r="X38" s="5">
        <f t="shared" si="19"/>
        <v>0.94599</v>
      </c>
      <c r="Y38" s="5">
        <f t="shared" ref="Y38:CJ38" si="100">1.0511*X38</f>
        <v>0.99433008899999997</v>
      </c>
      <c r="Z38" s="5">
        <f t="shared" si="100"/>
        <v>1.0451403565478998</v>
      </c>
      <c r="AA38" s="5">
        <f t="shared" si="100"/>
        <v>1.0985470287674974</v>
      </c>
      <c r="AB38" s="5">
        <f t="shared" si="100"/>
        <v>1.1546827819375165</v>
      </c>
      <c r="AC38" s="5">
        <f t="shared" si="100"/>
        <v>1.2136870720945234</v>
      </c>
      <c r="AD38" s="5">
        <f t="shared" si="100"/>
        <v>1.2757064814785535</v>
      </c>
      <c r="AE38" s="5">
        <f t="shared" si="100"/>
        <v>1.3408950826821076</v>
      </c>
      <c r="AF38" s="5">
        <f t="shared" si="100"/>
        <v>1.4094148214071631</v>
      </c>
      <c r="AG38" s="5">
        <f t="shared" si="100"/>
        <v>1.4814359187810691</v>
      </c>
      <c r="AH38" s="5">
        <f t="shared" si="100"/>
        <v>1.5571372942307815</v>
      </c>
      <c r="AI38" s="5">
        <f t="shared" si="100"/>
        <v>1.6367070099659744</v>
      </c>
      <c r="AJ38" s="5">
        <f t="shared" si="100"/>
        <v>1.7203427381752356</v>
      </c>
      <c r="AK38" s="5">
        <f t="shared" si="100"/>
        <v>1.8082522520959901</v>
      </c>
      <c r="AL38" s="5">
        <f t="shared" si="100"/>
        <v>1.900653942178095</v>
      </c>
      <c r="AM38" s="5">
        <f t="shared" si="100"/>
        <v>1.9977773586233956</v>
      </c>
      <c r="AN38" s="5">
        <f t="shared" si="100"/>
        <v>2.0998637816490509</v>
      </c>
      <c r="AO38" s="5">
        <f t="shared" si="100"/>
        <v>2.2071668208913171</v>
      </c>
      <c r="AP38" s="5">
        <f t="shared" si="100"/>
        <v>2.3199530454388633</v>
      </c>
      <c r="AQ38" s="5">
        <f t="shared" si="100"/>
        <v>2.438502646060789</v>
      </c>
      <c r="AR38" s="5">
        <f t="shared" si="100"/>
        <v>2.5631101312744953</v>
      </c>
      <c r="AS38" s="5">
        <f t="shared" si="100"/>
        <v>2.6940850589826217</v>
      </c>
      <c r="AT38" s="5">
        <f t="shared" si="100"/>
        <v>2.8317528054966337</v>
      </c>
      <c r="AU38" s="5">
        <f t="shared" si="100"/>
        <v>2.9764553738575112</v>
      </c>
      <c r="AV38" s="5">
        <f t="shared" si="100"/>
        <v>3.12855224346163</v>
      </c>
      <c r="AW38" s="5">
        <f t="shared" si="100"/>
        <v>3.2884212631025189</v>
      </c>
      <c r="AX38" s="5">
        <f t="shared" si="100"/>
        <v>3.4564595896470576</v>
      </c>
      <c r="AY38" s="5">
        <f t="shared" si="100"/>
        <v>3.6330846746780221</v>
      </c>
      <c r="AZ38" s="5">
        <f t="shared" si="100"/>
        <v>3.8187353015540686</v>
      </c>
      <c r="BA38" s="5">
        <f t="shared" si="100"/>
        <v>4.0138726754634808</v>
      </c>
      <c r="BB38" s="5">
        <f t="shared" si="100"/>
        <v>4.2189815691796646</v>
      </c>
      <c r="BC38" s="5">
        <f t="shared" si="100"/>
        <v>4.4345715273647448</v>
      </c>
      <c r="BD38" s="5">
        <f t="shared" si="100"/>
        <v>4.6611781324130828</v>
      </c>
      <c r="BE38" s="5">
        <f t="shared" si="100"/>
        <v>4.8993643349793912</v>
      </c>
      <c r="BF38" s="5">
        <f t="shared" si="100"/>
        <v>5.149721852496838</v>
      </c>
      <c r="BG38" s="5">
        <f t="shared" si="100"/>
        <v>5.412872639159426</v>
      </c>
      <c r="BH38" s="5">
        <f t="shared" si="100"/>
        <v>5.6894704310204718</v>
      </c>
      <c r="BI38" s="5">
        <f t="shared" si="100"/>
        <v>5.9802023700456175</v>
      </c>
      <c r="BJ38" s="5">
        <f t="shared" si="100"/>
        <v>6.2857907111549478</v>
      </c>
      <c r="BK38" s="5">
        <f t="shared" si="100"/>
        <v>6.6069946164949656</v>
      </c>
      <c r="BL38" s="5">
        <f t="shared" si="100"/>
        <v>6.9446120413978578</v>
      </c>
      <c r="BM38" s="5">
        <f t="shared" si="100"/>
        <v>7.2994817167132879</v>
      </c>
      <c r="BN38" s="5">
        <f t="shared" si="100"/>
        <v>7.672485232437336</v>
      </c>
      <c r="BO38" s="5">
        <f t="shared" si="100"/>
        <v>8.0645492278148829</v>
      </c>
      <c r="BP38" s="5">
        <f t="shared" si="100"/>
        <v>8.476647693356222</v>
      </c>
      <c r="BQ38" s="5">
        <f t="shared" si="100"/>
        <v>8.909804390486725</v>
      </c>
      <c r="BR38" s="5">
        <f t="shared" si="100"/>
        <v>9.3650953948405959</v>
      </c>
      <c r="BS38" s="5">
        <f t="shared" si="100"/>
        <v>9.8436517695169492</v>
      </c>
      <c r="BT38" s="5">
        <f t="shared" si="100"/>
        <v>10.346662374939264</v>
      </c>
      <c r="BU38" s="5">
        <f t="shared" si="100"/>
        <v>10.875376822298659</v>
      </c>
      <c r="BV38" s="5">
        <f t="shared" si="100"/>
        <v>11.431108577918119</v>
      </c>
      <c r="BW38" s="5">
        <f t="shared" si="100"/>
        <v>12.015238226249734</v>
      </c>
      <c r="BX38" s="5">
        <f t="shared" si="100"/>
        <v>12.629216899611095</v>
      </c>
      <c r="BY38" s="5">
        <f t="shared" si="100"/>
        <v>13.27456988318122</v>
      </c>
      <c r="BZ38" s="5">
        <f t="shared" si="100"/>
        <v>13.95290040421178</v>
      </c>
      <c r="CA38" s="5">
        <f t="shared" si="100"/>
        <v>14.665893614867</v>
      </c>
      <c r="CB38" s="5">
        <f t="shared" si="100"/>
        <v>15.415320778586704</v>
      </c>
      <c r="CC38" s="5">
        <f t="shared" si="100"/>
        <v>16.203043670372484</v>
      </c>
      <c r="CD38" s="5">
        <f t="shared" si="100"/>
        <v>17.031019201928515</v>
      </c>
      <c r="CE38" s="5">
        <f t="shared" si="100"/>
        <v>17.901304283147063</v>
      </c>
      <c r="CF38" s="5">
        <f t="shared" si="100"/>
        <v>18.816060932015876</v>
      </c>
      <c r="CG38" s="5">
        <f t="shared" si="100"/>
        <v>19.777561645641885</v>
      </c>
      <c r="CH38" s="5">
        <f t="shared" si="100"/>
        <v>20.788195045734184</v>
      </c>
      <c r="CI38" s="5">
        <f t="shared" si="100"/>
        <v>21.8504718125712</v>
      </c>
      <c r="CJ38" s="5">
        <f t="shared" si="100"/>
        <v>22.967030922193587</v>
      </c>
      <c r="CK38" s="5">
        <f t="shared" ref="CK38:EV38" si="101">1.0511*CJ38</f>
        <v>24.140646202317676</v>
      </c>
      <c r="CL38" s="5">
        <f t="shared" si="101"/>
        <v>25.374233223256105</v>
      </c>
      <c r="CM38" s="5">
        <f t="shared" si="101"/>
        <v>26.67085654096449</v>
      </c>
      <c r="CN38" s="5">
        <f t="shared" si="101"/>
        <v>28.033737310207773</v>
      </c>
      <c r="CO38" s="5">
        <f t="shared" si="101"/>
        <v>29.466261286759387</v>
      </c>
      <c r="CP38" s="5">
        <f t="shared" si="101"/>
        <v>30.971987238512789</v>
      </c>
      <c r="CQ38" s="5">
        <f t="shared" si="101"/>
        <v>32.554655786400787</v>
      </c>
      <c r="CR38" s="5">
        <f t="shared" si="101"/>
        <v>34.218198697085867</v>
      </c>
      <c r="CS38" s="5">
        <f t="shared" si="101"/>
        <v>35.96674865050695</v>
      </c>
      <c r="CT38" s="5">
        <f t="shared" si="101"/>
        <v>37.804649506547854</v>
      </c>
      <c r="CU38" s="5">
        <f t="shared" si="101"/>
        <v>39.736467096332447</v>
      </c>
      <c r="CV38" s="5">
        <f t="shared" si="101"/>
        <v>41.767000564955033</v>
      </c>
      <c r="CW38" s="5">
        <f t="shared" si="101"/>
        <v>43.901294293824229</v>
      </c>
      <c r="CX38" s="5">
        <f t="shared" si="101"/>
        <v>46.144650432238642</v>
      </c>
      <c r="CY38" s="5">
        <f t="shared" si="101"/>
        <v>48.502642069326036</v>
      </c>
      <c r="CZ38" s="5">
        <f t="shared" si="101"/>
        <v>50.981127079068592</v>
      </c>
      <c r="DA38" s="5">
        <f t="shared" si="101"/>
        <v>53.586262672808992</v>
      </c>
      <c r="DB38" s="5">
        <f t="shared" si="101"/>
        <v>56.324520695389531</v>
      </c>
      <c r="DC38" s="5">
        <f t="shared" si="101"/>
        <v>59.202703702923934</v>
      </c>
      <c r="DD38" s="5">
        <f t="shared" si="101"/>
        <v>62.227961862143346</v>
      </c>
      <c r="DE38" s="5">
        <f t="shared" si="101"/>
        <v>65.407810713298872</v>
      </c>
      <c r="DF38" s="5">
        <f t="shared" si="101"/>
        <v>68.750149840748435</v>
      </c>
      <c r="DG38" s="5">
        <f t="shared" si="101"/>
        <v>72.263282497610675</v>
      </c>
      <c r="DH38" s="5">
        <f t="shared" si="101"/>
        <v>75.955936233238575</v>
      </c>
      <c r="DI38" s="5">
        <f t="shared" si="101"/>
        <v>79.837284574757064</v>
      </c>
      <c r="DJ38" s="5">
        <f t="shared" si="101"/>
        <v>83.916969816527143</v>
      </c>
      <c r="DK38" s="5">
        <f t="shared" si="101"/>
        <v>88.205126974151668</v>
      </c>
      <c r="DL38" s="5">
        <f t="shared" si="101"/>
        <v>92.712408962530816</v>
      </c>
      <c r="DM38" s="5">
        <f t="shared" si="101"/>
        <v>97.450013060516127</v>
      </c>
      <c r="DN38" s="5">
        <f t="shared" si="101"/>
        <v>102.42970872790849</v>
      </c>
      <c r="DO38" s="5">
        <f t="shared" si="101"/>
        <v>107.6638668439046</v>
      </c>
      <c r="DP38" s="5">
        <f t="shared" si="101"/>
        <v>113.16549043962812</v>
      </c>
      <c r="DQ38" s="5">
        <f t="shared" si="101"/>
        <v>118.94824700109311</v>
      </c>
      <c r="DR38" s="5">
        <f t="shared" si="101"/>
        <v>125.02650242284896</v>
      </c>
      <c r="DS38" s="5">
        <f t="shared" si="101"/>
        <v>131.41535669665654</v>
      </c>
      <c r="DT38" s="5">
        <f t="shared" si="101"/>
        <v>138.13068142385569</v>
      </c>
      <c r="DU38" s="5">
        <f t="shared" si="101"/>
        <v>145.1891592446147</v>
      </c>
      <c r="DV38" s="5">
        <f t="shared" si="101"/>
        <v>152.6083252820145</v>
      </c>
      <c r="DW38" s="5">
        <f t="shared" si="101"/>
        <v>160.40661070392542</v>
      </c>
      <c r="DX38" s="5">
        <f t="shared" si="101"/>
        <v>168.603388510896</v>
      </c>
      <c r="DY38" s="5">
        <f t="shared" si="101"/>
        <v>177.21902166380278</v>
      </c>
      <c r="DZ38" s="5">
        <f t="shared" si="101"/>
        <v>186.27491367082308</v>
      </c>
      <c r="EA38" s="5">
        <f t="shared" si="101"/>
        <v>195.79356175940214</v>
      </c>
      <c r="EB38" s="5">
        <f t="shared" si="101"/>
        <v>205.79861276530758</v>
      </c>
      <c r="EC38" s="5">
        <f t="shared" si="101"/>
        <v>216.31492187761478</v>
      </c>
      <c r="ED38" s="5">
        <f t="shared" si="101"/>
        <v>227.36861438556087</v>
      </c>
      <c r="EE38" s="5">
        <f t="shared" si="101"/>
        <v>238.98715058066301</v>
      </c>
      <c r="EF38" s="5">
        <f t="shared" si="101"/>
        <v>251.19939397533489</v>
      </c>
      <c r="EG38" s="5">
        <f t="shared" si="101"/>
        <v>264.03568300747446</v>
      </c>
      <c r="EH38" s="5">
        <f t="shared" si="101"/>
        <v>277.5279064091564</v>
      </c>
      <c r="EI38" s="5">
        <f t="shared" si="101"/>
        <v>291.70958242666427</v>
      </c>
      <c r="EJ38" s="5">
        <f t="shared" si="101"/>
        <v>306.61594208866677</v>
      </c>
      <c r="EK38" s="5">
        <f t="shared" si="101"/>
        <v>322.28401672939759</v>
      </c>
      <c r="EL38" s="5">
        <f t="shared" si="101"/>
        <v>338.75272998426976</v>
      </c>
      <c r="EM38" s="5">
        <f t="shared" si="101"/>
        <v>356.06299448646593</v>
      </c>
      <c r="EN38" s="5">
        <f t="shared" si="101"/>
        <v>374.25781350472431</v>
      </c>
      <c r="EO38" s="5">
        <f t="shared" si="101"/>
        <v>393.3823877748157</v>
      </c>
      <c r="EP38" s="5">
        <f t="shared" si="101"/>
        <v>413.48422779010878</v>
      </c>
      <c r="EQ38" s="5">
        <f t="shared" si="101"/>
        <v>434.61327183018329</v>
      </c>
      <c r="ER38" s="5">
        <f t="shared" si="101"/>
        <v>456.82201002070565</v>
      </c>
      <c r="ES38" s="5">
        <f t="shared" si="101"/>
        <v>480.16561473276369</v>
      </c>
      <c r="ET38" s="5">
        <f t="shared" si="101"/>
        <v>504.70207764560786</v>
      </c>
      <c r="EU38" s="5">
        <f t="shared" si="101"/>
        <v>530.49235381329834</v>
      </c>
      <c r="EV38" s="5">
        <f t="shared" si="101"/>
        <v>557.60051309315782</v>
      </c>
      <c r="EW38" s="5">
        <f t="shared" ref="EW38:FM38" si="102">1.0511*EV38</f>
        <v>586.09389931221813</v>
      </c>
      <c r="EX38" s="5">
        <f t="shared" si="102"/>
        <v>616.04329756707239</v>
      </c>
      <c r="EY38" s="5">
        <f t="shared" si="102"/>
        <v>647.52311007274977</v>
      </c>
      <c r="EZ38" s="5">
        <f t="shared" si="102"/>
        <v>680.61154099746727</v>
      </c>
      <c r="FA38" s="5">
        <f t="shared" si="102"/>
        <v>715.39079074243784</v>
      </c>
      <c r="FB38" s="5">
        <f t="shared" si="102"/>
        <v>751.94726014937635</v>
      </c>
      <c r="FC38" s="5">
        <f t="shared" si="102"/>
        <v>790.37176514300938</v>
      </c>
      <c r="FD38" s="5">
        <f t="shared" si="102"/>
        <v>830.75976234181712</v>
      </c>
      <c r="FE38" s="5">
        <f t="shared" si="102"/>
        <v>873.21158619748394</v>
      </c>
      <c r="FF38" s="5">
        <f t="shared" si="102"/>
        <v>917.83269825217531</v>
      </c>
      <c r="FG38" s="5">
        <f t="shared" si="102"/>
        <v>964.73394913286143</v>
      </c>
      <c r="FH38" s="5">
        <f t="shared" si="102"/>
        <v>1014.0318539335506</v>
      </c>
      <c r="FI38" s="5">
        <f t="shared" si="102"/>
        <v>1065.8488816695549</v>
      </c>
      <c r="FJ38" s="5">
        <f t="shared" si="102"/>
        <v>1120.3137595228691</v>
      </c>
      <c r="FK38" s="5">
        <f t="shared" si="102"/>
        <v>1177.5617926344876</v>
      </c>
      <c r="FL38" s="5">
        <f t="shared" si="102"/>
        <v>1237.7352002381099</v>
      </c>
      <c r="FM38" s="5">
        <f t="shared" si="102"/>
        <v>1300.9834689702773</v>
      </c>
      <c r="FN38" s="21">
        <f t="shared" si="23"/>
        <v>0.10472461349345102</v>
      </c>
    </row>
    <row r="39" spans="1:170">
      <c r="A39">
        <f t="shared" si="24"/>
        <v>29</v>
      </c>
      <c r="B39" s="3" t="s">
        <v>53</v>
      </c>
      <c r="C39" s="3" t="s">
        <v>54</v>
      </c>
      <c r="D39" s="20">
        <f>'INPUT 1A'!E39</f>
        <v>1.24</v>
      </c>
      <c r="E39" s="20">
        <f>'INPUT 1A'!F39</f>
        <v>1.4</v>
      </c>
      <c r="F39" s="20">
        <f t="shared" si="7"/>
        <v>5.3333333333333309E-2</v>
      </c>
      <c r="G39" s="5">
        <f>'SCHED (DJL-4)'!R39*-1</f>
        <v>-19.826666666666668</v>
      </c>
      <c r="H39" s="5">
        <f t="shared" si="8"/>
        <v>1.24</v>
      </c>
      <c r="I39" s="5">
        <f t="shared" si="9"/>
        <v>1.2933333333333332</v>
      </c>
      <c r="J39" s="5">
        <f t="shared" si="10"/>
        <v>1.3466666666666665</v>
      </c>
      <c r="K39" s="5">
        <f t="shared" si="11"/>
        <v>1.3999999999999997</v>
      </c>
      <c r="L39" s="5">
        <f t="shared" si="12"/>
        <v>1.4715399999999996</v>
      </c>
      <c r="M39" s="6">
        <v>5.11E-2</v>
      </c>
      <c r="N39" s="6">
        <f t="shared" si="13"/>
        <v>0.1120862753176292</v>
      </c>
      <c r="S39" s="5">
        <f t="shared" si="14"/>
        <v>-19.826666666666668</v>
      </c>
      <c r="T39" s="5">
        <f t="shared" si="15"/>
        <v>1.24</v>
      </c>
      <c r="U39" s="5">
        <f t="shared" si="16"/>
        <v>1.2933333333333332</v>
      </c>
      <c r="V39" s="5">
        <f t="shared" si="17"/>
        <v>1.3466666666666665</v>
      </c>
      <c r="W39" s="5">
        <f t="shared" si="18"/>
        <v>1.3999999999999997</v>
      </c>
      <c r="X39" s="5">
        <f t="shared" si="19"/>
        <v>1.4715399999999996</v>
      </c>
      <c r="Y39" s="5">
        <f t="shared" ref="Y39:CJ39" si="103">1.0511*X39</f>
        <v>1.5467356939999994</v>
      </c>
      <c r="Z39" s="5">
        <f t="shared" si="103"/>
        <v>1.6257738879633994</v>
      </c>
      <c r="AA39" s="5">
        <f t="shared" si="103"/>
        <v>1.7088509336383291</v>
      </c>
      <c r="AB39" s="5">
        <f t="shared" si="103"/>
        <v>1.7961732163472475</v>
      </c>
      <c r="AC39" s="5">
        <f t="shared" si="103"/>
        <v>1.8879576677025918</v>
      </c>
      <c r="AD39" s="5">
        <f t="shared" si="103"/>
        <v>1.9844323045221941</v>
      </c>
      <c r="AE39" s="5">
        <f t="shared" si="103"/>
        <v>2.0858367952832779</v>
      </c>
      <c r="AF39" s="5">
        <f t="shared" si="103"/>
        <v>2.1924230555222533</v>
      </c>
      <c r="AG39" s="5">
        <f t="shared" si="103"/>
        <v>2.3044558736594403</v>
      </c>
      <c r="AH39" s="5">
        <f t="shared" si="103"/>
        <v>2.4222135688034374</v>
      </c>
      <c r="AI39" s="5">
        <f t="shared" si="103"/>
        <v>2.545988682169293</v>
      </c>
      <c r="AJ39" s="5">
        <f t="shared" si="103"/>
        <v>2.6760887038281438</v>
      </c>
      <c r="AK39" s="5">
        <f t="shared" si="103"/>
        <v>2.8128368365937617</v>
      </c>
      <c r="AL39" s="5">
        <f t="shared" si="103"/>
        <v>2.9565727989437027</v>
      </c>
      <c r="AM39" s="5">
        <f t="shared" si="103"/>
        <v>3.1076536689697258</v>
      </c>
      <c r="AN39" s="5">
        <f t="shared" si="103"/>
        <v>3.2664547714540784</v>
      </c>
      <c r="AO39" s="5">
        <f t="shared" si="103"/>
        <v>3.4333706102753814</v>
      </c>
      <c r="AP39" s="5">
        <f t="shared" si="103"/>
        <v>3.6088158484604529</v>
      </c>
      <c r="AQ39" s="5">
        <f t="shared" si="103"/>
        <v>3.7932263383167819</v>
      </c>
      <c r="AR39" s="5">
        <f t="shared" si="103"/>
        <v>3.9870602042047691</v>
      </c>
      <c r="AS39" s="5">
        <f t="shared" si="103"/>
        <v>4.1907989806396326</v>
      </c>
      <c r="AT39" s="5">
        <f t="shared" si="103"/>
        <v>4.4049488085503175</v>
      </c>
      <c r="AU39" s="5">
        <f t="shared" si="103"/>
        <v>4.6300416926672385</v>
      </c>
      <c r="AV39" s="5">
        <f t="shared" si="103"/>
        <v>4.8666368231625343</v>
      </c>
      <c r="AW39" s="5">
        <f t="shared" si="103"/>
        <v>5.1153219648261397</v>
      </c>
      <c r="AX39" s="5">
        <f t="shared" si="103"/>
        <v>5.3767149172287549</v>
      </c>
      <c r="AY39" s="5">
        <f t="shared" si="103"/>
        <v>5.6514650494991443</v>
      </c>
      <c r="AZ39" s="5">
        <f t="shared" si="103"/>
        <v>5.9402549135285501</v>
      </c>
      <c r="BA39" s="5">
        <f t="shared" si="103"/>
        <v>6.2438019396098587</v>
      </c>
      <c r="BB39" s="5">
        <f t="shared" si="103"/>
        <v>6.5628602187239222</v>
      </c>
      <c r="BC39" s="5">
        <f t="shared" si="103"/>
        <v>6.8982223759007137</v>
      </c>
      <c r="BD39" s="5">
        <f t="shared" si="103"/>
        <v>7.2507215393092395</v>
      </c>
      <c r="BE39" s="5">
        <f t="shared" si="103"/>
        <v>7.6212334099679406</v>
      </c>
      <c r="BF39" s="5">
        <f t="shared" si="103"/>
        <v>8.010678437217301</v>
      </c>
      <c r="BG39" s="5">
        <f t="shared" si="103"/>
        <v>8.4200241053591043</v>
      </c>
      <c r="BH39" s="5">
        <f t="shared" si="103"/>
        <v>8.8502873371429533</v>
      </c>
      <c r="BI39" s="5">
        <f t="shared" si="103"/>
        <v>9.3025370200709574</v>
      </c>
      <c r="BJ39" s="5">
        <f t="shared" si="103"/>
        <v>9.7778966617965821</v>
      </c>
      <c r="BK39" s="5">
        <f t="shared" si="103"/>
        <v>10.277547181214386</v>
      </c>
      <c r="BL39" s="5">
        <f t="shared" si="103"/>
        <v>10.80272984217444</v>
      </c>
      <c r="BM39" s="5">
        <f t="shared" si="103"/>
        <v>11.354749337109553</v>
      </c>
      <c r="BN39" s="5">
        <f t="shared" si="103"/>
        <v>11.934977028235849</v>
      </c>
      <c r="BO39" s="5">
        <f t="shared" si="103"/>
        <v>12.5448543543787</v>
      </c>
      <c r="BP39" s="5">
        <f t="shared" si="103"/>
        <v>13.18589641188745</v>
      </c>
      <c r="BQ39" s="5">
        <f t="shared" si="103"/>
        <v>13.859695718534898</v>
      </c>
      <c r="BR39" s="5">
        <f t="shared" si="103"/>
        <v>14.567926169752029</v>
      </c>
      <c r="BS39" s="5">
        <f t="shared" si="103"/>
        <v>15.312347197026357</v>
      </c>
      <c r="BT39" s="5">
        <f t="shared" si="103"/>
        <v>16.094808138794402</v>
      </c>
      <c r="BU39" s="5">
        <f t="shared" si="103"/>
        <v>16.917252834686796</v>
      </c>
      <c r="BV39" s="5">
        <f t="shared" si="103"/>
        <v>17.78172445453929</v>
      </c>
      <c r="BW39" s="5">
        <f t="shared" si="103"/>
        <v>18.690370574166245</v>
      </c>
      <c r="BX39" s="5">
        <f t="shared" si="103"/>
        <v>19.645448510506139</v>
      </c>
      <c r="BY39" s="5">
        <f t="shared" si="103"/>
        <v>20.649330929393003</v>
      </c>
      <c r="BZ39" s="5">
        <f t="shared" si="103"/>
        <v>21.704511739884982</v>
      </c>
      <c r="CA39" s="5">
        <f t="shared" si="103"/>
        <v>22.813612289793102</v>
      </c>
      <c r="CB39" s="5">
        <f t="shared" si="103"/>
        <v>23.979387877801528</v>
      </c>
      <c r="CC39" s="5">
        <f t="shared" si="103"/>
        <v>25.204734598357184</v>
      </c>
      <c r="CD39" s="5">
        <f t="shared" si="103"/>
        <v>26.492696536333234</v>
      </c>
      <c r="CE39" s="5">
        <f t="shared" si="103"/>
        <v>27.846473329339862</v>
      </c>
      <c r="CF39" s="5">
        <f t="shared" si="103"/>
        <v>29.269428116469125</v>
      </c>
      <c r="CG39" s="5">
        <f t="shared" si="103"/>
        <v>30.765095893220696</v>
      </c>
      <c r="CH39" s="5">
        <f t="shared" si="103"/>
        <v>32.337192293364268</v>
      </c>
      <c r="CI39" s="5">
        <f t="shared" si="103"/>
        <v>33.98962281955518</v>
      </c>
      <c r="CJ39" s="5">
        <f t="shared" si="103"/>
        <v>35.72649254563445</v>
      </c>
      <c r="CK39" s="5">
        <f t="shared" ref="CK39:EV39" si="104">1.0511*CJ39</f>
        <v>37.552116314716365</v>
      </c>
      <c r="CL39" s="5">
        <f t="shared" si="104"/>
        <v>39.47102945839837</v>
      </c>
      <c r="CM39" s="5">
        <f t="shared" si="104"/>
        <v>41.487999063722526</v>
      </c>
      <c r="CN39" s="5">
        <f t="shared" si="104"/>
        <v>43.608035815878743</v>
      </c>
      <c r="CO39" s="5">
        <f t="shared" si="104"/>
        <v>45.836406446070143</v>
      </c>
      <c r="CP39" s="5">
        <f t="shared" si="104"/>
        <v>48.178646815464326</v>
      </c>
      <c r="CQ39" s="5">
        <f t="shared" si="104"/>
        <v>50.640575667734552</v>
      </c>
      <c r="CR39" s="5">
        <f t="shared" si="104"/>
        <v>53.228309084355786</v>
      </c>
      <c r="CS39" s="5">
        <f t="shared" si="104"/>
        <v>55.948275678566361</v>
      </c>
      <c r="CT39" s="5">
        <f t="shared" si="104"/>
        <v>58.807232565741096</v>
      </c>
      <c r="CU39" s="5">
        <f t="shared" si="104"/>
        <v>61.812282149850461</v>
      </c>
      <c r="CV39" s="5">
        <f t="shared" si="104"/>
        <v>64.970889767707817</v>
      </c>
      <c r="CW39" s="5">
        <f t="shared" si="104"/>
        <v>68.290902234837688</v>
      </c>
      <c r="CX39" s="5">
        <f t="shared" si="104"/>
        <v>71.780567339037887</v>
      </c>
      <c r="CY39" s="5">
        <f t="shared" si="104"/>
        <v>75.44855433006272</v>
      </c>
      <c r="CZ39" s="5">
        <f t="shared" si="104"/>
        <v>79.303975456328914</v>
      </c>
      <c r="DA39" s="5">
        <f t="shared" si="104"/>
        <v>83.356408602147312</v>
      </c>
      <c r="DB39" s="5">
        <f t="shared" si="104"/>
        <v>87.615921081717033</v>
      </c>
      <c r="DC39" s="5">
        <f t="shared" si="104"/>
        <v>92.093094648992761</v>
      </c>
      <c r="DD39" s="5">
        <f t="shared" si="104"/>
        <v>96.799051785556287</v>
      </c>
      <c r="DE39" s="5">
        <f t="shared" si="104"/>
        <v>101.74548333179821</v>
      </c>
      <c r="DF39" s="5">
        <f t="shared" si="104"/>
        <v>106.9446775300531</v>
      </c>
      <c r="DG39" s="5">
        <f t="shared" si="104"/>
        <v>112.40955055183881</v>
      </c>
      <c r="DH39" s="5">
        <f t="shared" si="104"/>
        <v>118.15367858503775</v>
      </c>
      <c r="DI39" s="5">
        <f t="shared" si="104"/>
        <v>124.19133156073318</v>
      </c>
      <c r="DJ39" s="5">
        <f t="shared" si="104"/>
        <v>130.53750860348663</v>
      </c>
      <c r="DK39" s="5">
        <f t="shared" si="104"/>
        <v>137.20797529312478</v>
      </c>
      <c r="DL39" s="5">
        <f t="shared" si="104"/>
        <v>144.21930283060345</v>
      </c>
      <c r="DM39" s="5">
        <f t="shared" si="104"/>
        <v>151.58890920524729</v>
      </c>
      <c r="DN39" s="5">
        <f t="shared" si="104"/>
        <v>159.3351024656354</v>
      </c>
      <c r="DO39" s="5">
        <f t="shared" si="104"/>
        <v>167.47712620162935</v>
      </c>
      <c r="DP39" s="5">
        <f t="shared" si="104"/>
        <v>176.0352073505326</v>
      </c>
      <c r="DQ39" s="5">
        <f t="shared" si="104"/>
        <v>185.03060644614482</v>
      </c>
      <c r="DR39" s="5">
        <f t="shared" si="104"/>
        <v>194.4856704355428</v>
      </c>
      <c r="DS39" s="5">
        <f t="shared" si="104"/>
        <v>204.42388819479902</v>
      </c>
      <c r="DT39" s="5">
        <f t="shared" si="104"/>
        <v>214.86994888155323</v>
      </c>
      <c r="DU39" s="5">
        <f t="shared" si="104"/>
        <v>225.84980326940058</v>
      </c>
      <c r="DV39" s="5">
        <f t="shared" si="104"/>
        <v>237.39072821646693</v>
      </c>
      <c r="DW39" s="5">
        <f t="shared" si="104"/>
        <v>249.52139442832836</v>
      </c>
      <c r="DX39" s="5">
        <f t="shared" si="104"/>
        <v>262.27193768361593</v>
      </c>
      <c r="DY39" s="5">
        <f t="shared" si="104"/>
        <v>275.6740336992487</v>
      </c>
      <c r="DZ39" s="5">
        <f t="shared" si="104"/>
        <v>289.76097682128028</v>
      </c>
      <c r="EA39" s="5">
        <f t="shared" si="104"/>
        <v>304.56776273684767</v>
      </c>
      <c r="EB39" s="5">
        <f t="shared" si="104"/>
        <v>320.13117541270054</v>
      </c>
      <c r="EC39" s="5">
        <f t="shared" si="104"/>
        <v>336.4898784762895</v>
      </c>
      <c r="ED39" s="5">
        <f t="shared" si="104"/>
        <v>353.68451126642788</v>
      </c>
      <c r="EE39" s="5">
        <f t="shared" si="104"/>
        <v>371.75778979214232</v>
      </c>
      <c r="EF39" s="5">
        <f t="shared" si="104"/>
        <v>390.75461285052074</v>
      </c>
      <c r="EG39" s="5">
        <f t="shared" si="104"/>
        <v>410.72217356718232</v>
      </c>
      <c r="EH39" s="5">
        <f t="shared" si="104"/>
        <v>431.71007663646532</v>
      </c>
      <c r="EI39" s="5">
        <f t="shared" si="104"/>
        <v>453.77046155258864</v>
      </c>
      <c r="EJ39" s="5">
        <f t="shared" si="104"/>
        <v>476.95813213792587</v>
      </c>
      <c r="EK39" s="5">
        <f t="shared" si="104"/>
        <v>501.33069269017386</v>
      </c>
      <c r="EL39" s="5">
        <f t="shared" si="104"/>
        <v>526.9486910866417</v>
      </c>
      <c r="EM39" s="5">
        <f t="shared" si="104"/>
        <v>553.87576920116908</v>
      </c>
      <c r="EN39" s="5">
        <f t="shared" si="104"/>
        <v>582.1788210073488</v>
      </c>
      <c r="EO39" s="5">
        <f t="shared" si="104"/>
        <v>611.92815876082432</v>
      </c>
      <c r="EP39" s="5">
        <f t="shared" si="104"/>
        <v>643.1976876735024</v>
      </c>
      <c r="EQ39" s="5">
        <f t="shared" si="104"/>
        <v>676.06508951361832</v>
      </c>
      <c r="ER39" s="5">
        <f t="shared" si="104"/>
        <v>710.61201558776418</v>
      </c>
      <c r="ES39" s="5">
        <f t="shared" si="104"/>
        <v>746.92428958429889</v>
      </c>
      <c r="ET39" s="5">
        <f t="shared" si="104"/>
        <v>785.09212078205655</v>
      </c>
      <c r="EU39" s="5">
        <f t="shared" si="104"/>
        <v>825.21032815401963</v>
      </c>
      <c r="EV39" s="5">
        <f t="shared" si="104"/>
        <v>867.37857592268995</v>
      </c>
      <c r="EW39" s="5">
        <f t="shared" ref="EW39:FM39" si="105">1.0511*EV39</f>
        <v>911.70162115233938</v>
      </c>
      <c r="EX39" s="5">
        <f t="shared" si="105"/>
        <v>958.28957399322383</v>
      </c>
      <c r="EY39" s="5">
        <f t="shared" si="105"/>
        <v>1007.2581712242775</v>
      </c>
      <c r="EZ39" s="5">
        <f t="shared" si="105"/>
        <v>1058.7290637738379</v>
      </c>
      <c r="FA39" s="5">
        <f t="shared" si="105"/>
        <v>1112.830118932681</v>
      </c>
      <c r="FB39" s="5">
        <f t="shared" si="105"/>
        <v>1169.695738010141</v>
      </c>
      <c r="FC39" s="5">
        <f t="shared" si="105"/>
        <v>1229.4671902224591</v>
      </c>
      <c r="FD39" s="5">
        <f t="shared" si="105"/>
        <v>1292.2929636428266</v>
      </c>
      <c r="FE39" s="5">
        <f t="shared" si="105"/>
        <v>1358.3291340849751</v>
      </c>
      <c r="FF39" s="5">
        <f t="shared" si="105"/>
        <v>1427.7397528367171</v>
      </c>
      <c r="FG39" s="5">
        <f t="shared" si="105"/>
        <v>1500.6972542066733</v>
      </c>
      <c r="FH39" s="5">
        <f t="shared" si="105"/>
        <v>1577.3828838966342</v>
      </c>
      <c r="FI39" s="5">
        <f t="shared" si="105"/>
        <v>1657.9871492637521</v>
      </c>
      <c r="FJ39" s="5">
        <f t="shared" si="105"/>
        <v>1742.7102925911297</v>
      </c>
      <c r="FK39" s="5">
        <f t="shared" si="105"/>
        <v>1831.7627885425363</v>
      </c>
      <c r="FL39" s="5">
        <f t="shared" si="105"/>
        <v>1925.3658670370598</v>
      </c>
      <c r="FM39" s="5">
        <f t="shared" si="105"/>
        <v>2023.7520628426535</v>
      </c>
      <c r="FN39" s="21">
        <f t="shared" si="23"/>
        <v>0.1120862753176292</v>
      </c>
    </row>
    <row r="40" spans="1:170">
      <c r="A40">
        <f t="shared" si="24"/>
        <v>30</v>
      </c>
      <c r="B40" s="3" t="s">
        <v>55</v>
      </c>
      <c r="C40" s="3" t="s">
        <v>56</v>
      </c>
      <c r="D40" s="20">
        <f>'INPUT 1A'!E40</f>
        <v>1.55</v>
      </c>
      <c r="E40" s="20">
        <f>'INPUT 1A'!F40</f>
        <v>2.15</v>
      </c>
      <c r="F40" s="20">
        <f t="shared" si="7"/>
        <v>0.19999999999999996</v>
      </c>
      <c r="G40" s="5">
        <f>'SCHED (DJL-4)'!R40*-1</f>
        <v>-44.558333333333337</v>
      </c>
      <c r="H40" s="5">
        <f t="shared" si="8"/>
        <v>1.55</v>
      </c>
      <c r="I40" s="5">
        <f t="shared" si="9"/>
        <v>1.75</v>
      </c>
      <c r="J40" s="5">
        <f t="shared" si="10"/>
        <v>1.95</v>
      </c>
      <c r="K40" s="5">
        <f t="shared" si="11"/>
        <v>2.15</v>
      </c>
      <c r="L40" s="5">
        <f t="shared" si="12"/>
        <v>2.2598649999999996</v>
      </c>
      <c r="M40" s="6">
        <v>5.11E-2</v>
      </c>
      <c r="N40" s="6">
        <f t="shared" si="13"/>
        <v>9.2043931095438278E-2</v>
      </c>
      <c r="S40" s="5">
        <f t="shared" si="14"/>
        <v>-44.558333333333337</v>
      </c>
      <c r="T40" s="5">
        <f t="shared" si="15"/>
        <v>1.55</v>
      </c>
      <c r="U40" s="5">
        <f t="shared" si="16"/>
        <v>1.75</v>
      </c>
      <c r="V40" s="5">
        <f t="shared" si="17"/>
        <v>1.95</v>
      </c>
      <c r="W40" s="5">
        <f t="shared" si="18"/>
        <v>2.15</v>
      </c>
      <c r="X40" s="5">
        <f t="shared" si="19"/>
        <v>2.2598649999999996</v>
      </c>
      <c r="Y40" s="5">
        <f t="shared" ref="Y40:CJ40" si="106">1.0511*X40</f>
        <v>2.3753441014999992</v>
      </c>
      <c r="Z40" s="5">
        <f t="shared" si="106"/>
        <v>2.4967241850866491</v>
      </c>
      <c r="AA40" s="5">
        <f t="shared" si="106"/>
        <v>2.6243067909445768</v>
      </c>
      <c r="AB40" s="5">
        <f t="shared" si="106"/>
        <v>2.7584088679618444</v>
      </c>
      <c r="AC40" s="5">
        <f t="shared" si="106"/>
        <v>2.8993635611146944</v>
      </c>
      <c r="AD40" s="5">
        <f t="shared" si="106"/>
        <v>3.047521039087655</v>
      </c>
      <c r="AE40" s="5">
        <f t="shared" si="106"/>
        <v>3.2032493641850341</v>
      </c>
      <c r="AF40" s="5">
        <f t="shared" si="106"/>
        <v>3.3669354066948891</v>
      </c>
      <c r="AG40" s="5">
        <f t="shared" si="106"/>
        <v>3.5389858059769979</v>
      </c>
      <c r="AH40" s="5">
        <f t="shared" si="106"/>
        <v>3.7198279806624224</v>
      </c>
      <c r="AI40" s="5">
        <f t="shared" si="106"/>
        <v>3.909911190474272</v>
      </c>
      <c r="AJ40" s="5">
        <f t="shared" si="106"/>
        <v>4.1097076523075069</v>
      </c>
      <c r="AK40" s="5">
        <f t="shared" si="106"/>
        <v>4.3197137133404198</v>
      </c>
      <c r="AL40" s="5">
        <f t="shared" si="106"/>
        <v>4.5404510840921146</v>
      </c>
      <c r="AM40" s="5">
        <f t="shared" si="106"/>
        <v>4.7724681344892215</v>
      </c>
      <c r="AN40" s="5">
        <f t="shared" si="106"/>
        <v>5.0163412561616205</v>
      </c>
      <c r="AO40" s="5">
        <f t="shared" si="106"/>
        <v>5.2726762943514789</v>
      </c>
      <c r="AP40" s="5">
        <f t="shared" si="106"/>
        <v>5.5421100529928387</v>
      </c>
      <c r="AQ40" s="5">
        <f t="shared" si="106"/>
        <v>5.8253118767007726</v>
      </c>
      <c r="AR40" s="5">
        <f t="shared" si="106"/>
        <v>6.1229853136001813</v>
      </c>
      <c r="AS40" s="5">
        <f t="shared" si="106"/>
        <v>6.4358698631251503</v>
      </c>
      <c r="AT40" s="5">
        <f t="shared" si="106"/>
        <v>6.7647428131308454</v>
      </c>
      <c r="AU40" s="5">
        <f t="shared" si="106"/>
        <v>7.110421170881831</v>
      </c>
      <c r="AV40" s="5">
        <f t="shared" si="106"/>
        <v>7.4737636927138924</v>
      </c>
      <c r="AW40" s="5">
        <f t="shared" si="106"/>
        <v>7.8556730174115721</v>
      </c>
      <c r="AX40" s="5">
        <f t="shared" si="106"/>
        <v>8.2570979086013025</v>
      </c>
      <c r="AY40" s="5">
        <f t="shared" si="106"/>
        <v>8.6790356117308285</v>
      </c>
      <c r="AZ40" s="5">
        <f t="shared" si="106"/>
        <v>9.1225343314902734</v>
      </c>
      <c r="BA40" s="5">
        <f t="shared" si="106"/>
        <v>9.5886958358294265</v>
      </c>
      <c r="BB40" s="5">
        <f t="shared" si="106"/>
        <v>10.078678193040309</v>
      </c>
      <c r="BC40" s="5">
        <f t="shared" si="106"/>
        <v>10.593698648704668</v>
      </c>
      <c r="BD40" s="5">
        <f t="shared" si="106"/>
        <v>11.135036649653475</v>
      </c>
      <c r="BE40" s="5">
        <f t="shared" si="106"/>
        <v>11.704037022450768</v>
      </c>
      <c r="BF40" s="5">
        <f t="shared" si="106"/>
        <v>12.302113314298001</v>
      </c>
      <c r="BG40" s="5">
        <f t="shared" si="106"/>
        <v>12.930751304658628</v>
      </c>
      <c r="BH40" s="5">
        <f t="shared" si="106"/>
        <v>13.591512696326683</v>
      </c>
      <c r="BI40" s="5">
        <f t="shared" si="106"/>
        <v>14.286038995108976</v>
      </c>
      <c r="BJ40" s="5">
        <f t="shared" si="106"/>
        <v>15.016055587759043</v>
      </c>
      <c r="BK40" s="5">
        <f t="shared" si="106"/>
        <v>15.783376028293528</v>
      </c>
      <c r="BL40" s="5">
        <f t="shared" si="106"/>
        <v>16.589906543339325</v>
      </c>
      <c r="BM40" s="5">
        <f t="shared" si="106"/>
        <v>17.437650767703964</v>
      </c>
      <c r="BN40" s="5">
        <f t="shared" si="106"/>
        <v>18.328714721933636</v>
      </c>
      <c r="BO40" s="5">
        <f t="shared" si="106"/>
        <v>19.265312044224444</v>
      </c>
      <c r="BP40" s="5">
        <f t="shared" si="106"/>
        <v>20.249769489684311</v>
      </c>
      <c r="BQ40" s="5">
        <f t="shared" si="106"/>
        <v>21.284532710607177</v>
      </c>
      <c r="BR40" s="5">
        <f t="shared" si="106"/>
        <v>22.372172332119202</v>
      </c>
      <c r="BS40" s="5">
        <f t="shared" si="106"/>
        <v>23.515390338290491</v>
      </c>
      <c r="BT40" s="5">
        <f t="shared" si="106"/>
        <v>24.717026784577133</v>
      </c>
      <c r="BU40" s="5">
        <f t="shared" si="106"/>
        <v>25.980066853269022</v>
      </c>
      <c r="BV40" s="5">
        <f t="shared" si="106"/>
        <v>27.307648269471066</v>
      </c>
      <c r="BW40" s="5">
        <f t="shared" si="106"/>
        <v>28.703069096041034</v>
      </c>
      <c r="BX40" s="5">
        <f t="shared" si="106"/>
        <v>30.169795926848728</v>
      </c>
      <c r="BY40" s="5">
        <f t="shared" si="106"/>
        <v>31.711472498710695</v>
      </c>
      <c r="BZ40" s="5">
        <f t="shared" si="106"/>
        <v>33.331928743394812</v>
      </c>
      <c r="CA40" s="5">
        <f t="shared" si="106"/>
        <v>35.035190302182286</v>
      </c>
      <c r="CB40" s="5">
        <f t="shared" si="106"/>
        <v>36.825488526623801</v>
      </c>
      <c r="CC40" s="5">
        <f t="shared" si="106"/>
        <v>38.707270990334273</v>
      </c>
      <c r="CD40" s="5">
        <f t="shared" si="106"/>
        <v>40.685212537940352</v>
      </c>
      <c r="CE40" s="5">
        <f t="shared" si="106"/>
        <v>42.764226898629097</v>
      </c>
      <c r="CF40" s="5">
        <f t="shared" si="106"/>
        <v>44.949478893149042</v>
      </c>
      <c r="CG40" s="5">
        <f t="shared" si="106"/>
        <v>47.246397264588957</v>
      </c>
      <c r="CH40" s="5">
        <f t="shared" si="106"/>
        <v>49.66068816480945</v>
      </c>
      <c r="CI40" s="5">
        <f t="shared" si="106"/>
        <v>52.198349330031206</v>
      </c>
      <c r="CJ40" s="5">
        <f t="shared" si="106"/>
        <v>54.865684980795798</v>
      </c>
      <c r="CK40" s="5">
        <f t="shared" ref="CK40:EV40" si="107">1.0511*CJ40</f>
        <v>57.669321483314462</v>
      </c>
      <c r="CL40" s="5">
        <f t="shared" si="107"/>
        <v>60.61622381111183</v>
      </c>
      <c r="CM40" s="5">
        <f t="shared" si="107"/>
        <v>63.71371284785964</v>
      </c>
      <c r="CN40" s="5">
        <f t="shared" si="107"/>
        <v>66.969483574385265</v>
      </c>
      <c r="CO40" s="5">
        <f t="shared" si="107"/>
        <v>70.391624185036349</v>
      </c>
      <c r="CP40" s="5">
        <f t="shared" si="107"/>
        <v>73.988636180891703</v>
      </c>
      <c r="CQ40" s="5">
        <f t="shared" si="107"/>
        <v>77.769455489735265</v>
      </c>
      <c r="CR40" s="5">
        <f t="shared" si="107"/>
        <v>81.743474665260734</v>
      </c>
      <c r="CS40" s="5">
        <f t="shared" si="107"/>
        <v>85.920566220655559</v>
      </c>
      <c r="CT40" s="5">
        <f t="shared" si="107"/>
        <v>90.311107154531058</v>
      </c>
      <c r="CU40" s="5">
        <f t="shared" si="107"/>
        <v>94.926004730127588</v>
      </c>
      <c r="CV40" s="5">
        <f t="shared" si="107"/>
        <v>99.776723571837096</v>
      </c>
      <c r="CW40" s="5">
        <f t="shared" si="107"/>
        <v>104.87531414635797</v>
      </c>
      <c r="CX40" s="5">
        <f t="shared" si="107"/>
        <v>110.23444269923685</v>
      </c>
      <c r="CY40" s="5">
        <f t="shared" si="107"/>
        <v>115.86742272116784</v>
      </c>
      <c r="CZ40" s="5">
        <f t="shared" si="107"/>
        <v>121.78824802221951</v>
      </c>
      <c r="DA40" s="5">
        <f t="shared" si="107"/>
        <v>128.01162749615492</v>
      </c>
      <c r="DB40" s="5">
        <f t="shared" si="107"/>
        <v>134.55302166120842</v>
      </c>
      <c r="DC40" s="5">
        <f t="shared" si="107"/>
        <v>141.42868106809615</v>
      </c>
      <c r="DD40" s="5">
        <f t="shared" si="107"/>
        <v>148.65568667067586</v>
      </c>
      <c r="DE40" s="5">
        <f t="shared" si="107"/>
        <v>156.25199225954739</v>
      </c>
      <c r="DF40" s="5">
        <f t="shared" si="107"/>
        <v>164.23646906401027</v>
      </c>
      <c r="DG40" s="5">
        <f t="shared" si="107"/>
        <v>172.62895263318117</v>
      </c>
      <c r="DH40" s="5">
        <f t="shared" si="107"/>
        <v>181.45029211273672</v>
      </c>
      <c r="DI40" s="5">
        <f t="shared" si="107"/>
        <v>190.72240203969756</v>
      </c>
      <c r="DJ40" s="5">
        <f t="shared" si="107"/>
        <v>200.4683167839261</v>
      </c>
      <c r="DK40" s="5">
        <f t="shared" si="107"/>
        <v>210.71224777158471</v>
      </c>
      <c r="DL40" s="5">
        <f t="shared" si="107"/>
        <v>221.47964363271268</v>
      </c>
      <c r="DM40" s="5">
        <f t="shared" si="107"/>
        <v>232.79725342234428</v>
      </c>
      <c r="DN40" s="5">
        <f t="shared" si="107"/>
        <v>244.69319307222605</v>
      </c>
      <c r="DO40" s="5">
        <f t="shared" si="107"/>
        <v>257.19701523821681</v>
      </c>
      <c r="DP40" s="5">
        <f t="shared" si="107"/>
        <v>270.33978271688966</v>
      </c>
      <c r="DQ40" s="5">
        <f t="shared" si="107"/>
        <v>284.15414561372268</v>
      </c>
      <c r="DR40" s="5">
        <f t="shared" si="107"/>
        <v>298.67442245458386</v>
      </c>
      <c r="DS40" s="5">
        <f t="shared" si="107"/>
        <v>313.93668544201307</v>
      </c>
      <c r="DT40" s="5">
        <f t="shared" si="107"/>
        <v>329.97885006809992</v>
      </c>
      <c r="DU40" s="5">
        <f t="shared" si="107"/>
        <v>346.84076930657977</v>
      </c>
      <c r="DV40" s="5">
        <f t="shared" si="107"/>
        <v>364.56433261814595</v>
      </c>
      <c r="DW40" s="5">
        <f t="shared" si="107"/>
        <v>383.19357001493319</v>
      </c>
      <c r="DX40" s="5">
        <f t="shared" si="107"/>
        <v>402.77476144269622</v>
      </c>
      <c r="DY40" s="5">
        <f t="shared" si="107"/>
        <v>423.35655175241794</v>
      </c>
      <c r="DZ40" s="5">
        <f t="shared" si="107"/>
        <v>444.99007154696648</v>
      </c>
      <c r="EA40" s="5">
        <f t="shared" si="107"/>
        <v>467.72906420301643</v>
      </c>
      <c r="EB40" s="5">
        <f t="shared" si="107"/>
        <v>491.63001938379051</v>
      </c>
      <c r="EC40" s="5">
        <f t="shared" si="107"/>
        <v>516.75231337430216</v>
      </c>
      <c r="ED40" s="5">
        <f t="shared" si="107"/>
        <v>543.15835658772892</v>
      </c>
      <c r="EE40" s="5">
        <f t="shared" si="107"/>
        <v>570.91374860936185</v>
      </c>
      <c r="EF40" s="5">
        <f t="shared" si="107"/>
        <v>600.08744116330024</v>
      </c>
      <c r="EG40" s="5">
        <f t="shared" si="107"/>
        <v>630.75190940674486</v>
      </c>
      <c r="EH40" s="5">
        <f t="shared" si="107"/>
        <v>662.98333197742943</v>
      </c>
      <c r="EI40" s="5">
        <f t="shared" si="107"/>
        <v>696.86178024147603</v>
      </c>
      <c r="EJ40" s="5">
        <f t="shared" si="107"/>
        <v>732.47141721181538</v>
      </c>
      <c r="EK40" s="5">
        <f t="shared" si="107"/>
        <v>769.90070663133906</v>
      </c>
      <c r="EL40" s="5">
        <f t="shared" si="107"/>
        <v>809.24263274020041</v>
      </c>
      <c r="EM40" s="5">
        <f t="shared" si="107"/>
        <v>850.59493127322457</v>
      </c>
      <c r="EN40" s="5">
        <f t="shared" si="107"/>
        <v>894.06033226128625</v>
      </c>
      <c r="EO40" s="5">
        <f t="shared" si="107"/>
        <v>939.74681523983793</v>
      </c>
      <c r="EP40" s="5">
        <f t="shared" si="107"/>
        <v>987.76787749859352</v>
      </c>
      <c r="EQ40" s="5">
        <f t="shared" si="107"/>
        <v>1038.2428160387715</v>
      </c>
      <c r="ER40" s="5">
        <f t="shared" si="107"/>
        <v>1091.2970239383526</v>
      </c>
      <c r="ES40" s="5">
        <f t="shared" si="107"/>
        <v>1147.0623018616022</v>
      </c>
      <c r="ET40" s="5">
        <f t="shared" si="107"/>
        <v>1205.67718548673</v>
      </c>
      <c r="EU40" s="5">
        <f t="shared" si="107"/>
        <v>1267.2872896651018</v>
      </c>
      <c r="EV40" s="5">
        <f t="shared" si="107"/>
        <v>1332.0456701669884</v>
      </c>
      <c r="EW40" s="5">
        <f t="shared" ref="EW40:FM40" si="108">1.0511*EV40</f>
        <v>1400.1132039125214</v>
      </c>
      <c r="EX40" s="5">
        <f t="shared" si="108"/>
        <v>1471.6589886324512</v>
      </c>
      <c r="EY40" s="5">
        <f t="shared" si="108"/>
        <v>1546.8607629515693</v>
      </c>
      <c r="EZ40" s="5">
        <f t="shared" si="108"/>
        <v>1625.9053479383945</v>
      </c>
      <c r="FA40" s="5">
        <f t="shared" si="108"/>
        <v>1708.9891112180462</v>
      </c>
      <c r="FB40" s="5">
        <f t="shared" si="108"/>
        <v>1796.3184548012882</v>
      </c>
      <c r="FC40" s="5">
        <f t="shared" si="108"/>
        <v>1888.110327841634</v>
      </c>
      <c r="FD40" s="5">
        <f t="shared" si="108"/>
        <v>1984.5927655943412</v>
      </c>
      <c r="FE40" s="5">
        <f t="shared" si="108"/>
        <v>2086.0054559162118</v>
      </c>
      <c r="FF40" s="5">
        <f t="shared" si="108"/>
        <v>2192.6003347135302</v>
      </c>
      <c r="FG40" s="5">
        <f t="shared" si="108"/>
        <v>2304.6422118173914</v>
      </c>
      <c r="FH40" s="5">
        <f t="shared" si="108"/>
        <v>2422.4094288412598</v>
      </c>
      <c r="FI40" s="5">
        <f t="shared" si="108"/>
        <v>2546.1945506550478</v>
      </c>
      <c r="FJ40" s="5">
        <f t="shared" si="108"/>
        <v>2676.3050921935205</v>
      </c>
      <c r="FK40" s="5">
        <f t="shared" si="108"/>
        <v>2813.064282404609</v>
      </c>
      <c r="FL40" s="5">
        <f t="shared" si="108"/>
        <v>2956.8118672354844</v>
      </c>
      <c r="FM40" s="5">
        <f t="shared" si="108"/>
        <v>3107.9049536512175</v>
      </c>
      <c r="FN40" s="21">
        <f t="shared" si="23"/>
        <v>9.2043931095438278E-2</v>
      </c>
    </row>
    <row r="41" spans="1:170">
      <c r="A41">
        <f t="shared" si="24"/>
        <v>31</v>
      </c>
      <c r="B41" s="3" t="s">
        <v>57</v>
      </c>
      <c r="C41" s="3" t="s">
        <v>58</v>
      </c>
      <c r="D41" s="20">
        <f>'INPUT 1A'!E41</f>
        <v>1</v>
      </c>
      <c r="E41" s="20">
        <f>'INPUT 1A'!F41</f>
        <v>1.1000000000000001</v>
      </c>
      <c r="F41" s="20">
        <f t="shared" si="7"/>
        <v>3.3333333333333361E-2</v>
      </c>
      <c r="G41" s="5">
        <f>'SCHED (DJL-4)'!R41*-1</f>
        <v>-19.573333333333334</v>
      </c>
      <c r="H41" s="5">
        <f t="shared" si="8"/>
        <v>1</v>
      </c>
      <c r="I41" s="5">
        <f t="shared" si="9"/>
        <v>1.0333333333333334</v>
      </c>
      <c r="J41" s="5">
        <f t="shared" si="10"/>
        <v>1.0666666666666669</v>
      </c>
      <c r="K41" s="5">
        <f t="shared" si="11"/>
        <v>1.1000000000000003</v>
      </c>
      <c r="L41" s="5">
        <f t="shared" si="12"/>
        <v>1.1562100000000002</v>
      </c>
      <c r="M41" s="6">
        <v>5.11E-2</v>
      </c>
      <c r="N41" s="6">
        <f t="shared" si="13"/>
        <v>9.9673278164294568E-2</v>
      </c>
      <c r="S41" s="5">
        <f t="shared" si="14"/>
        <v>-19.573333333333334</v>
      </c>
      <c r="T41" s="5">
        <f t="shared" si="15"/>
        <v>1</v>
      </c>
      <c r="U41" s="5">
        <f t="shared" si="16"/>
        <v>1.0333333333333334</v>
      </c>
      <c r="V41" s="5">
        <f t="shared" si="17"/>
        <v>1.0666666666666669</v>
      </c>
      <c r="W41" s="5">
        <f t="shared" si="18"/>
        <v>1.1000000000000003</v>
      </c>
      <c r="X41" s="5">
        <f t="shared" si="19"/>
        <v>1.1562100000000002</v>
      </c>
      <c r="Y41" s="5">
        <f t="shared" ref="Y41:CJ41" si="109">1.0511*X41</f>
        <v>1.2152923310000001</v>
      </c>
      <c r="Z41" s="5">
        <f t="shared" si="109"/>
        <v>1.2773937691141</v>
      </c>
      <c r="AA41" s="5">
        <f t="shared" si="109"/>
        <v>1.3426685907158304</v>
      </c>
      <c r="AB41" s="5">
        <f t="shared" si="109"/>
        <v>1.4112789557014094</v>
      </c>
      <c r="AC41" s="5">
        <f t="shared" si="109"/>
        <v>1.4833953103377513</v>
      </c>
      <c r="AD41" s="5">
        <f t="shared" si="109"/>
        <v>1.5591968106960103</v>
      </c>
      <c r="AE41" s="5">
        <f t="shared" si="109"/>
        <v>1.6388717677225764</v>
      </c>
      <c r="AF41" s="5">
        <f t="shared" si="109"/>
        <v>1.7226181150531998</v>
      </c>
      <c r="AG41" s="5">
        <f t="shared" si="109"/>
        <v>1.8106439007324182</v>
      </c>
      <c r="AH41" s="5">
        <f t="shared" si="109"/>
        <v>1.9031678040598445</v>
      </c>
      <c r="AI41" s="5">
        <f t="shared" si="109"/>
        <v>2.0004196788473023</v>
      </c>
      <c r="AJ41" s="5">
        <f t="shared" si="109"/>
        <v>2.1026411244363992</v>
      </c>
      <c r="AK41" s="5">
        <f t="shared" si="109"/>
        <v>2.210086085895099</v>
      </c>
      <c r="AL41" s="5">
        <f t="shared" si="109"/>
        <v>2.3230214848843382</v>
      </c>
      <c r="AM41" s="5">
        <f t="shared" si="109"/>
        <v>2.4417278827619278</v>
      </c>
      <c r="AN41" s="5">
        <f t="shared" si="109"/>
        <v>2.5665001775710623</v>
      </c>
      <c r="AO41" s="5">
        <f t="shared" si="109"/>
        <v>2.6976483366449435</v>
      </c>
      <c r="AP41" s="5">
        <f t="shared" si="109"/>
        <v>2.8354981666475001</v>
      </c>
      <c r="AQ41" s="5">
        <f t="shared" si="109"/>
        <v>2.9803921229631873</v>
      </c>
      <c r="AR41" s="5">
        <f t="shared" si="109"/>
        <v>3.132690160446606</v>
      </c>
      <c r="AS41" s="5">
        <f t="shared" si="109"/>
        <v>3.2927706276454272</v>
      </c>
      <c r="AT41" s="5">
        <f t="shared" si="109"/>
        <v>3.4610312067181082</v>
      </c>
      <c r="AU41" s="5">
        <f t="shared" si="109"/>
        <v>3.6378899013814032</v>
      </c>
      <c r="AV41" s="5">
        <f t="shared" si="109"/>
        <v>3.8237860753419928</v>
      </c>
      <c r="AW41" s="5">
        <f t="shared" si="109"/>
        <v>4.0191815437919685</v>
      </c>
      <c r="AX41" s="5">
        <f t="shared" si="109"/>
        <v>4.2245617206797377</v>
      </c>
      <c r="AY41" s="5">
        <f t="shared" si="109"/>
        <v>4.440436824606472</v>
      </c>
      <c r="AZ41" s="5">
        <f t="shared" si="109"/>
        <v>4.6673431463438622</v>
      </c>
      <c r="BA41" s="5">
        <f t="shared" si="109"/>
        <v>4.9058443811220336</v>
      </c>
      <c r="BB41" s="5">
        <f t="shared" si="109"/>
        <v>5.1565330289973694</v>
      </c>
      <c r="BC41" s="5">
        <f t="shared" si="109"/>
        <v>5.4200318667791345</v>
      </c>
      <c r="BD41" s="5">
        <f t="shared" si="109"/>
        <v>5.6969954951715476</v>
      </c>
      <c r="BE41" s="5">
        <f t="shared" si="109"/>
        <v>5.9881119649748129</v>
      </c>
      <c r="BF41" s="5">
        <f t="shared" si="109"/>
        <v>6.2941044863850255</v>
      </c>
      <c r="BG41" s="5">
        <f t="shared" si="109"/>
        <v>6.6157332256392998</v>
      </c>
      <c r="BH41" s="5">
        <f t="shared" si="109"/>
        <v>6.9537971934694678</v>
      </c>
      <c r="BI41" s="5">
        <f t="shared" si="109"/>
        <v>7.3091362300557572</v>
      </c>
      <c r="BJ41" s="5">
        <f t="shared" si="109"/>
        <v>7.6826330914116054</v>
      </c>
      <c r="BK41" s="5">
        <f t="shared" si="109"/>
        <v>8.0752156423827373</v>
      </c>
      <c r="BL41" s="5">
        <f t="shared" si="109"/>
        <v>8.487859161708494</v>
      </c>
      <c r="BM41" s="5">
        <f t="shared" si="109"/>
        <v>8.9215887648717977</v>
      </c>
      <c r="BN41" s="5">
        <f t="shared" si="109"/>
        <v>9.3774819507567457</v>
      </c>
      <c r="BO41" s="5">
        <f t="shared" si="109"/>
        <v>9.8566712784404142</v>
      </c>
      <c r="BP41" s="5">
        <f t="shared" si="109"/>
        <v>10.360347180768718</v>
      </c>
      <c r="BQ41" s="5">
        <f t="shared" si="109"/>
        <v>10.889760921705999</v>
      </c>
      <c r="BR41" s="5">
        <f t="shared" si="109"/>
        <v>11.446227704805175</v>
      </c>
      <c r="BS41" s="5">
        <f t="shared" si="109"/>
        <v>12.031129940520717</v>
      </c>
      <c r="BT41" s="5">
        <f t="shared" si="109"/>
        <v>12.645920680481325</v>
      </c>
      <c r="BU41" s="5">
        <f t="shared" si="109"/>
        <v>13.292127227253919</v>
      </c>
      <c r="BV41" s="5">
        <f t="shared" si="109"/>
        <v>13.971354928566594</v>
      </c>
      <c r="BW41" s="5">
        <f t="shared" si="109"/>
        <v>14.685291165416347</v>
      </c>
      <c r="BX41" s="5">
        <f t="shared" si="109"/>
        <v>15.435709543969121</v>
      </c>
      <c r="BY41" s="5">
        <f t="shared" si="109"/>
        <v>16.224474301665943</v>
      </c>
      <c r="BZ41" s="5">
        <f t="shared" si="109"/>
        <v>17.053544938481071</v>
      </c>
      <c r="CA41" s="5">
        <f t="shared" si="109"/>
        <v>17.924981084837452</v>
      </c>
      <c r="CB41" s="5">
        <f t="shared" si="109"/>
        <v>18.840947618272644</v>
      </c>
      <c r="CC41" s="5">
        <f t="shared" si="109"/>
        <v>19.803720041566375</v>
      </c>
      <c r="CD41" s="5">
        <f t="shared" si="109"/>
        <v>20.815690135690417</v>
      </c>
      <c r="CE41" s="5">
        <f t="shared" si="109"/>
        <v>21.879371901624197</v>
      </c>
      <c r="CF41" s="5">
        <f t="shared" si="109"/>
        <v>22.997407805797192</v>
      </c>
      <c r="CG41" s="5">
        <f t="shared" si="109"/>
        <v>24.172575344673426</v>
      </c>
      <c r="CH41" s="5">
        <f t="shared" si="109"/>
        <v>25.407793944786235</v>
      </c>
      <c r="CI41" s="5">
        <f t="shared" si="109"/>
        <v>26.706132215364811</v>
      </c>
      <c r="CJ41" s="5">
        <f t="shared" si="109"/>
        <v>28.070815571569952</v>
      </c>
      <c r="CK41" s="5">
        <f t="shared" ref="CK41:EV41" si="110">1.0511*CJ41</f>
        <v>29.505234247277173</v>
      </c>
      <c r="CL41" s="5">
        <f t="shared" si="110"/>
        <v>31.012951717313033</v>
      </c>
      <c r="CM41" s="5">
        <f t="shared" si="110"/>
        <v>32.597713550067724</v>
      </c>
      <c r="CN41" s="5">
        <f t="shared" si="110"/>
        <v>34.263456712476184</v>
      </c>
      <c r="CO41" s="5">
        <f t="shared" si="110"/>
        <v>36.014319350483717</v>
      </c>
      <c r="CP41" s="5">
        <f t="shared" si="110"/>
        <v>37.854651069293432</v>
      </c>
      <c r="CQ41" s="5">
        <f t="shared" si="110"/>
        <v>39.789023738934326</v>
      </c>
      <c r="CR41" s="5">
        <f t="shared" si="110"/>
        <v>41.822242851993863</v>
      </c>
      <c r="CS41" s="5">
        <f t="shared" si="110"/>
        <v>43.959359461730749</v>
      </c>
      <c r="CT41" s="5">
        <f t="shared" si="110"/>
        <v>46.205682730225185</v>
      </c>
      <c r="CU41" s="5">
        <f t="shared" si="110"/>
        <v>48.566793117739685</v>
      </c>
      <c r="CV41" s="5">
        <f t="shared" si="110"/>
        <v>51.048556246056179</v>
      </c>
      <c r="CW41" s="5">
        <f t="shared" si="110"/>
        <v>53.65713747022965</v>
      </c>
      <c r="CX41" s="5">
        <f t="shared" si="110"/>
        <v>56.399017194958383</v>
      </c>
      <c r="CY41" s="5">
        <f t="shared" si="110"/>
        <v>59.281006973620748</v>
      </c>
      <c r="CZ41" s="5">
        <f t="shared" si="110"/>
        <v>62.310266429972764</v>
      </c>
      <c r="DA41" s="5">
        <f t="shared" si="110"/>
        <v>65.494321044544364</v>
      </c>
      <c r="DB41" s="5">
        <f t="shared" si="110"/>
        <v>68.841080849920573</v>
      </c>
      <c r="DC41" s="5">
        <f t="shared" si="110"/>
        <v>72.358860081351509</v>
      </c>
      <c r="DD41" s="5">
        <f t="shared" si="110"/>
        <v>76.056397831508562</v>
      </c>
      <c r="DE41" s="5">
        <f t="shared" si="110"/>
        <v>79.942879760698645</v>
      </c>
      <c r="DF41" s="5">
        <f t="shared" si="110"/>
        <v>84.027960916470334</v>
      </c>
      <c r="DG41" s="5">
        <f t="shared" si="110"/>
        <v>88.321789719301961</v>
      </c>
      <c r="DH41" s="5">
        <f t="shared" si="110"/>
        <v>92.83503317395828</v>
      </c>
      <c r="DI41" s="5">
        <f t="shared" si="110"/>
        <v>97.57890336914754</v>
      </c>
      <c r="DJ41" s="5">
        <f t="shared" si="110"/>
        <v>102.56518533131097</v>
      </c>
      <c r="DK41" s="5">
        <f t="shared" si="110"/>
        <v>107.80626630174095</v>
      </c>
      <c r="DL41" s="5">
        <f t="shared" si="110"/>
        <v>113.31516650975991</v>
      </c>
      <c r="DM41" s="5">
        <f t="shared" si="110"/>
        <v>119.10557151840862</v>
      </c>
      <c r="DN41" s="5">
        <f t="shared" si="110"/>
        <v>125.19186622299929</v>
      </c>
      <c r="DO41" s="5">
        <f t="shared" si="110"/>
        <v>131.58917058699456</v>
      </c>
      <c r="DP41" s="5">
        <f t="shared" si="110"/>
        <v>138.31337720398997</v>
      </c>
      <c r="DQ41" s="5">
        <f t="shared" si="110"/>
        <v>145.38119077911384</v>
      </c>
      <c r="DR41" s="5">
        <f t="shared" si="110"/>
        <v>152.81016962792654</v>
      </c>
      <c r="DS41" s="5">
        <f t="shared" si="110"/>
        <v>160.61876929591358</v>
      </c>
      <c r="DT41" s="5">
        <f t="shared" si="110"/>
        <v>168.82638840693474</v>
      </c>
      <c r="DU41" s="5">
        <f t="shared" si="110"/>
        <v>177.45341685452908</v>
      </c>
      <c r="DV41" s="5">
        <f t="shared" si="110"/>
        <v>186.52128645579549</v>
      </c>
      <c r="DW41" s="5">
        <f t="shared" si="110"/>
        <v>196.05252419368662</v>
      </c>
      <c r="DX41" s="5">
        <f t="shared" si="110"/>
        <v>206.070808179984</v>
      </c>
      <c r="DY41" s="5">
        <f t="shared" si="110"/>
        <v>216.60102647798118</v>
      </c>
      <c r="DZ41" s="5">
        <f t="shared" si="110"/>
        <v>227.669338931006</v>
      </c>
      <c r="EA41" s="5">
        <f t="shared" si="110"/>
        <v>239.30324215038038</v>
      </c>
      <c r="EB41" s="5">
        <f t="shared" si="110"/>
        <v>251.53163782426481</v>
      </c>
      <c r="EC41" s="5">
        <f t="shared" si="110"/>
        <v>264.38490451708469</v>
      </c>
      <c r="ED41" s="5">
        <f t="shared" si="110"/>
        <v>277.8949731379077</v>
      </c>
      <c r="EE41" s="5">
        <f t="shared" si="110"/>
        <v>292.09540626525478</v>
      </c>
      <c r="EF41" s="5">
        <f t="shared" si="110"/>
        <v>307.02148152540929</v>
      </c>
      <c r="EG41" s="5">
        <f t="shared" si="110"/>
        <v>322.71027923135767</v>
      </c>
      <c r="EH41" s="5">
        <f t="shared" si="110"/>
        <v>339.20077450008</v>
      </c>
      <c r="EI41" s="5">
        <f t="shared" si="110"/>
        <v>356.53393407703408</v>
      </c>
      <c r="EJ41" s="5">
        <f t="shared" si="110"/>
        <v>374.75281810837049</v>
      </c>
      <c r="EK41" s="5">
        <f t="shared" si="110"/>
        <v>393.90268711370817</v>
      </c>
      <c r="EL41" s="5">
        <f t="shared" si="110"/>
        <v>414.03111442521862</v>
      </c>
      <c r="EM41" s="5">
        <f t="shared" si="110"/>
        <v>435.18810437234725</v>
      </c>
      <c r="EN41" s="5">
        <f t="shared" si="110"/>
        <v>457.42621650577416</v>
      </c>
      <c r="EO41" s="5">
        <f t="shared" si="110"/>
        <v>480.80069616921918</v>
      </c>
      <c r="EP41" s="5">
        <f t="shared" si="110"/>
        <v>505.36961174346624</v>
      </c>
      <c r="EQ41" s="5">
        <f t="shared" si="110"/>
        <v>531.19399890355737</v>
      </c>
      <c r="ER41" s="5">
        <f t="shared" si="110"/>
        <v>558.33801224752915</v>
      </c>
      <c r="ES41" s="5">
        <f t="shared" si="110"/>
        <v>586.86908467337787</v>
      </c>
      <c r="ET41" s="5">
        <f t="shared" si="110"/>
        <v>616.85809490018744</v>
      </c>
      <c r="EU41" s="5">
        <f t="shared" si="110"/>
        <v>648.37954354958697</v>
      </c>
      <c r="EV41" s="5">
        <f t="shared" si="110"/>
        <v>681.51173822497083</v>
      </c>
      <c r="EW41" s="5">
        <f t="shared" ref="EW41:FM41" si="111">1.0511*EV41</f>
        <v>716.33698804826679</v>
      </c>
      <c r="EX41" s="5">
        <f t="shared" si="111"/>
        <v>752.94180813753314</v>
      </c>
      <c r="EY41" s="5">
        <f t="shared" si="111"/>
        <v>791.41713453336104</v>
      </c>
      <c r="EZ41" s="5">
        <f t="shared" si="111"/>
        <v>831.85855010801572</v>
      </c>
      <c r="FA41" s="5">
        <f t="shared" si="111"/>
        <v>874.36652201853531</v>
      </c>
      <c r="FB41" s="5">
        <f t="shared" si="111"/>
        <v>919.04665129368243</v>
      </c>
      <c r="FC41" s="5">
        <f t="shared" si="111"/>
        <v>966.00993517478958</v>
      </c>
      <c r="FD41" s="5">
        <f t="shared" si="111"/>
        <v>1015.3730428622213</v>
      </c>
      <c r="FE41" s="5">
        <f t="shared" si="111"/>
        <v>1067.2586053524808</v>
      </c>
      <c r="FF41" s="5">
        <f t="shared" si="111"/>
        <v>1121.7955200859924</v>
      </c>
      <c r="FG41" s="5">
        <f t="shared" si="111"/>
        <v>1179.1192711623864</v>
      </c>
      <c r="FH41" s="5">
        <f t="shared" si="111"/>
        <v>1239.3722659187843</v>
      </c>
      <c r="FI41" s="5">
        <f t="shared" si="111"/>
        <v>1302.7041887072339</v>
      </c>
      <c r="FJ41" s="5">
        <f t="shared" si="111"/>
        <v>1369.2723727501734</v>
      </c>
      <c r="FK41" s="5">
        <f t="shared" si="111"/>
        <v>1439.2421909977072</v>
      </c>
      <c r="FL41" s="5">
        <f t="shared" si="111"/>
        <v>1512.78746695769</v>
      </c>
      <c r="FM41" s="5">
        <f t="shared" si="111"/>
        <v>1590.0909065192277</v>
      </c>
      <c r="FN41" s="21">
        <f t="shared" si="23"/>
        <v>9.9673278164294568E-2</v>
      </c>
    </row>
    <row r="42" spans="1:170">
      <c r="A42">
        <f t="shared" si="24"/>
        <v>32</v>
      </c>
      <c r="B42" s="3" t="s">
        <v>59</v>
      </c>
      <c r="C42" s="3"/>
      <c r="D42" s="19"/>
      <c r="E42" s="19"/>
      <c r="F42" s="19"/>
      <c r="G42" s="5">
        <f>AVERAGE(G11:G41)</f>
        <v>-30.530139784946233</v>
      </c>
      <c r="H42" s="5">
        <f t="shared" ref="H42:L42" si="112">AVERAGE(H11:H41)</f>
        <v>1.5196774193548381</v>
      </c>
      <c r="I42" s="5">
        <f t="shared" si="112"/>
        <v>1.5976344086021508</v>
      </c>
      <c r="J42" s="5">
        <f t="shared" si="112"/>
        <v>1.6755913978494623</v>
      </c>
      <c r="K42" s="5">
        <f t="shared" si="112"/>
        <v>1.7535483870967747</v>
      </c>
      <c r="L42" s="5">
        <f t="shared" si="112"/>
        <v>1.8431547096774195</v>
      </c>
      <c r="N42" s="6">
        <f t="shared" ref="N42" si="113">AVERAGE(N11:N41)</f>
        <v>0.10232526010231353</v>
      </c>
      <c r="S42" s="5">
        <f t="shared" ref="S42" si="114">AVERAGE(S11:S41)</f>
        <v>-30.530139784946233</v>
      </c>
    </row>
    <row r="43" spans="1:170">
      <c r="A43">
        <f t="shared" si="24"/>
        <v>33</v>
      </c>
      <c r="B43" s="3" t="s">
        <v>60</v>
      </c>
      <c r="C43" s="3"/>
      <c r="D43" s="19"/>
      <c r="E43" s="19"/>
      <c r="F43" s="19"/>
      <c r="G43" s="5">
        <f>MEDIAN(G11:G41)</f>
        <v>-28.968333333333334</v>
      </c>
      <c r="H43" s="5">
        <f t="shared" ref="H43:L43" si="115">MEDIAN(H11:H41)</f>
        <v>1.4</v>
      </c>
      <c r="I43" s="5">
        <f t="shared" si="115"/>
        <v>1.5</v>
      </c>
      <c r="J43" s="5">
        <f t="shared" si="115"/>
        <v>1.6</v>
      </c>
      <c r="K43" s="5">
        <f t="shared" si="115"/>
        <v>1.6999999999999997</v>
      </c>
      <c r="L43" s="5">
        <f t="shared" si="115"/>
        <v>1.7868699999999995</v>
      </c>
      <c r="N43" s="6">
        <f t="shared" ref="N43" si="116">MEDIAN(N11:N41)</f>
        <v>0.10378342732306442</v>
      </c>
      <c r="S43" s="5">
        <f t="shared" ref="S43" si="117">MEDIAN(S11:S41)</f>
        <v>-28.968333333333334</v>
      </c>
    </row>
    <row r="44" spans="1:170">
      <c r="B44" s="16"/>
    </row>
    <row r="45" spans="1:170">
      <c r="B45" s="16"/>
    </row>
    <row r="46" spans="1:170">
      <c r="B46" s="16"/>
    </row>
    <row r="47" spans="1:170">
      <c r="B47" s="16"/>
    </row>
    <row r="48" spans="1:170">
      <c r="B48" s="16"/>
    </row>
    <row r="49" spans="2:2">
      <c r="B49" s="16"/>
    </row>
    <row r="50" spans="2:2">
      <c r="B50" s="16"/>
    </row>
  </sheetData>
  <mergeCells count="4">
    <mergeCell ref="B3:L3"/>
    <mergeCell ref="B4:L4"/>
    <mergeCell ref="B5:L5"/>
    <mergeCell ref="B6:L6"/>
  </mergeCells>
  <pageMargins left="0.7" right="0.7" top="0.75" bottom="0.75" header="0.3" footer="0.3"/>
  <pageSetup scale="10" orientation="landscape" r:id="rId1"/>
  <headerFooter>
    <oddFooter>&amp;RExhibit __
Schedule (DJL-7)
Page 1 of 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68"/>
  <sheetViews>
    <sheetView view="pageLayout" topLeftCell="A64" zoomScaleNormal="100" workbookViewId="0">
      <selection sqref="A1:XFD2"/>
    </sheetView>
  </sheetViews>
  <sheetFormatPr defaultRowHeight="15"/>
  <cols>
    <col min="2" max="2" width="14.28515625" customWidth="1"/>
    <col min="3" max="3" width="13" customWidth="1"/>
    <col min="4" max="4" width="14.85546875" customWidth="1"/>
    <col min="5" max="5" width="19.140625" customWidth="1"/>
  </cols>
  <sheetData>
    <row r="2" spans="1:5" ht="18.75">
      <c r="B2" s="39"/>
      <c r="C2" s="39"/>
      <c r="D2" s="39"/>
      <c r="E2" s="39"/>
    </row>
    <row r="3" spans="1:5" ht="18.75">
      <c r="B3" s="39" t="s">
        <v>133</v>
      </c>
      <c r="C3" s="39"/>
      <c r="D3" s="39"/>
      <c r="E3" s="39"/>
    </row>
    <row r="4" spans="1:5" ht="18.75">
      <c r="A4" s="1"/>
      <c r="B4" s="39" t="s">
        <v>134</v>
      </c>
      <c r="C4" s="39"/>
      <c r="D4" s="39"/>
      <c r="E4" s="39"/>
    </row>
    <row r="5" spans="1:5" ht="18.75">
      <c r="A5" s="1"/>
      <c r="B5" s="39" t="s">
        <v>105</v>
      </c>
      <c r="C5" s="39"/>
      <c r="D5" s="39"/>
      <c r="E5" s="39"/>
    </row>
    <row r="6" spans="1:5">
      <c r="A6" s="1"/>
      <c r="B6" s="44" t="s">
        <v>106</v>
      </c>
      <c r="C6" s="44"/>
      <c r="D6" s="44"/>
      <c r="E6" s="44"/>
    </row>
    <row r="7" spans="1:5">
      <c r="A7" s="1"/>
      <c r="B7" s="1"/>
      <c r="C7" s="1"/>
      <c r="D7" s="1"/>
      <c r="E7" s="1"/>
    </row>
    <row r="8" spans="1:5">
      <c r="A8" s="1"/>
      <c r="B8" s="1"/>
      <c r="C8" s="1"/>
      <c r="D8" s="1"/>
      <c r="E8" s="1"/>
    </row>
    <row r="9" spans="1:5">
      <c r="A9" s="1"/>
      <c r="B9" s="1"/>
      <c r="C9" s="1"/>
      <c r="D9" s="1"/>
      <c r="E9" s="1"/>
    </row>
    <row r="10" spans="1:5">
      <c r="A10" s="1"/>
      <c r="B10" s="1"/>
      <c r="C10" s="1" t="s">
        <v>107</v>
      </c>
      <c r="D10" s="1" t="s">
        <v>108</v>
      </c>
      <c r="E10" s="1" t="s">
        <v>109</v>
      </c>
    </row>
    <row r="11" spans="1:5">
      <c r="A11" s="1"/>
      <c r="B11" s="1"/>
      <c r="C11" s="1" t="s">
        <v>110</v>
      </c>
      <c r="D11" s="1" t="s">
        <v>111</v>
      </c>
      <c r="E11" s="1" t="s">
        <v>112</v>
      </c>
    </row>
    <row r="12" spans="1:5">
      <c r="A12" s="1"/>
      <c r="B12" s="1"/>
      <c r="C12" s="1" t="s">
        <v>113</v>
      </c>
      <c r="D12" s="1" t="s">
        <v>114</v>
      </c>
      <c r="E12" s="1" t="s">
        <v>115</v>
      </c>
    </row>
    <row r="13" spans="1:5">
      <c r="A13" s="1" t="s">
        <v>0</v>
      </c>
      <c r="B13" s="1" t="s">
        <v>116</v>
      </c>
      <c r="C13" s="1" t="s">
        <v>117</v>
      </c>
      <c r="D13" s="1" t="s">
        <v>118</v>
      </c>
      <c r="E13" s="1" t="s">
        <v>119</v>
      </c>
    </row>
    <row r="14" spans="1:5">
      <c r="A14">
        <v>1</v>
      </c>
      <c r="B14">
        <v>1980</v>
      </c>
      <c r="C14" s="6">
        <v>0.13150000000000001</v>
      </c>
      <c r="D14" s="6">
        <v>0.14230000000000001</v>
      </c>
      <c r="E14" s="6">
        <f>D14-C14</f>
        <v>1.0800000000000004E-2</v>
      </c>
    </row>
    <row r="15" spans="1:5">
      <c r="A15">
        <f>A14+1</f>
        <v>2</v>
      </c>
      <c r="B15">
        <f>B14+1</f>
        <v>1981</v>
      </c>
      <c r="C15" s="6">
        <v>0.15620000000000001</v>
      </c>
      <c r="D15" s="6">
        <v>0.1522</v>
      </c>
      <c r="E15" s="6">
        <f t="shared" ref="E15:E43" si="0">D15-C15</f>
        <v>-4.0000000000000036E-3</v>
      </c>
    </row>
    <row r="16" spans="1:5">
      <c r="A16">
        <f t="shared" ref="A16:B31" si="1">A15+1</f>
        <v>3</v>
      </c>
      <c r="B16">
        <f t="shared" si="1"/>
        <v>1982</v>
      </c>
      <c r="C16" s="6">
        <v>0.15329999999999999</v>
      </c>
      <c r="D16" s="6">
        <v>0.1578</v>
      </c>
      <c r="E16" s="6">
        <f t="shared" si="0"/>
        <v>4.500000000000004E-3</v>
      </c>
    </row>
    <row r="17" spans="1:5">
      <c r="A17">
        <f t="shared" si="1"/>
        <v>4</v>
      </c>
      <c r="B17">
        <f t="shared" si="1"/>
        <v>1983</v>
      </c>
      <c r="C17" s="6">
        <v>0.1331</v>
      </c>
      <c r="D17" s="6">
        <v>0.15359999999999999</v>
      </c>
      <c r="E17" s="6">
        <f t="shared" si="0"/>
        <v>2.049999999999999E-2</v>
      </c>
    </row>
    <row r="18" spans="1:5">
      <c r="A18">
        <f t="shared" si="1"/>
        <v>5</v>
      </c>
      <c r="B18">
        <f t="shared" si="1"/>
        <v>1984</v>
      </c>
      <c r="C18" s="6">
        <v>0.14030000000000001</v>
      </c>
      <c r="D18" s="6">
        <v>0.1532</v>
      </c>
      <c r="E18" s="6">
        <f t="shared" si="0"/>
        <v>1.2899999999999995E-2</v>
      </c>
    </row>
    <row r="19" spans="1:5">
      <c r="A19">
        <f t="shared" si="1"/>
        <v>6</v>
      </c>
      <c r="B19">
        <f t="shared" si="1"/>
        <v>1985</v>
      </c>
      <c r="C19" s="6">
        <v>0.1229</v>
      </c>
      <c r="D19" s="6">
        <v>0.152</v>
      </c>
      <c r="E19" s="6">
        <f t="shared" si="0"/>
        <v>2.9100000000000001E-2</v>
      </c>
    </row>
    <row r="20" spans="1:5">
      <c r="A20">
        <f t="shared" si="1"/>
        <v>7</v>
      </c>
      <c r="B20">
        <f t="shared" si="1"/>
        <v>1986</v>
      </c>
      <c r="C20" s="6">
        <v>9.4600000000000004E-2</v>
      </c>
      <c r="D20" s="6">
        <v>0.13930000000000001</v>
      </c>
      <c r="E20" s="6">
        <f t="shared" si="0"/>
        <v>4.4700000000000004E-2</v>
      </c>
    </row>
    <row r="21" spans="1:5">
      <c r="A21">
        <f t="shared" si="1"/>
        <v>8</v>
      </c>
      <c r="B21">
        <f t="shared" si="1"/>
        <v>1987</v>
      </c>
      <c r="C21" s="6">
        <v>9.98E-2</v>
      </c>
      <c r="D21" s="6">
        <v>0.12989999999999999</v>
      </c>
      <c r="E21" s="6">
        <f t="shared" si="0"/>
        <v>3.0099999999999988E-2</v>
      </c>
    </row>
    <row r="22" spans="1:5">
      <c r="A22">
        <f t="shared" si="1"/>
        <v>9</v>
      </c>
      <c r="B22">
        <f t="shared" si="1"/>
        <v>1988</v>
      </c>
      <c r="C22" s="6">
        <v>0.1045</v>
      </c>
      <c r="D22" s="6">
        <v>0.12790000000000001</v>
      </c>
      <c r="E22" s="6">
        <f t="shared" si="0"/>
        <v>2.3400000000000018E-2</v>
      </c>
    </row>
    <row r="23" spans="1:5">
      <c r="A23">
        <f t="shared" si="1"/>
        <v>10</v>
      </c>
      <c r="B23">
        <f t="shared" si="1"/>
        <v>1989</v>
      </c>
      <c r="C23" s="6">
        <v>9.6600000000000005E-2</v>
      </c>
      <c r="D23" s="6">
        <v>0.12970000000000001</v>
      </c>
      <c r="E23" s="6">
        <f t="shared" si="0"/>
        <v>3.3100000000000004E-2</v>
      </c>
    </row>
    <row r="24" spans="1:5">
      <c r="A24">
        <f t="shared" si="1"/>
        <v>11</v>
      </c>
      <c r="B24">
        <f t="shared" si="1"/>
        <v>1990</v>
      </c>
      <c r="C24" s="6">
        <v>9.7600000000000006E-2</v>
      </c>
      <c r="D24" s="6">
        <v>0.127</v>
      </c>
      <c r="E24" s="6">
        <f t="shared" si="0"/>
        <v>2.9399999999999996E-2</v>
      </c>
    </row>
    <row r="25" spans="1:5">
      <c r="A25">
        <f t="shared" si="1"/>
        <v>12</v>
      </c>
      <c r="B25">
        <f t="shared" si="1"/>
        <v>1991</v>
      </c>
      <c r="C25" s="6">
        <v>9.2100000000000001E-2</v>
      </c>
      <c r="D25" s="6">
        <v>0.1255</v>
      </c>
      <c r="E25" s="6">
        <f t="shared" si="0"/>
        <v>3.3399999999999999E-2</v>
      </c>
    </row>
    <row r="26" spans="1:5">
      <c r="A26">
        <f t="shared" si="1"/>
        <v>13</v>
      </c>
      <c r="B26">
        <f t="shared" si="1"/>
        <v>1992</v>
      </c>
      <c r="C26" s="6">
        <v>8.5699999999999998E-2</v>
      </c>
      <c r="D26" s="6">
        <v>0.12089999999999999</v>
      </c>
      <c r="E26" s="6">
        <f t="shared" si="0"/>
        <v>3.5199999999999995E-2</v>
      </c>
    </row>
    <row r="27" spans="1:5">
      <c r="A27">
        <f t="shared" si="1"/>
        <v>14</v>
      </c>
      <c r="B27">
        <f t="shared" si="1"/>
        <v>1993</v>
      </c>
      <c r="C27" s="6">
        <v>7.5600000000000001E-2</v>
      </c>
      <c r="D27" s="6">
        <v>0.11409999999999999</v>
      </c>
      <c r="E27" s="6">
        <f t="shared" si="0"/>
        <v>3.8499999999999993E-2</v>
      </c>
    </row>
    <row r="28" spans="1:5">
      <c r="A28">
        <f t="shared" si="1"/>
        <v>15</v>
      </c>
      <c r="B28">
        <f t="shared" si="1"/>
        <v>1994</v>
      </c>
      <c r="C28" s="6">
        <v>8.3000000000000004E-2</v>
      </c>
      <c r="D28" s="6">
        <v>0.1134</v>
      </c>
      <c r="E28" s="6">
        <f t="shared" si="0"/>
        <v>3.0399999999999996E-2</v>
      </c>
    </row>
    <row r="29" spans="1:5">
      <c r="A29">
        <f t="shared" si="1"/>
        <v>16</v>
      </c>
      <c r="B29">
        <f t="shared" si="1"/>
        <v>1995</v>
      </c>
      <c r="C29" s="6">
        <v>7.9100000000000004E-2</v>
      </c>
      <c r="D29" s="6">
        <v>0.11550000000000001</v>
      </c>
      <c r="E29" s="6">
        <f t="shared" si="0"/>
        <v>3.6400000000000002E-2</v>
      </c>
    </row>
    <row r="30" spans="1:5">
      <c r="A30">
        <f t="shared" si="1"/>
        <v>17</v>
      </c>
      <c r="B30">
        <f t="shared" si="1"/>
        <v>1996</v>
      </c>
      <c r="C30" s="6">
        <v>7.7399999999999997E-2</v>
      </c>
      <c r="D30" s="6">
        <v>0.1139</v>
      </c>
      <c r="E30" s="6">
        <f t="shared" si="0"/>
        <v>3.6500000000000005E-2</v>
      </c>
    </row>
    <row r="31" spans="1:5">
      <c r="A31">
        <f t="shared" si="1"/>
        <v>18</v>
      </c>
      <c r="B31">
        <f t="shared" si="1"/>
        <v>1997</v>
      </c>
      <c r="C31" s="6">
        <v>7.6300000000000007E-2</v>
      </c>
      <c r="D31" s="6">
        <v>0.114</v>
      </c>
      <c r="E31" s="6">
        <f t="shared" si="0"/>
        <v>3.7699999999999997E-2</v>
      </c>
    </row>
    <row r="32" spans="1:5">
      <c r="A32">
        <f t="shared" ref="A32:B43" si="2">A31+1</f>
        <v>19</v>
      </c>
      <c r="B32">
        <f t="shared" si="2"/>
        <v>1998</v>
      </c>
      <c r="C32" s="6">
        <v>7.0000000000000007E-2</v>
      </c>
      <c r="D32" s="6">
        <v>0.1166</v>
      </c>
      <c r="E32" s="6">
        <f t="shared" si="0"/>
        <v>4.6599999999999989E-2</v>
      </c>
    </row>
    <row r="33" spans="1:5">
      <c r="A33">
        <f t="shared" si="2"/>
        <v>20</v>
      </c>
      <c r="B33">
        <f t="shared" si="2"/>
        <v>1999</v>
      </c>
      <c r="C33" s="6">
        <v>7.5499999999999998E-2</v>
      </c>
      <c r="D33" s="6">
        <v>0.1077</v>
      </c>
      <c r="E33" s="6">
        <f t="shared" si="0"/>
        <v>3.2200000000000006E-2</v>
      </c>
    </row>
    <row r="34" spans="1:5">
      <c r="A34">
        <f t="shared" si="2"/>
        <v>21</v>
      </c>
      <c r="B34">
        <f t="shared" si="2"/>
        <v>2000</v>
      </c>
      <c r="C34" s="6">
        <v>8.14E-2</v>
      </c>
      <c r="D34" s="6">
        <v>0.1143</v>
      </c>
      <c r="E34" s="6">
        <f t="shared" si="0"/>
        <v>3.2899999999999999E-2</v>
      </c>
    </row>
    <row r="35" spans="1:5">
      <c r="A35">
        <f t="shared" si="2"/>
        <v>22</v>
      </c>
      <c r="B35">
        <f t="shared" si="2"/>
        <v>2001</v>
      </c>
      <c r="C35" s="6">
        <v>7.7200000000000005E-2</v>
      </c>
      <c r="D35" s="6">
        <v>0.1109</v>
      </c>
      <c r="E35" s="6">
        <f t="shared" si="0"/>
        <v>3.3699999999999994E-2</v>
      </c>
    </row>
    <row r="36" spans="1:5">
      <c r="A36">
        <f t="shared" si="2"/>
        <v>23</v>
      </c>
      <c r="B36">
        <f t="shared" si="2"/>
        <v>2002</v>
      </c>
      <c r="C36" s="6">
        <v>7.5300000000000006E-2</v>
      </c>
      <c r="D36" s="6">
        <v>0.1116</v>
      </c>
      <c r="E36" s="6">
        <f t="shared" si="0"/>
        <v>3.6299999999999999E-2</v>
      </c>
    </row>
    <row r="37" spans="1:5">
      <c r="A37">
        <f t="shared" si="2"/>
        <v>24</v>
      </c>
      <c r="B37">
        <f t="shared" si="2"/>
        <v>2003</v>
      </c>
      <c r="C37" s="6">
        <v>6.6100000000000006E-2</v>
      </c>
      <c r="D37" s="6">
        <v>0.10970000000000001</v>
      </c>
      <c r="E37" s="6">
        <f t="shared" si="0"/>
        <v>4.36E-2</v>
      </c>
    </row>
    <row r="38" spans="1:5">
      <c r="A38">
        <f t="shared" si="2"/>
        <v>25</v>
      </c>
      <c r="B38">
        <f t="shared" si="2"/>
        <v>2004</v>
      </c>
      <c r="C38" s="6">
        <v>6.2E-2</v>
      </c>
      <c r="D38" s="6">
        <v>0.1075</v>
      </c>
      <c r="E38" s="6">
        <f t="shared" si="0"/>
        <v>4.5499999999999999E-2</v>
      </c>
    </row>
    <row r="39" spans="1:5">
      <c r="A39">
        <f t="shared" si="2"/>
        <v>26</v>
      </c>
      <c r="B39">
        <f t="shared" si="2"/>
        <v>2005</v>
      </c>
      <c r="C39" s="6">
        <v>5.67E-2</v>
      </c>
      <c r="D39" s="6">
        <v>0.10539999999999999</v>
      </c>
      <c r="E39" s="6">
        <f t="shared" si="0"/>
        <v>4.8699999999999993E-2</v>
      </c>
    </row>
    <row r="40" spans="1:5">
      <c r="A40">
        <f t="shared" si="2"/>
        <v>27</v>
      </c>
      <c r="B40">
        <f t="shared" si="2"/>
        <v>2006</v>
      </c>
      <c r="C40" s="6">
        <v>6.08E-2</v>
      </c>
      <c r="D40" s="6">
        <v>0.1036</v>
      </c>
      <c r="E40" s="6">
        <f t="shared" si="0"/>
        <v>4.2799999999999998E-2</v>
      </c>
    </row>
    <row r="41" spans="1:5">
      <c r="A41">
        <f t="shared" si="2"/>
        <v>28</v>
      </c>
      <c r="B41">
        <f t="shared" si="2"/>
        <v>2007</v>
      </c>
      <c r="C41" s="6">
        <v>6.1100000000000002E-2</v>
      </c>
      <c r="D41" s="6">
        <v>0.1036</v>
      </c>
      <c r="E41" s="6">
        <f t="shared" si="0"/>
        <v>4.2499999999999996E-2</v>
      </c>
    </row>
    <row r="42" spans="1:5">
      <c r="A42">
        <f t="shared" si="2"/>
        <v>29</v>
      </c>
      <c r="B42">
        <f t="shared" si="2"/>
        <v>2008</v>
      </c>
      <c r="C42" s="6">
        <v>6.6500000000000004E-2</v>
      </c>
      <c r="D42" s="6">
        <v>0.1046</v>
      </c>
      <c r="E42" s="6">
        <f t="shared" si="0"/>
        <v>3.8099999999999995E-2</v>
      </c>
    </row>
    <row r="43" spans="1:5">
      <c r="A43">
        <f t="shared" si="2"/>
        <v>30</v>
      </c>
      <c r="B43" s="11" t="s">
        <v>59</v>
      </c>
      <c r="C43" s="6">
        <f>AVERAGE(C14:C42)</f>
        <v>9.1455172413793112E-2</v>
      </c>
      <c r="D43" s="6">
        <f>AVERAGE(D14:D42)</f>
        <v>0.12336896551724139</v>
      </c>
      <c r="E43" s="6">
        <f t="shared" si="0"/>
        <v>3.1913793103448274E-2</v>
      </c>
    </row>
    <row r="44" spans="1:5">
      <c r="A44">
        <f t="shared" ref="A44" si="3">A43+1</f>
        <v>31</v>
      </c>
      <c r="C44" s="6"/>
      <c r="D44" s="6"/>
      <c r="E44" s="6"/>
    </row>
    <row r="45" spans="1:5">
      <c r="A45">
        <f t="shared" ref="A45" si="4">A44+1</f>
        <v>32</v>
      </c>
      <c r="B45" s="41" t="s">
        <v>120</v>
      </c>
      <c r="C45" s="41"/>
      <c r="D45" s="41"/>
      <c r="E45" s="6">
        <f>E43</f>
        <v>3.1913793103448274E-2</v>
      </c>
    </row>
    <row r="46" spans="1:5">
      <c r="A46">
        <f t="shared" ref="A46" si="5">A45+1</f>
        <v>33</v>
      </c>
      <c r="B46" s="41" t="s">
        <v>121</v>
      </c>
      <c r="C46" s="41"/>
      <c r="D46" s="41"/>
      <c r="E46" s="6">
        <v>6.0999999999999999E-2</v>
      </c>
    </row>
    <row r="47" spans="1:5">
      <c r="A47">
        <f t="shared" ref="A47" si="6">A46+1</f>
        <v>34</v>
      </c>
      <c r="B47" s="41" t="s">
        <v>122</v>
      </c>
      <c r="C47" s="41"/>
      <c r="D47" s="41"/>
      <c r="E47" s="12">
        <f>E45+E46</f>
        <v>9.2913793103448272E-2</v>
      </c>
    </row>
    <row r="48" spans="1:5">
      <c r="A48">
        <f t="shared" ref="A48" si="7">A47+1</f>
        <v>35</v>
      </c>
      <c r="B48" s="42"/>
      <c r="C48" s="42"/>
      <c r="D48" s="42"/>
      <c r="E48" s="6"/>
    </row>
    <row r="49" spans="1:5">
      <c r="A49">
        <f t="shared" ref="A49" si="8">A48+1</f>
        <v>36</v>
      </c>
      <c r="B49" s="15" t="s">
        <v>124</v>
      </c>
      <c r="C49" s="14"/>
      <c r="D49" s="6"/>
      <c r="E49" s="6">
        <f>E46</f>
        <v>6.0999999999999999E-2</v>
      </c>
    </row>
    <row r="50" spans="1:5">
      <c r="A50">
        <f t="shared" ref="A50" si="9">A49+1</f>
        <v>37</v>
      </c>
      <c r="B50" s="15" t="s">
        <v>125</v>
      </c>
      <c r="C50" s="14"/>
      <c r="D50" s="6"/>
      <c r="E50" s="6">
        <f>C43</f>
        <v>9.1455172413793112E-2</v>
      </c>
    </row>
    <row r="51" spans="1:5">
      <c r="A51">
        <f t="shared" ref="A51" si="10">A50+1</f>
        <v>38</v>
      </c>
      <c r="B51" s="41" t="s">
        <v>126</v>
      </c>
      <c r="C51" s="41"/>
      <c r="D51" s="41"/>
      <c r="E51" s="6">
        <f>E49-E50</f>
        <v>-3.0455172413793113E-2</v>
      </c>
    </row>
    <row r="52" spans="1:5">
      <c r="A52">
        <f t="shared" ref="A52" si="11">A51+1</f>
        <v>39</v>
      </c>
      <c r="B52" s="43"/>
      <c r="C52" s="43"/>
      <c r="D52" s="43"/>
    </row>
    <row r="53" spans="1:5">
      <c r="A53">
        <f t="shared" ref="A53" si="12">A52+1</f>
        <v>40</v>
      </c>
      <c r="B53" s="15" t="s">
        <v>127</v>
      </c>
      <c r="E53">
        <f>LINEST(E14:E42,C14:C42)</f>
        <v>-0.41342839305107787</v>
      </c>
    </row>
    <row r="54" spans="1:5">
      <c r="A54">
        <f t="shared" ref="A54" si="13">A53+1</f>
        <v>41</v>
      </c>
      <c r="B54" s="15" t="s">
        <v>128</v>
      </c>
      <c r="E54" s="6">
        <f>E53*E51</f>
        <v>1.2591032991128003E-2</v>
      </c>
    </row>
    <row r="55" spans="1:5">
      <c r="A55">
        <f t="shared" ref="A55" si="14">A54+1</f>
        <v>42</v>
      </c>
      <c r="B55" s="40"/>
      <c r="C55" s="40"/>
      <c r="D55" s="40"/>
    </row>
    <row r="56" spans="1:5">
      <c r="A56">
        <f t="shared" ref="A56" si="15">A55+1</f>
        <v>43</v>
      </c>
      <c r="B56" s="41" t="s">
        <v>120</v>
      </c>
      <c r="C56" s="41"/>
      <c r="D56" s="41"/>
      <c r="E56" s="6">
        <f>E45</f>
        <v>3.1913793103448274E-2</v>
      </c>
    </row>
    <row r="57" spans="1:5">
      <c r="A57">
        <f t="shared" ref="A57" si="16">A56+1</f>
        <v>44</v>
      </c>
      <c r="B57" s="41" t="s">
        <v>129</v>
      </c>
      <c r="C57" s="41"/>
      <c r="D57" s="41"/>
      <c r="E57" s="6">
        <f>E54</f>
        <v>1.2591032991128003E-2</v>
      </c>
    </row>
    <row r="58" spans="1:5">
      <c r="A58">
        <f t="shared" ref="A58" si="17">A57+1</f>
        <v>45</v>
      </c>
      <c r="B58" s="41" t="s">
        <v>130</v>
      </c>
      <c r="C58" s="41"/>
      <c r="D58" s="41"/>
      <c r="E58" s="6">
        <f>E56+E57</f>
        <v>4.4504826094576275E-2</v>
      </c>
    </row>
    <row r="59" spans="1:5">
      <c r="A59">
        <f t="shared" ref="A59" si="18">A58+1</f>
        <v>46</v>
      </c>
      <c r="B59" s="41"/>
      <c r="C59" s="41"/>
      <c r="D59" s="41"/>
    </row>
    <row r="60" spans="1:5">
      <c r="A60">
        <f t="shared" ref="A60" si="19">A59+1</f>
        <v>47</v>
      </c>
      <c r="B60" s="41" t="s">
        <v>131</v>
      </c>
      <c r="C60" s="41"/>
      <c r="D60" s="41"/>
      <c r="E60" s="6">
        <f>E46</f>
        <v>6.0999999999999999E-2</v>
      </c>
    </row>
    <row r="61" spans="1:5">
      <c r="A61">
        <f t="shared" ref="A61" si="20">A60+1</f>
        <v>48</v>
      </c>
      <c r="B61" s="41" t="s">
        <v>132</v>
      </c>
      <c r="C61" s="41"/>
      <c r="D61" s="41"/>
      <c r="E61" s="9">
        <f>E58+E60</f>
        <v>0.10550482609457627</v>
      </c>
    </row>
    <row r="62" spans="1:5">
      <c r="B62" s="13"/>
    </row>
    <row r="64" spans="1:5">
      <c r="B64" s="13" t="s">
        <v>123</v>
      </c>
    </row>
    <row r="65" spans="2:2">
      <c r="B65" s="13" t="s">
        <v>135</v>
      </c>
    </row>
    <row r="66" spans="2:2">
      <c r="B66" s="13" t="s">
        <v>136</v>
      </c>
    </row>
    <row r="67" spans="2:2">
      <c r="B67" s="13" t="s">
        <v>137</v>
      </c>
    </row>
    <row r="68" spans="2:2">
      <c r="B68" s="13" t="s">
        <v>138</v>
      </c>
    </row>
  </sheetData>
  <mergeCells count="18">
    <mergeCell ref="B45:D45"/>
    <mergeCell ref="B2:E2"/>
    <mergeCell ref="B3:E3"/>
    <mergeCell ref="B4:E4"/>
    <mergeCell ref="B5:E5"/>
    <mergeCell ref="B6:E6"/>
    <mergeCell ref="B61:D61"/>
    <mergeCell ref="B46:D46"/>
    <mergeCell ref="B47:D47"/>
    <mergeCell ref="B48:D48"/>
    <mergeCell ref="B51:D51"/>
    <mergeCell ref="B52:D52"/>
    <mergeCell ref="B55:D55"/>
    <mergeCell ref="B56:D56"/>
    <mergeCell ref="B57:D57"/>
    <mergeCell ref="B58:D58"/>
    <mergeCell ref="B59:D59"/>
    <mergeCell ref="B60:D60"/>
  </mergeCells>
  <printOptions horizontalCentered="1" verticalCentered="1"/>
  <pageMargins left="0.7" right="0.7" top="0.75" bottom="0.75" header="0.3" footer="0.3"/>
  <pageSetup scale="68" orientation="portrait" r:id="rId1"/>
  <headerFooter>
    <oddFooter>&amp;RExhibit __
Schedule (DJL-8)
Page 1 of 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4"/>
  <sheetViews>
    <sheetView tabSelected="1" view="pageLayout" topLeftCell="A25" zoomScaleNormal="100" workbookViewId="0">
      <selection activeCell="G28" sqref="G28"/>
    </sheetView>
  </sheetViews>
  <sheetFormatPr defaultRowHeight="15"/>
  <cols>
    <col min="1" max="1" width="5.7109375" customWidth="1"/>
    <col min="2" max="2" width="31.140625" customWidth="1"/>
    <col min="3" max="3" width="16.85546875" bestFit="1" customWidth="1"/>
    <col min="4" max="4" width="16.85546875" customWidth="1"/>
    <col min="5" max="5" width="18.42578125" customWidth="1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7"/>
    </row>
    <row r="2" spans="1:21" ht="21">
      <c r="A2" s="38" t="s">
        <v>133</v>
      </c>
      <c r="B2" s="38"/>
      <c r="C2" s="38"/>
      <c r="D2" s="38"/>
      <c r="E2" s="38"/>
      <c r="F2" s="38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7"/>
    </row>
    <row r="3" spans="1:21" ht="21">
      <c r="A3" s="38" t="s">
        <v>134</v>
      </c>
      <c r="B3" s="38"/>
      <c r="C3" s="38"/>
      <c r="D3" s="38"/>
      <c r="E3" s="38"/>
      <c r="F3" s="38"/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7"/>
    </row>
    <row r="4" spans="1:21" ht="21">
      <c r="A4" s="38" t="s">
        <v>213</v>
      </c>
      <c r="B4" s="38"/>
      <c r="C4" s="38"/>
      <c r="D4" s="38"/>
      <c r="E4" s="38"/>
      <c r="F4" s="38"/>
      <c r="G4" s="3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7"/>
    </row>
    <row r="5" spans="1:21" ht="21">
      <c r="A5" s="25"/>
      <c r="B5" s="25"/>
      <c r="C5" s="25"/>
      <c r="D5" s="25"/>
      <c r="E5" s="25"/>
      <c r="F5" s="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7"/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7"/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7"/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7"/>
    </row>
    <row r="9" spans="1:21" ht="15.75">
      <c r="A9" s="1"/>
      <c r="B9" s="45" t="s">
        <v>203</v>
      </c>
      <c r="C9" s="45"/>
      <c r="D9" s="45"/>
      <c r="E9" s="45"/>
      <c r="F9" s="4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7"/>
    </row>
    <row r="10" spans="1:21" ht="26.25">
      <c r="A10" s="2" t="s">
        <v>0</v>
      </c>
      <c r="B10" s="1" t="s">
        <v>187</v>
      </c>
      <c r="C10" s="2" t="s">
        <v>189</v>
      </c>
      <c r="D10" s="1" t="s">
        <v>200</v>
      </c>
      <c r="E10" s="2" t="s">
        <v>201</v>
      </c>
      <c r="F10" s="2" t="s">
        <v>202</v>
      </c>
      <c r="G10" s="2" t="s">
        <v>214</v>
      </c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7"/>
    </row>
    <row r="11" spans="1:21">
      <c r="A11" s="2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7"/>
    </row>
    <row r="12" spans="1:21">
      <c r="A12" s="2">
        <v>1</v>
      </c>
      <c r="B12" s="1" t="s">
        <v>196</v>
      </c>
      <c r="C12" s="29">
        <v>3651044928</v>
      </c>
      <c r="D12" s="31">
        <f>C12/C15</f>
        <v>0.51008447381967936</v>
      </c>
      <c r="E12" s="31">
        <v>5.9670000000000001E-2</v>
      </c>
      <c r="F12" s="31">
        <f>D12*E12</f>
        <v>3.0436740552820269E-2</v>
      </c>
      <c r="G12" s="35">
        <f>F12</f>
        <v>3.0436740552820269E-2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7"/>
    </row>
    <row r="13" spans="1:21">
      <c r="A13" s="2">
        <f>A12+1</f>
        <v>2</v>
      </c>
      <c r="B13" s="1" t="s">
        <v>197</v>
      </c>
      <c r="C13" s="29">
        <v>114502040</v>
      </c>
      <c r="D13" s="31">
        <f>C13/C15</f>
        <v>1.5996985514137141E-2</v>
      </c>
      <c r="E13" s="31">
        <v>5.1889999999999999E-2</v>
      </c>
      <c r="F13" s="31">
        <f t="shared" ref="F13:F14" si="0">D13*E13</f>
        <v>8.3008357832857623E-4</v>
      </c>
      <c r="G13" s="31">
        <f>(1/0.65)*F13</f>
        <v>1.2770516589670402E-3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7"/>
    </row>
    <row r="14" spans="1:21">
      <c r="A14" s="2">
        <f t="shared" ref="A14:A49" si="1">A13+1</f>
        <v>3</v>
      </c>
      <c r="B14" s="1" t="s">
        <v>198</v>
      </c>
      <c r="C14" s="29">
        <v>3392179086</v>
      </c>
      <c r="D14" s="31">
        <f>C14/C15</f>
        <v>0.4739185406661835</v>
      </c>
      <c r="E14" s="31">
        <v>0.115</v>
      </c>
      <c r="F14" s="31">
        <f t="shared" si="0"/>
        <v>5.4500632176611108E-2</v>
      </c>
      <c r="G14" s="31">
        <f>(1/0.65)*F14</f>
        <v>8.3847126425555543E-2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7"/>
    </row>
    <row r="15" spans="1:21">
      <c r="A15" s="2">
        <f t="shared" si="1"/>
        <v>4</v>
      </c>
      <c r="B15" s="1" t="s">
        <v>199</v>
      </c>
      <c r="C15" s="29">
        <f>SUM(C12:C14)</f>
        <v>7157726054</v>
      </c>
      <c r="D15" s="31">
        <f>SUM(D12:D14)</f>
        <v>1</v>
      </c>
      <c r="E15" s="30"/>
      <c r="F15" s="31">
        <f>SUM(F12:F14)</f>
        <v>8.5767456307759948E-2</v>
      </c>
      <c r="G15" s="31">
        <f>SUM(G12:G14)</f>
        <v>0.11556091863734286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7"/>
    </row>
    <row r="16" spans="1:21">
      <c r="A16" s="2">
        <f t="shared" si="1"/>
        <v>5</v>
      </c>
      <c r="B16" s="1" t="s">
        <v>226</v>
      </c>
      <c r="C16" s="2"/>
      <c r="D16" s="30"/>
      <c r="E16" s="30"/>
      <c r="F16" s="47">
        <f>F15/F12</f>
        <v>2.8178922824839971</v>
      </c>
      <c r="G16" s="47">
        <f>G15/G12</f>
        <v>3.7967573576676883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7"/>
    </row>
    <row r="17" spans="1:21">
      <c r="A17" s="2">
        <f t="shared" si="1"/>
        <v>6</v>
      </c>
      <c r="B17" s="1"/>
      <c r="C17" s="2"/>
      <c r="D17" s="30"/>
      <c r="E17" s="30"/>
      <c r="F17" s="30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7"/>
    </row>
    <row r="18" spans="1:21">
      <c r="A18" s="2">
        <f t="shared" si="1"/>
        <v>7</v>
      </c>
      <c r="B18" s="1"/>
      <c r="C18" s="2"/>
      <c r="D18" s="30"/>
      <c r="E18" s="30"/>
      <c r="F18" s="3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7"/>
    </row>
    <row r="19" spans="1:21" ht="15.75">
      <c r="A19" s="2">
        <f t="shared" si="1"/>
        <v>8</v>
      </c>
      <c r="B19" s="45" t="s">
        <v>216</v>
      </c>
      <c r="C19" s="45"/>
      <c r="D19" s="45"/>
      <c r="E19" s="45"/>
      <c r="F19" s="4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7"/>
    </row>
    <row r="20" spans="1:21" ht="26.25">
      <c r="A20" s="2">
        <f t="shared" si="1"/>
        <v>9</v>
      </c>
      <c r="B20" s="1" t="s">
        <v>187</v>
      </c>
      <c r="C20" s="2" t="s">
        <v>189</v>
      </c>
      <c r="D20" s="1" t="s">
        <v>200</v>
      </c>
      <c r="E20" s="2" t="s">
        <v>201</v>
      </c>
      <c r="F20" s="2" t="s">
        <v>202</v>
      </c>
      <c r="G20" s="2" t="s">
        <v>214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7"/>
    </row>
    <row r="21" spans="1:21">
      <c r="A21" s="2">
        <f t="shared" si="1"/>
        <v>10</v>
      </c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27"/>
    </row>
    <row r="22" spans="1:21">
      <c r="A22" s="2">
        <f t="shared" si="1"/>
        <v>11</v>
      </c>
      <c r="B22" s="1" t="s">
        <v>196</v>
      </c>
      <c r="C22" s="29">
        <v>3651044928</v>
      </c>
      <c r="D22" s="31">
        <f>C22/C25</f>
        <v>0.51008447381967936</v>
      </c>
      <c r="E22" s="31">
        <v>5.9670000000000001E-2</v>
      </c>
      <c r="F22" s="31">
        <f>D22*E22</f>
        <v>3.0436740552820269E-2</v>
      </c>
      <c r="G22" s="35">
        <f>F22</f>
        <v>3.0436740552820269E-2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27"/>
    </row>
    <row r="23" spans="1:21">
      <c r="A23" s="2">
        <f t="shared" si="1"/>
        <v>12</v>
      </c>
      <c r="B23" s="1" t="s">
        <v>197</v>
      </c>
      <c r="C23" s="29">
        <v>114502040</v>
      </c>
      <c r="D23" s="31">
        <f>C23/C25</f>
        <v>1.5996985514137141E-2</v>
      </c>
      <c r="E23" s="31">
        <v>5.1889999999999999E-2</v>
      </c>
      <c r="F23" s="31">
        <f t="shared" ref="F23:F24" si="2">D23*E23</f>
        <v>8.3008357832857623E-4</v>
      </c>
      <c r="G23" s="31">
        <f>(1/0.65)*F23</f>
        <v>1.2770516589670402E-3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27"/>
    </row>
    <row r="24" spans="1:21">
      <c r="A24" s="2">
        <f t="shared" si="1"/>
        <v>13</v>
      </c>
      <c r="B24" s="1" t="s">
        <v>198</v>
      </c>
      <c r="C24" s="29">
        <v>3392179086</v>
      </c>
      <c r="D24" s="31">
        <f>C24/C25</f>
        <v>0.4739185406661835</v>
      </c>
      <c r="E24" s="31">
        <v>0.10199999999999999</v>
      </c>
      <c r="F24" s="31">
        <f t="shared" si="2"/>
        <v>4.8339691147950711E-2</v>
      </c>
      <c r="G24" s="31">
        <f>(1/0.65)*F24</f>
        <v>7.4368755612231857E-2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7"/>
    </row>
    <row r="25" spans="1:21">
      <c r="A25" s="2">
        <f t="shared" si="1"/>
        <v>14</v>
      </c>
      <c r="B25" s="1" t="s">
        <v>199</v>
      </c>
      <c r="C25" s="29">
        <f>SUM(C22:C24)</f>
        <v>7157726054</v>
      </c>
      <c r="D25" s="31">
        <f>SUM(D22:D24)</f>
        <v>1</v>
      </c>
      <c r="E25" s="30"/>
      <c r="F25" s="31">
        <f>SUM(F22:F24)</f>
        <v>7.9606515279099566E-2</v>
      </c>
      <c r="G25" s="31">
        <f>SUM(G22:G24)</f>
        <v>0.10608254782401916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7"/>
    </row>
    <row r="26" spans="1:21">
      <c r="A26" s="2">
        <f t="shared" si="1"/>
        <v>15</v>
      </c>
      <c r="B26" s="1" t="s">
        <v>226</v>
      </c>
      <c r="C26" s="2"/>
      <c r="D26" s="30"/>
      <c r="E26" s="30"/>
      <c r="F26" s="47">
        <f>F25/F22</f>
        <v>2.6154743850101001</v>
      </c>
      <c r="G26" s="47">
        <f>G25/G22</f>
        <v>3.4853452077078453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7"/>
    </row>
    <row r="27" spans="1:21">
      <c r="A27" s="2">
        <f t="shared" si="1"/>
        <v>16</v>
      </c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7"/>
    </row>
    <row r="28" spans="1:21">
      <c r="A28" s="2">
        <f t="shared" si="1"/>
        <v>17</v>
      </c>
      <c r="B28" s="1" t="s">
        <v>187</v>
      </c>
      <c r="C28" s="2" t="s">
        <v>189</v>
      </c>
      <c r="D28" s="2" t="s">
        <v>189</v>
      </c>
      <c r="E28" s="1" t="s">
        <v>217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7"/>
    </row>
    <row r="29" spans="1:21">
      <c r="A29" s="2">
        <f t="shared" si="1"/>
        <v>18</v>
      </c>
      <c r="B29" t="s">
        <v>188</v>
      </c>
      <c r="C29" s="34">
        <v>6001444</v>
      </c>
      <c r="D29" s="34">
        <v>6001444</v>
      </c>
    </row>
    <row r="30" spans="1:21">
      <c r="A30" s="2">
        <f t="shared" si="1"/>
        <v>19</v>
      </c>
      <c r="B30" t="s">
        <v>190</v>
      </c>
      <c r="C30" s="6">
        <v>8.5769999999999999E-2</v>
      </c>
      <c r="D30" s="6">
        <f>F25</f>
        <v>7.9606515279099566E-2</v>
      </c>
    </row>
    <row r="31" spans="1:21">
      <c r="A31" s="2">
        <f t="shared" si="1"/>
        <v>20</v>
      </c>
      <c r="B31" s="28" t="s">
        <v>191</v>
      </c>
      <c r="C31" s="32">
        <f>C29*C30</f>
        <v>514743.85187999997</v>
      </c>
      <c r="D31" s="32">
        <f>D29*D30</f>
        <v>477754.04348266043</v>
      </c>
      <c r="E31" s="32">
        <f>D31-C31</f>
        <v>-36989.808397339541</v>
      </c>
    </row>
    <row r="32" spans="1:21">
      <c r="A32" s="2">
        <f t="shared" si="1"/>
        <v>21</v>
      </c>
      <c r="B32" s="36" t="s">
        <v>215</v>
      </c>
      <c r="C32" s="32">
        <f>C29*G15</f>
        <v>693532.38179056952</v>
      </c>
      <c r="D32" s="32">
        <f>G25*D29</f>
        <v>636648.47014317277</v>
      </c>
      <c r="E32" s="32">
        <f>D32-C32</f>
        <v>-56883.911647396744</v>
      </c>
    </row>
    <row r="33" spans="1:5">
      <c r="A33" s="2">
        <f t="shared" si="1"/>
        <v>22</v>
      </c>
      <c r="B33" t="s">
        <v>192</v>
      </c>
      <c r="C33" s="34">
        <v>376408</v>
      </c>
      <c r="D33" s="34">
        <v>376408</v>
      </c>
    </row>
    <row r="34" spans="1:5">
      <c r="A34" s="2">
        <f t="shared" si="1"/>
        <v>23</v>
      </c>
      <c r="B34" t="s">
        <v>218</v>
      </c>
      <c r="C34" s="34">
        <f>C32-C31</f>
        <v>178788.52991056954</v>
      </c>
      <c r="D34" s="34">
        <f>D32-D31</f>
        <v>158894.42666051234</v>
      </c>
    </row>
    <row r="35" spans="1:5">
      <c r="A35" s="2">
        <f t="shared" si="1"/>
        <v>24</v>
      </c>
      <c r="B35" t="s">
        <v>219</v>
      </c>
      <c r="C35" s="34">
        <v>6581</v>
      </c>
      <c r="D35" s="34">
        <f>C35</f>
        <v>6581</v>
      </c>
    </row>
    <row r="36" spans="1:5">
      <c r="A36" s="2">
        <f t="shared" si="1"/>
        <v>25</v>
      </c>
      <c r="B36" t="s">
        <v>225</v>
      </c>
      <c r="C36" s="32">
        <f>C31+C33+C34</f>
        <v>1069940.3817905695</v>
      </c>
      <c r="D36" s="32">
        <f>D31+D33+D34</f>
        <v>1013056.4701431728</v>
      </c>
      <c r="E36" s="32">
        <f>D36-C36</f>
        <v>-56883.911647396744</v>
      </c>
    </row>
    <row r="37" spans="1:5">
      <c r="A37" s="2">
        <f t="shared" si="1"/>
        <v>26</v>
      </c>
      <c r="B37" t="s">
        <v>193</v>
      </c>
      <c r="C37" s="32">
        <f>C31+C33</f>
        <v>891151.85187999997</v>
      </c>
      <c r="D37" s="32">
        <f>D31+D33</f>
        <v>854162.04348266043</v>
      </c>
      <c r="E37" s="32">
        <f>D37-C37</f>
        <v>-36989.808397339541</v>
      </c>
    </row>
    <row r="38" spans="1:5">
      <c r="A38" s="2">
        <f t="shared" si="1"/>
        <v>27</v>
      </c>
      <c r="B38" t="s">
        <v>220</v>
      </c>
      <c r="C38" s="32">
        <f>C31+C33+C35</f>
        <v>897732.85187999997</v>
      </c>
      <c r="D38" s="32">
        <f>D31+D33+D35</f>
        <v>860743.04348266043</v>
      </c>
    </row>
    <row r="39" spans="1:5">
      <c r="A39" s="2">
        <f t="shared" si="1"/>
        <v>28</v>
      </c>
      <c r="B39" t="s">
        <v>194</v>
      </c>
      <c r="C39" s="32">
        <v>3651045</v>
      </c>
      <c r="D39" s="32">
        <v>3651045</v>
      </c>
    </row>
    <row r="40" spans="1:5">
      <c r="A40" s="2">
        <f t="shared" si="1"/>
        <v>29</v>
      </c>
      <c r="B40" t="s">
        <v>195</v>
      </c>
      <c r="C40" s="32">
        <f>F12*C29</f>
        <v>182664.3939702799</v>
      </c>
      <c r="D40" s="32">
        <f>C40</f>
        <v>182664.3939702799</v>
      </c>
    </row>
    <row r="41" spans="1:5">
      <c r="A41" s="2">
        <f t="shared" si="1"/>
        <v>30</v>
      </c>
      <c r="B41" t="s">
        <v>204</v>
      </c>
      <c r="C41" s="33">
        <f>D12</f>
        <v>0.51008447381967936</v>
      </c>
      <c r="D41" s="33">
        <v>0.51007999999999998</v>
      </c>
    </row>
    <row r="42" spans="1:5">
      <c r="A42" s="2">
        <f t="shared" si="1"/>
        <v>31</v>
      </c>
    </row>
    <row r="43" spans="1:5">
      <c r="A43" s="2">
        <f t="shared" si="1"/>
        <v>32</v>
      </c>
    </row>
    <row r="44" spans="1:5" ht="39">
      <c r="A44" s="2">
        <f t="shared" si="1"/>
        <v>33</v>
      </c>
      <c r="B44" t="s">
        <v>205</v>
      </c>
      <c r="C44" s="2" t="s">
        <v>207</v>
      </c>
      <c r="D44" s="2" t="s">
        <v>209</v>
      </c>
      <c r="E44" s="2" t="s">
        <v>208</v>
      </c>
    </row>
    <row r="45" spans="1:5">
      <c r="A45" s="2">
        <f t="shared" si="1"/>
        <v>34</v>
      </c>
      <c r="B45" t="s">
        <v>221</v>
      </c>
      <c r="C45" s="6">
        <f>C38/C39</f>
        <v>0.24588380912314145</v>
      </c>
      <c r="D45" s="6">
        <f>D38/D39</f>
        <v>0.23575251564487987</v>
      </c>
      <c r="E45" s="26" t="s">
        <v>210</v>
      </c>
    </row>
    <row r="46" spans="1:5">
      <c r="A46" s="2">
        <f t="shared" si="1"/>
        <v>35</v>
      </c>
      <c r="B46" t="s">
        <v>222</v>
      </c>
      <c r="C46" s="4">
        <f>C38/C40</f>
        <v>4.9146570514780459</v>
      </c>
      <c r="D46" s="4">
        <f>D38/D40</f>
        <v>4.7121555809212943</v>
      </c>
      <c r="E46" s="46" t="s">
        <v>223</v>
      </c>
    </row>
    <row r="47" spans="1:5">
      <c r="A47" s="2">
        <f t="shared" si="1"/>
        <v>36</v>
      </c>
      <c r="B47" t="s">
        <v>224</v>
      </c>
      <c r="C47" s="4">
        <f>C39/C36</f>
        <v>3.4123817197084323</v>
      </c>
      <c r="D47" s="4">
        <f>D39/D36</f>
        <v>3.6039896171671524</v>
      </c>
      <c r="E47" s="26" t="s">
        <v>211</v>
      </c>
    </row>
    <row r="48" spans="1:5">
      <c r="A48" s="2">
        <f t="shared" si="1"/>
        <v>37</v>
      </c>
      <c r="B48" t="s">
        <v>206</v>
      </c>
      <c r="C48" s="33">
        <f>C41</f>
        <v>0.51008447381967936</v>
      </c>
      <c r="D48" s="33">
        <f>C48</f>
        <v>0.51008447381967936</v>
      </c>
      <c r="E48" s="37" t="s">
        <v>212</v>
      </c>
    </row>
    <row r="49" spans="1:5">
      <c r="A49" s="2"/>
      <c r="C49" s="33"/>
      <c r="D49" s="33"/>
      <c r="E49" s="26"/>
    </row>
    <row r="50" spans="1:5">
      <c r="A50" s="2"/>
    </row>
    <row r="51" spans="1:5">
      <c r="A51" s="2"/>
    </row>
    <row r="52" spans="1:5">
      <c r="A52" s="2"/>
    </row>
    <row r="53" spans="1:5">
      <c r="A53" s="2"/>
    </row>
    <row r="54" spans="1:5">
      <c r="A54" s="2"/>
    </row>
  </sheetData>
  <mergeCells count="5">
    <mergeCell ref="B9:F9"/>
    <mergeCell ref="B19:F19"/>
    <mergeCell ref="A2:G2"/>
    <mergeCell ref="A3:G3"/>
    <mergeCell ref="A4:G4"/>
  </mergeCells>
  <pageMargins left="0.7" right="0.7" top="0.75" bottom="0.75" header="0.3" footer="0.3"/>
  <pageSetup scale="84" orientation="portrait" r:id="rId1"/>
  <headerFooter>
    <oddFooter>&amp;RExhibit __
Schedule (DJL-9)
Page 1 of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workbookViewId="0">
      <selection activeCell="J10" sqref="J10:L43"/>
    </sheetView>
  </sheetViews>
  <sheetFormatPr defaultRowHeight="15"/>
  <cols>
    <col min="1" max="1" width="4.85546875" customWidth="1"/>
    <col min="2" max="2" width="37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8.75">
      <c r="A4" s="1"/>
      <c r="B4" s="39" t="s">
        <v>133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1"/>
      <c r="N4" s="1"/>
      <c r="O4" s="1"/>
      <c r="P4" s="1"/>
    </row>
    <row r="5" spans="1:16" ht="18.75">
      <c r="A5" s="1"/>
      <c r="B5" s="39" t="s">
        <v>134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  <c r="O5" s="1"/>
      <c r="P5" s="1"/>
    </row>
    <row r="6" spans="1:16" ht="18.75">
      <c r="A6" s="1"/>
      <c r="B6" s="39" t="s">
        <v>139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1"/>
      <c r="N6" s="1"/>
      <c r="O6" s="1"/>
      <c r="P6" s="1"/>
    </row>
    <row r="7" spans="1:16" ht="18.75">
      <c r="A7" s="1"/>
      <c r="B7" s="39" t="s">
        <v>149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1"/>
      <c r="N7" s="1"/>
      <c r="O7" s="1"/>
      <c r="P7" s="1"/>
    </row>
    <row r="8" spans="1:16" ht="18.75">
      <c r="A8" s="1"/>
      <c r="B8" s="39" t="s">
        <v>140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39">
      <c r="A10" s="2" t="s">
        <v>0</v>
      </c>
      <c r="B10" s="1" t="s">
        <v>1</v>
      </c>
      <c r="C10" s="1" t="s">
        <v>2</v>
      </c>
      <c r="D10" s="1" t="s">
        <v>74</v>
      </c>
      <c r="E10" s="1" t="s">
        <v>75</v>
      </c>
      <c r="F10" s="2" t="s">
        <v>76</v>
      </c>
      <c r="G10" s="1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82</v>
      </c>
      <c r="M10" s="2"/>
      <c r="N10" s="1"/>
      <c r="O10" s="1"/>
      <c r="P10" s="1"/>
    </row>
    <row r="11" spans="1:16">
      <c r="A11">
        <v>1</v>
      </c>
      <c r="B11" s="3" t="s">
        <v>3</v>
      </c>
      <c r="C11" s="3" t="s">
        <v>4</v>
      </c>
      <c r="D11" s="4">
        <v>0.7</v>
      </c>
      <c r="E11" s="5">
        <v>1.8</v>
      </c>
      <c r="F11" s="5">
        <v>1.92</v>
      </c>
      <c r="G11" s="5">
        <v>2.2999999999999998</v>
      </c>
      <c r="H11" s="5">
        <v>2.75</v>
      </c>
      <c r="I11" s="6"/>
      <c r="J11" s="6">
        <v>0.55500000000000005</v>
      </c>
      <c r="K11" s="6">
        <v>0.53500000000000003</v>
      </c>
      <c r="L11" s="6">
        <v>0.51500000000000001</v>
      </c>
      <c r="M11" s="6"/>
      <c r="N11" s="6"/>
    </row>
    <row r="12" spans="1:16">
      <c r="A12">
        <f>A11+1</f>
        <v>2</v>
      </c>
      <c r="B12" s="3" t="s">
        <v>5</v>
      </c>
      <c r="C12" s="3" t="s">
        <v>6</v>
      </c>
      <c r="D12" s="4">
        <v>0.95</v>
      </c>
      <c r="E12" s="5">
        <v>0.8</v>
      </c>
      <c r="F12" s="5">
        <v>1.2</v>
      </c>
      <c r="G12" s="5">
        <v>2.35</v>
      </c>
      <c r="H12" s="5">
        <v>3.35</v>
      </c>
      <c r="I12" s="6">
        <v>7.0000000000000007E-2</v>
      </c>
      <c r="J12" s="6">
        <v>0.42</v>
      </c>
      <c r="K12" s="6">
        <v>0.44</v>
      </c>
      <c r="L12" s="6">
        <v>0.49</v>
      </c>
      <c r="M12" s="6"/>
      <c r="N12" s="6"/>
    </row>
    <row r="13" spans="1:16">
      <c r="A13">
        <f t="shared" ref="A13" si="0">A12+1</f>
        <v>3</v>
      </c>
      <c r="B13" s="3" t="s">
        <v>7</v>
      </c>
      <c r="C13" s="3" t="s">
        <v>8</v>
      </c>
      <c r="D13" s="4">
        <v>0.7</v>
      </c>
      <c r="E13" s="5">
        <v>1.6</v>
      </c>
      <c r="F13" s="5">
        <v>1.92</v>
      </c>
      <c r="G13" s="5">
        <v>2.2999999999999998</v>
      </c>
      <c r="H13" s="5">
        <v>3.2</v>
      </c>
      <c r="I13" s="6">
        <v>4.4999999999999998E-2</v>
      </c>
      <c r="J13" s="6">
        <v>0.6</v>
      </c>
      <c r="K13" s="6">
        <v>0.59</v>
      </c>
      <c r="L13" s="6">
        <v>0.60499999999999998</v>
      </c>
      <c r="M13" s="6"/>
      <c r="N13" s="6"/>
    </row>
    <row r="14" spans="1:16">
      <c r="A14">
        <f t="shared" ref="A14:A43" si="1">A13+1</f>
        <v>4</v>
      </c>
      <c r="B14" s="3" t="s">
        <v>9</v>
      </c>
      <c r="C14" s="3" t="s">
        <v>10</v>
      </c>
      <c r="D14" s="4">
        <v>0.7</v>
      </c>
      <c r="E14" s="5">
        <v>1.66</v>
      </c>
      <c r="F14" s="5">
        <v>1.9</v>
      </c>
      <c r="G14" s="5">
        <v>3</v>
      </c>
      <c r="H14" s="5">
        <v>3.5</v>
      </c>
      <c r="I14" s="6">
        <v>0.03</v>
      </c>
      <c r="J14" s="6">
        <v>0.46500000000000002</v>
      </c>
      <c r="K14" s="6">
        <v>0.45500000000000002</v>
      </c>
      <c r="L14" s="6">
        <v>0.48</v>
      </c>
      <c r="M14" s="6"/>
      <c r="N14" s="6"/>
    </row>
    <row r="15" spans="1:16">
      <c r="A15">
        <f t="shared" si="1"/>
        <v>5</v>
      </c>
      <c r="B15" s="3" t="s">
        <v>146</v>
      </c>
      <c r="C15" s="3" t="s">
        <v>62</v>
      </c>
      <c r="D15" s="4">
        <v>0.8</v>
      </c>
      <c r="E15" s="5">
        <v>1.54</v>
      </c>
      <c r="F15" s="5">
        <v>1.7</v>
      </c>
      <c r="G15" s="5">
        <v>2.5499999999999998</v>
      </c>
      <c r="H15" s="5">
        <v>3</v>
      </c>
      <c r="I15" s="6">
        <v>0.01</v>
      </c>
      <c r="J15" s="6">
        <v>0.51</v>
      </c>
      <c r="K15" s="6">
        <v>0.52</v>
      </c>
      <c r="L15" s="6">
        <v>0.54</v>
      </c>
      <c r="M15" s="6"/>
      <c r="N15" s="6"/>
    </row>
    <row r="16" spans="1:16">
      <c r="A16">
        <f t="shared" si="1"/>
        <v>6</v>
      </c>
      <c r="B16" s="3" t="s">
        <v>11</v>
      </c>
      <c r="C16" s="3" t="s">
        <v>14</v>
      </c>
      <c r="D16" s="4">
        <v>0.8</v>
      </c>
      <c r="E16" s="5">
        <v>0.6</v>
      </c>
      <c r="F16" s="5">
        <v>0.8</v>
      </c>
      <c r="G16" s="5">
        <v>1.35</v>
      </c>
      <c r="H16" s="5">
        <v>1.5</v>
      </c>
      <c r="I16" s="6">
        <v>0.1</v>
      </c>
      <c r="J16" s="6">
        <v>0.28499999999999998</v>
      </c>
      <c r="K16" s="6">
        <v>0.29499999999999998</v>
      </c>
      <c r="L16" s="6">
        <v>0.315</v>
      </c>
      <c r="M16" s="6"/>
      <c r="N16" s="6"/>
    </row>
    <row r="17" spans="1:14">
      <c r="A17">
        <f t="shared" si="1"/>
        <v>7</v>
      </c>
      <c r="B17" s="3" t="s">
        <v>12</v>
      </c>
      <c r="C17" s="3" t="s">
        <v>13</v>
      </c>
      <c r="D17" s="4">
        <v>0.65</v>
      </c>
      <c r="E17" s="5">
        <v>1</v>
      </c>
      <c r="F17" s="5">
        <v>1.6</v>
      </c>
      <c r="G17" s="5">
        <v>2</v>
      </c>
      <c r="H17" s="5">
        <v>2.5</v>
      </c>
      <c r="I17" s="6">
        <v>9.5000000000000001E-2</v>
      </c>
      <c r="J17" s="6">
        <v>0.47</v>
      </c>
      <c r="K17" s="6">
        <v>0.48499999999999999</v>
      </c>
      <c r="L17" s="6">
        <v>0.52500000000000002</v>
      </c>
      <c r="M17" s="6"/>
      <c r="N17" s="6"/>
    </row>
    <row r="18" spans="1:14">
      <c r="A18">
        <f t="shared" si="1"/>
        <v>8</v>
      </c>
      <c r="B18" s="3" t="s">
        <v>147</v>
      </c>
      <c r="C18" s="3" t="s">
        <v>83</v>
      </c>
      <c r="D18" s="4">
        <v>0.65</v>
      </c>
      <c r="E18" s="5">
        <v>2.38</v>
      </c>
      <c r="F18" s="5">
        <v>2.44</v>
      </c>
      <c r="G18" s="5">
        <v>3.3</v>
      </c>
      <c r="H18" s="5">
        <v>3.85</v>
      </c>
      <c r="I18" s="6">
        <v>0.03</v>
      </c>
      <c r="J18" s="6">
        <v>0.51</v>
      </c>
      <c r="K18" s="6">
        <v>0.51500000000000001</v>
      </c>
      <c r="L18" s="6">
        <v>0.51500000000000001</v>
      </c>
      <c r="M18" s="6"/>
      <c r="N18" s="6"/>
    </row>
    <row r="19" spans="1:14">
      <c r="A19">
        <f t="shared" si="1"/>
        <v>9</v>
      </c>
      <c r="B19" s="3" t="s">
        <v>15</v>
      </c>
      <c r="C19" s="3" t="s">
        <v>16</v>
      </c>
      <c r="D19" s="4">
        <v>0.6</v>
      </c>
      <c r="E19" s="5">
        <v>1.18</v>
      </c>
      <c r="F19" s="5">
        <v>1.3</v>
      </c>
      <c r="G19" s="5">
        <v>2.4500000000000002</v>
      </c>
      <c r="H19" s="5">
        <v>2.7</v>
      </c>
      <c r="I19" s="6">
        <v>8.5000000000000006E-2</v>
      </c>
      <c r="J19" s="6">
        <v>0.435</v>
      </c>
      <c r="K19" s="6">
        <v>0.47</v>
      </c>
      <c r="L19" s="6">
        <v>0.47</v>
      </c>
      <c r="M19" s="6"/>
      <c r="N19" s="6"/>
    </row>
    <row r="20" spans="1:14">
      <c r="A20">
        <f t="shared" si="1"/>
        <v>10</v>
      </c>
      <c r="B20" s="3" t="s">
        <v>17</v>
      </c>
      <c r="C20" s="3" t="s">
        <v>18</v>
      </c>
      <c r="D20" s="4">
        <v>0.75</v>
      </c>
      <c r="E20" s="5">
        <v>2.12</v>
      </c>
      <c r="F20" s="5">
        <v>2.5</v>
      </c>
      <c r="G20" s="5">
        <v>3.25</v>
      </c>
      <c r="H20" s="5">
        <v>4</v>
      </c>
      <c r="I20" s="6">
        <v>7.4999999999999997E-2</v>
      </c>
      <c r="J20" s="6">
        <v>0.44</v>
      </c>
      <c r="K20" s="6">
        <v>0.44</v>
      </c>
      <c r="L20" s="6">
        <v>0.44500000000000001</v>
      </c>
      <c r="M20" s="6"/>
      <c r="N20" s="6"/>
    </row>
    <row r="21" spans="1:14">
      <c r="A21">
        <f t="shared" si="1"/>
        <v>11</v>
      </c>
      <c r="B21" s="3" t="s">
        <v>19</v>
      </c>
      <c r="C21" s="3" t="s">
        <v>20</v>
      </c>
      <c r="D21" s="4">
        <v>0.65</v>
      </c>
      <c r="E21" s="5">
        <v>0.98</v>
      </c>
      <c r="F21" s="5">
        <v>1.1000000000000001</v>
      </c>
      <c r="G21" s="5">
        <v>1.2</v>
      </c>
      <c r="H21" s="5">
        <v>1.4</v>
      </c>
      <c r="I21" s="6">
        <v>0.05</v>
      </c>
      <c r="J21" s="6">
        <v>0.59</v>
      </c>
      <c r="K21" s="6">
        <v>0.56999999999999995</v>
      </c>
      <c r="L21" s="6">
        <v>0.51500000000000001</v>
      </c>
      <c r="M21" s="6"/>
      <c r="N21" s="6"/>
    </row>
    <row r="22" spans="1:14">
      <c r="A22">
        <f t="shared" si="1"/>
        <v>12</v>
      </c>
      <c r="B22" s="3" t="s">
        <v>21</v>
      </c>
      <c r="C22" s="3" t="s">
        <v>22</v>
      </c>
      <c r="D22" s="4">
        <v>0.8</v>
      </c>
      <c r="E22" s="5">
        <v>1.28</v>
      </c>
      <c r="F22" s="5">
        <v>1.5</v>
      </c>
      <c r="G22" s="5">
        <v>3.25</v>
      </c>
      <c r="H22" s="5">
        <v>4.5</v>
      </c>
      <c r="I22" s="6">
        <v>4.4999999999999998E-2</v>
      </c>
      <c r="J22" s="6">
        <v>0.44500000000000001</v>
      </c>
      <c r="K22" s="6">
        <v>0.44</v>
      </c>
      <c r="L22" s="6">
        <v>0.46</v>
      </c>
      <c r="M22" s="6"/>
      <c r="N22" s="6"/>
    </row>
    <row r="23" spans="1:14">
      <c r="A23">
        <f t="shared" si="1"/>
        <v>13</v>
      </c>
      <c r="B23" s="3" t="s">
        <v>23</v>
      </c>
      <c r="C23" s="3" t="s">
        <v>24</v>
      </c>
      <c r="D23" s="4">
        <v>0.75</v>
      </c>
      <c r="E23" s="5">
        <v>1.28</v>
      </c>
      <c r="F23" s="5">
        <v>1.35</v>
      </c>
      <c r="G23" s="5">
        <v>1.55</v>
      </c>
      <c r="H23" s="5">
        <v>1.75</v>
      </c>
      <c r="I23" s="6">
        <v>0.06</v>
      </c>
      <c r="J23" s="6">
        <v>0.46</v>
      </c>
      <c r="K23" s="6">
        <v>0.46500000000000002</v>
      </c>
      <c r="L23" s="6">
        <v>0.49</v>
      </c>
      <c r="M23" s="6"/>
      <c r="N23" s="6"/>
    </row>
    <row r="24" spans="1:14">
      <c r="A24">
        <f t="shared" si="1"/>
        <v>14</v>
      </c>
      <c r="B24" s="3" t="s">
        <v>25</v>
      </c>
      <c r="C24" s="3" t="s">
        <v>26</v>
      </c>
      <c r="D24" s="4">
        <v>0.7</v>
      </c>
      <c r="E24" s="5">
        <v>3</v>
      </c>
      <c r="F24" s="5">
        <v>3.6</v>
      </c>
      <c r="G24" s="5">
        <v>7</v>
      </c>
      <c r="H24" s="5">
        <v>8</v>
      </c>
      <c r="I24" s="6">
        <v>0.06</v>
      </c>
      <c r="J24" s="6">
        <v>0.40500000000000003</v>
      </c>
      <c r="K24" s="6">
        <v>0.41499999999999998</v>
      </c>
      <c r="L24" s="6">
        <v>0.44</v>
      </c>
      <c r="M24" s="6"/>
      <c r="N24" s="6"/>
    </row>
    <row r="25" spans="1:14">
      <c r="A25">
        <f t="shared" si="1"/>
        <v>15</v>
      </c>
      <c r="B25" s="3" t="s">
        <v>27</v>
      </c>
      <c r="C25" s="3" t="s">
        <v>28</v>
      </c>
      <c r="D25" s="4">
        <v>0.85</v>
      </c>
      <c r="E25" s="5">
        <v>2.1</v>
      </c>
      <c r="F25" s="5">
        <v>2.4</v>
      </c>
      <c r="G25" s="5">
        <v>3.8</v>
      </c>
      <c r="H25" s="5">
        <v>5</v>
      </c>
      <c r="I25" s="6">
        <v>4.4999999999999998E-2</v>
      </c>
      <c r="J25" s="6">
        <v>0.52</v>
      </c>
      <c r="K25" s="6">
        <v>0.55000000000000004</v>
      </c>
      <c r="L25" s="6">
        <v>0.56999999999999995</v>
      </c>
      <c r="M25" s="6"/>
      <c r="N25" s="6"/>
    </row>
    <row r="26" spans="1:14">
      <c r="A26">
        <f t="shared" si="1"/>
        <v>16</v>
      </c>
      <c r="B26" s="3" t="s">
        <v>29</v>
      </c>
      <c r="C26" s="3" t="s">
        <v>30</v>
      </c>
      <c r="D26" s="4">
        <v>0.75</v>
      </c>
      <c r="E26" s="5">
        <v>2</v>
      </c>
      <c r="F26" s="5">
        <v>2.2999999999999998</v>
      </c>
      <c r="G26" s="5">
        <v>4.45</v>
      </c>
      <c r="H26" s="5">
        <v>5</v>
      </c>
      <c r="I26" s="6">
        <v>0.08</v>
      </c>
      <c r="J26" s="6">
        <v>0.45</v>
      </c>
      <c r="K26" s="6">
        <v>0.45</v>
      </c>
      <c r="L26" s="6">
        <v>0.44500000000000001</v>
      </c>
      <c r="M26" s="6"/>
      <c r="N26" s="6"/>
    </row>
    <row r="27" spans="1:14">
      <c r="A27">
        <f t="shared" si="1"/>
        <v>17</v>
      </c>
      <c r="B27" s="3" t="s">
        <v>31</v>
      </c>
      <c r="C27" s="3" t="s">
        <v>32</v>
      </c>
      <c r="D27" s="4">
        <v>0.8</v>
      </c>
      <c r="E27" s="5">
        <v>2.2000000000000002</v>
      </c>
      <c r="F27" s="5">
        <v>2.6</v>
      </c>
      <c r="G27" s="5">
        <v>3.25</v>
      </c>
      <c r="H27" s="5">
        <v>5</v>
      </c>
      <c r="I27" s="6">
        <v>0.03</v>
      </c>
      <c r="J27" s="6">
        <v>0.46500000000000002</v>
      </c>
      <c r="K27" s="6">
        <v>0.46500000000000002</v>
      </c>
      <c r="L27" s="6">
        <v>0.47499999999999998</v>
      </c>
      <c r="M27" s="6"/>
      <c r="N27" s="6"/>
    </row>
    <row r="28" spans="1:14">
      <c r="A28">
        <f t="shared" si="1"/>
        <v>18</v>
      </c>
      <c r="B28" s="3" t="s">
        <v>33</v>
      </c>
      <c r="C28" s="3" t="s">
        <v>34</v>
      </c>
      <c r="D28" s="4">
        <v>0.75</v>
      </c>
      <c r="E28" s="5">
        <v>0.83</v>
      </c>
      <c r="F28" s="5">
        <v>1.1000000000000001</v>
      </c>
      <c r="G28" s="5">
        <v>1.4</v>
      </c>
      <c r="H28" s="5">
        <v>1.6</v>
      </c>
      <c r="I28" s="6">
        <v>5.0000000000000001E-3</v>
      </c>
      <c r="J28" s="6">
        <v>0.46</v>
      </c>
      <c r="K28" s="6">
        <v>0.45500000000000002</v>
      </c>
      <c r="L28" s="6">
        <v>0.48</v>
      </c>
      <c r="M28" s="6"/>
      <c r="N28" s="6"/>
    </row>
    <row r="29" spans="1:14">
      <c r="A29">
        <f t="shared" si="1"/>
        <v>19</v>
      </c>
      <c r="B29" s="3" t="s">
        <v>35</v>
      </c>
      <c r="C29" s="3" t="s">
        <v>36</v>
      </c>
      <c r="D29" s="4">
        <v>0.7</v>
      </c>
      <c r="E29" s="5">
        <v>1.24</v>
      </c>
      <c r="F29" s="5">
        <v>1.24</v>
      </c>
      <c r="G29" s="5">
        <v>1.5</v>
      </c>
      <c r="H29" s="5">
        <v>1.75</v>
      </c>
      <c r="I29" s="6">
        <v>7.0000000000000007E-2</v>
      </c>
      <c r="J29" s="6">
        <v>0.5</v>
      </c>
      <c r="K29" s="6">
        <v>0.52</v>
      </c>
      <c r="L29" s="6">
        <v>0.55500000000000005</v>
      </c>
      <c r="M29" s="6"/>
      <c r="N29" s="6"/>
    </row>
    <row r="30" spans="1:14">
      <c r="A30">
        <f t="shared" si="1"/>
        <v>20</v>
      </c>
      <c r="B30" s="3" t="s">
        <v>37</v>
      </c>
      <c r="C30" s="3" t="s">
        <v>38</v>
      </c>
      <c r="D30" s="4">
        <v>0.7</v>
      </c>
      <c r="E30" s="5">
        <v>1.2</v>
      </c>
      <c r="F30" s="5">
        <v>1.4</v>
      </c>
      <c r="G30" s="5">
        <v>2.5</v>
      </c>
      <c r="H30" s="5">
        <v>2.75</v>
      </c>
      <c r="I30" s="6">
        <v>4.4999999999999998E-2</v>
      </c>
      <c r="J30" s="6">
        <v>0.54</v>
      </c>
      <c r="K30" s="6">
        <v>0.53</v>
      </c>
      <c r="L30" s="6">
        <v>0.51</v>
      </c>
      <c r="M30" s="6"/>
      <c r="N30" s="6"/>
    </row>
    <row r="31" spans="1:14">
      <c r="A31">
        <f t="shared" si="1"/>
        <v>21</v>
      </c>
      <c r="B31" s="3" t="s">
        <v>39</v>
      </c>
      <c r="C31" s="3" t="s">
        <v>40</v>
      </c>
      <c r="D31" s="4">
        <v>0.55000000000000004</v>
      </c>
      <c r="E31" s="5">
        <v>1.8</v>
      </c>
      <c r="F31" s="5">
        <v>2.2000000000000002</v>
      </c>
      <c r="G31" s="5">
        <v>3.4</v>
      </c>
      <c r="H31" s="5">
        <v>4.25</v>
      </c>
      <c r="I31" s="6">
        <v>6.5000000000000002E-2</v>
      </c>
      <c r="J31" s="6">
        <v>0.48</v>
      </c>
      <c r="K31" s="6">
        <v>0.495</v>
      </c>
      <c r="L31" s="6">
        <v>0.54</v>
      </c>
      <c r="M31" s="6"/>
      <c r="N31" s="6"/>
    </row>
    <row r="32" spans="1:14">
      <c r="A32">
        <f t="shared" si="1"/>
        <v>22</v>
      </c>
      <c r="B32" s="3" t="s">
        <v>41</v>
      </c>
      <c r="C32" s="3" t="s">
        <v>42</v>
      </c>
      <c r="D32" s="4">
        <v>0.8</v>
      </c>
      <c r="E32" s="5">
        <v>1.08</v>
      </c>
      <c r="F32" s="5">
        <v>1.08</v>
      </c>
      <c r="G32" s="5">
        <v>1.3</v>
      </c>
      <c r="H32" s="5">
        <v>1.6</v>
      </c>
      <c r="I32" s="6"/>
      <c r="J32" s="6">
        <v>0.47</v>
      </c>
      <c r="K32" s="6">
        <v>0.47</v>
      </c>
      <c r="L32" s="6">
        <v>0.48</v>
      </c>
      <c r="M32" s="6"/>
      <c r="N32" s="6"/>
    </row>
    <row r="33" spans="1:14">
      <c r="A33">
        <f t="shared" si="1"/>
        <v>23</v>
      </c>
      <c r="B33" s="3" t="s">
        <v>144</v>
      </c>
      <c r="C33" s="3" t="s">
        <v>145</v>
      </c>
      <c r="D33" s="4">
        <v>0.75</v>
      </c>
      <c r="E33" s="5">
        <v>2.1</v>
      </c>
      <c r="F33" s="5">
        <v>2.2000000000000002</v>
      </c>
      <c r="G33" s="5">
        <v>2.8</v>
      </c>
      <c r="H33" s="5">
        <v>3.25</v>
      </c>
      <c r="I33" s="6">
        <v>0.03</v>
      </c>
      <c r="J33" s="6">
        <v>0.48499999999999999</v>
      </c>
      <c r="K33" s="6">
        <v>0.495</v>
      </c>
      <c r="L33" s="6">
        <v>0.52</v>
      </c>
      <c r="M33" s="6"/>
      <c r="N33" s="6"/>
    </row>
    <row r="34" spans="1:14">
      <c r="A34">
        <f t="shared" si="1"/>
        <v>24</v>
      </c>
      <c r="B34" s="3" t="s">
        <v>43</v>
      </c>
      <c r="C34" s="3" t="s">
        <v>44</v>
      </c>
      <c r="D34" s="4">
        <v>0.7</v>
      </c>
      <c r="E34" s="5">
        <v>1.05</v>
      </c>
      <c r="F34" s="5">
        <v>1.2</v>
      </c>
      <c r="G34" s="5">
        <v>1.65</v>
      </c>
      <c r="H34" s="5">
        <v>2</v>
      </c>
      <c r="I34" s="6">
        <v>3.5000000000000003E-2</v>
      </c>
      <c r="J34" s="6">
        <v>0.5</v>
      </c>
      <c r="K34" s="6">
        <v>0.47</v>
      </c>
      <c r="L34" s="6">
        <v>0.5</v>
      </c>
      <c r="M34" s="6"/>
      <c r="N34" s="6"/>
    </row>
    <row r="35" spans="1:14">
      <c r="A35">
        <f t="shared" si="1"/>
        <v>25</v>
      </c>
      <c r="B35" s="3" t="s">
        <v>45</v>
      </c>
      <c r="C35" s="3" t="s">
        <v>46</v>
      </c>
      <c r="D35" s="4">
        <v>0.65</v>
      </c>
      <c r="E35" s="5">
        <v>2.5</v>
      </c>
      <c r="F35" s="5">
        <v>2.56</v>
      </c>
      <c r="G35" s="5">
        <v>3.15</v>
      </c>
      <c r="H35" s="5">
        <v>3.6</v>
      </c>
      <c r="I35" s="6">
        <v>0.06</v>
      </c>
      <c r="J35" s="6">
        <v>0.45</v>
      </c>
      <c r="K35" s="6">
        <v>0.45500000000000002</v>
      </c>
      <c r="L35" s="6">
        <v>0.47499999999999998</v>
      </c>
      <c r="M35" s="6"/>
      <c r="N35" s="6"/>
    </row>
    <row r="36" spans="1:14">
      <c r="A36">
        <f t="shared" si="1"/>
        <v>26</v>
      </c>
      <c r="B36" s="3" t="s">
        <v>47</v>
      </c>
      <c r="C36" s="3" t="s">
        <v>48</v>
      </c>
      <c r="D36" s="4">
        <v>0.8</v>
      </c>
      <c r="E36" s="5">
        <v>1.4</v>
      </c>
      <c r="F36" s="5">
        <v>1.7</v>
      </c>
      <c r="G36" s="5">
        <v>3.25</v>
      </c>
      <c r="H36" s="5">
        <v>3.75</v>
      </c>
      <c r="I36" s="6">
        <v>7.4999999999999997E-2</v>
      </c>
      <c r="J36" s="6">
        <v>0.48</v>
      </c>
      <c r="K36" s="6">
        <v>0.56000000000000005</v>
      </c>
      <c r="L36" s="6">
        <v>0.56999999999999995</v>
      </c>
      <c r="M36" s="6"/>
      <c r="N36" s="6"/>
    </row>
    <row r="37" spans="1:14">
      <c r="A37">
        <f t="shared" si="1"/>
        <v>27</v>
      </c>
      <c r="B37" s="3" t="s">
        <v>49</v>
      </c>
      <c r="C37" s="3" t="s">
        <v>50</v>
      </c>
      <c r="D37" s="4">
        <v>0.55000000000000004</v>
      </c>
      <c r="E37" s="5">
        <v>1.8</v>
      </c>
      <c r="F37" s="5">
        <v>2</v>
      </c>
      <c r="G37" s="5">
        <v>2.4</v>
      </c>
      <c r="H37" s="5">
        <v>3</v>
      </c>
      <c r="I37" s="6">
        <v>4.4999999999999998E-2</v>
      </c>
      <c r="J37" s="6">
        <v>0.42499999999999999</v>
      </c>
      <c r="K37" s="6">
        <v>0.43</v>
      </c>
      <c r="L37" s="6">
        <v>0.42499999999999999</v>
      </c>
      <c r="M37" s="6"/>
      <c r="N37" s="6"/>
    </row>
    <row r="38" spans="1:14">
      <c r="A38">
        <f t="shared" si="1"/>
        <v>28</v>
      </c>
      <c r="B38" s="3" t="s">
        <v>51</v>
      </c>
      <c r="C38" s="3" t="s">
        <v>52</v>
      </c>
      <c r="D38" s="4">
        <v>0.85</v>
      </c>
      <c r="E38" s="5">
        <v>0.8</v>
      </c>
      <c r="F38" s="5">
        <v>0.9</v>
      </c>
      <c r="G38" s="5">
        <v>1.1499999999999999</v>
      </c>
      <c r="H38" s="5">
        <v>1.4</v>
      </c>
      <c r="I38" s="6">
        <v>4.4999999999999998E-2</v>
      </c>
      <c r="J38" s="6">
        <v>0.39</v>
      </c>
      <c r="K38" s="6">
        <v>0.41499999999999998</v>
      </c>
      <c r="L38" s="6">
        <v>0.41499999999999998</v>
      </c>
      <c r="M38" s="6"/>
      <c r="N38" s="6"/>
    </row>
    <row r="39" spans="1:14">
      <c r="A39">
        <f t="shared" si="1"/>
        <v>29</v>
      </c>
      <c r="B39" s="3" t="s">
        <v>53</v>
      </c>
      <c r="C39" s="3" t="s">
        <v>54</v>
      </c>
      <c r="D39" s="4">
        <v>0.75</v>
      </c>
      <c r="E39" s="5">
        <v>1.24</v>
      </c>
      <c r="F39" s="5">
        <v>1.4</v>
      </c>
      <c r="G39" s="5">
        <v>1.85</v>
      </c>
      <c r="H39" s="5">
        <v>2.2000000000000002</v>
      </c>
      <c r="I39" s="6">
        <v>4.4999999999999998E-2</v>
      </c>
      <c r="J39" s="6">
        <v>0.47499999999999998</v>
      </c>
      <c r="K39" s="6">
        <v>0.48499999999999999</v>
      </c>
      <c r="L39" s="6">
        <v>0.52500000000000002</v>
      </c>
      <c r="M39" s="6"/>
      <c r="N39" s="6"/>
    </row>
    <row r="40" spans="1:14">
      <c r="A40">
        <f t="shared" si="1"/>
        <v>30</v>
      </c>
      <c r="B40" s="3" t="s">
        <v>55</v>
      </c>
      <c r="C40" s="3" t="s">
        <v>56</v>
      </c>
      <c r="D40" s="4">
        <v>0.65</v>
      </c>
      <c r="E40" s="5">
        <v>1.55</v>
      </c>
      <c r="F40" s="5">
        <v>2.15</v>
      </c>
      <c r="G40" s="5">
        <v>3.7</v>
      </c>
      <c r="H40" s="5">
        <v>4.5</v>
      </c>
      <c r="I40" s="6">
        <v>0.08</v>
      </c>
      <c r="J40" s="6">
        <v>0.46</v>
      </c>
      <c r="K40" s="6">
        <v>0.42499999999999999</v>
      </c>
      <c r="L40" s="6">
        <v>0.45500000000000002</v>
      </c>
      <c r="M40" s="6"/>
      <c r="N40" s="6"/>
    </row>
    <row r="41" spans="1:14">
      <c r="A41">
        <f t="shared" si="1"/>
        <v>31</v>
      </c>
      <c r="B41" s="3" t="s">
        <v>57</v>
      </c>
      <c r="C41" s="3" t="s">
        <v>58</v>
      </c>
      <c r="D41" s="4">
        <v>0.65</v>
      </c>
      <c r="E41" s="5">
        <v>1</v>
      </c>
      <c r="F41" s="5">
        <v>1.1000000000000001</v>
      </c>
      <c r="G41" s="5">
        <v>1.6</v>
      </c>
      <c r="H41" s="5">
        <v>2</v>
      </c>
      <c r="I41" s="6">
        <v>6.5000000000000002E-2</v>
      </c>
      <c r="J41" s="6">
        <v>0.47499999999999998</v>
      </c>
      <c r="K41" s="6">
        <v>0.46500000000000002</v>
      </c>
      <c r="L41" s="6">
        <v>0.48499999999999999</v>
      </c>
      <c r="M41" s="6"/>
      <c r="N41" s="6"/>
    </row>
    <row r="42" spans="1:14">
      <c r="A42">
        <f t="shared" si="1"/>
        <v>32</v>
      </c>
      <c r="B42" s="3" t="s">
        <v>59</v>
      </c>
      <c r="C42" s="3"/>
      <c r="D42" s="7">
        <f>AVERAGE(D11:D41)</f>
        <v>0.7241935483870966</v>
      </c>
      <c r="E42" s="8">
        <f>AVERAGE(E11:E41)</f>
        <v>1.5196774193548381</v>
      </c>
      <c r="F42" s="8">
        <f t="shared" ref="F42:H42" si="2">AVERAGE(F11:F41)</f>
        <v>1.7535483870967747</v>
      </c>
      <c r="G42" s="8">
        <f t="shared" si="2"/>
        <v>2.6129032258064511</v>
      </c>
      <c r="H42" s="8">
        <f t="shared" si="2"/>
        <v>3.1822580645161289</v>
      </c>
      <c r="I42" s="9">
        <f>AVERAGE(I11:I41)</f>
        <v>5.4310344827586197E-2</v>
      </c>
      <c r="J42" s="9">
        <f t="shared" ref="J42:L42" si="3">AVERAGE(J11:J41)</f>
        <v>0.4714516129032259</v>
      </c>
      <c r="K42" s="9">
        <f t="shared" si="3"/>
        <v>0.4764516129032258</v>
      </c>
      <c r="L42" s="9">
        <f t="shared" si="3"/>
        <v>0.49129032258064526</v>
      </c>
      <c r="M42" s="6"/>
      <c r="N42" s="6"/>
    </row>
    <row r="43" spans="1:14">
      <c r="A43">
        <f t="shared" si="1"/>
        <v>33</v>
      </c>
      <c r="B43" s="3" t="s">
        <v>60</v>
      </c>
      <c r="C43" s="3"/>
      <c r="D43" s="7">
        <f>MEDIAN(D11:D41)</f>
        <v>0.7</v>
      </c>
      <c r="E43" s="8">
        <f>MEDIAN(E11:E41)</f>
        <v>1.4</v>
      </c>
      <c r="F43" s="8">
        <f t="shared" ref="F43:H43" si="4">MEDIAN(F11:F41)</f>
        <v>1.7</v>
      </c>
      <c r="G43" s="8">
        <f t="shared" si="4"/>
        <v>2.4500000000000002</v>
      </c>
      <c r="H43" s="8">
        <f t="shared" si="4"/>
        <v>3</v>
      </c>
      <c r="I43" s="9">
        <f>MEDIAN(I11:I41)</f>
        <v>0.05</v>
      </c>
      <c r="J43" s="9">
        <f t="shared" ref="J43:L43" si="5">MEDIAN(J11:J41)</f>
        <v>0.47</v>
      </c>
      <c r="K43" s="9">
        <f t="shared" si="5"/>
        <v>0.47</v>
      </c>
      <c r="L43" s="9">
        <f t="shared" si="5"/>
        <v>0.49</v>
      </c>
      <c r="M43" s="6"/>
      <c r="N43" s="6"/>
    </row>
    <row r="44" spans="1:14">
      <c r="B44" s="16" t="s">
        <v>141</v>
      </c>
      <c r="C44" s="3"/>
      <c r="E44" s="5"/>
      <c r="F44" s="5"/>
      <c r="G44" s="5"/>
      <c r="H44" s="5"/>
      <c r="I44" s="6"/>
      <c r="J44" s="6"/>
      <c r="K44" s="6"/>
      <c r="L44" s="6"/>
      <c r="M44" s="6"/>
      <c r="N44" s="6"/>
    </row>
    <row r="45" spans="1:14">
      <c r="B45" s="16" t="s">
        <v>142</v>
      </c>
      <c r="C45" s="3"/>
      <c r="E45" s="5"/>
      <c r="F45" s="5"/>
      <c r="G45" s="5"/>
      <c r="H45" s="5"/>
      <c r="I45" s="6"/>
      <c r="J45" s="6"/>
      <c r="K45" s="6"/>
      <c r="L45" s="6"/>
      <c r="M45" s="6"/>
      <c r="N45" s="6"/>
    </row>
    <row r="46" spans="1:14">
      <c r="B46" s="16" t="s">
        <v>143</v>
      </c>
      <c r="I46" s="6"/>
      <c r="J46" s="6"/>
      <c r="K46" s="6"/>
      <c r="L46" s="6"/>
      <c r="M46" s="6"/>
      <c r="N46" s="6"/>
    </row>
    <row r="47" spans="1:14">
      <c r="B47" s="16" t="s">
        <v>148</v>
      </c>
      <c r="I47" s="6"/>
      <c r="J47" s="6"/>
      <c r="K47" s="6"/>
      <c r="L47" s="6"/>
      <c r="M47" s="6"/>
      <c r="N47" s="6"/>
    </row>
  </sheetData>
  <mergeCells count="5">
    <mergeCell ref="B8:L8"/>
    <mergeCell ref="B4:L4"/>
    <mergeCell ref="B5:L5"/>
    <mergeCell ref="B6:L6"/>
    <mergeCell ref="B7:L7"/>
  </mergeCell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SCHED (DJL-2)</vt:lpstr>
      <vt:lpstr>SCH. (DJL-3)</vt:lpstr>
      <vt:lpstr>SCHED (DJL-4)</vt:lpstr>
      <vt:lpstr>sched (DJL-5)</vt:lpstr>
      <vt:lpstr>SCHED (DJL-6)</vt:lpstr>
      <vt:lpstr>SCHED (DJL-7)</vt:lpstr>
      <vt:lpstr>SCHED (DJL-8)</vt:lpstr>
      <vt:lpstr>SCHEDULE (DJL-9)</vt:lpstr>
      <vt:lpstr>INPUT 1A</vt:lpstr>
      <vt:lpstr>GROWTH P2</vt:lpstr>
      <vt:lpstr>PRICE P2</vt:lpstr>
      <vt:lpstr>'GROWTH P2'!Print_Area</vt:lpstr>
      <vt:lpstr>'INPUT 1A'!Print_Area</vt:lpstr>
      <vt:lpstr>'PRICE P2'!Print_Area</vt:lpstr>
      <vt:lpstr>'SCH. (DJL-3)'!Print_Area</vt:lpstr>
      <vt:lpstr>'SCHED (DJL-2)'!Print_Area</vt:lpstr>
      <vt:lpstr>'SCHED (DJL-4)'!Print_Area</vt:lpstr>
      <vt:lpstr>'sched (DJL-5)'!Print_Area</vt:lpstr>
      <vt:lpstr>'SCHED (DJL-6)'!Print_Area</vt:lpstr>
      <vt:lpstr>'SCHED (DJL-7)'!Print_Area</vt:lpstr>
      <vt:lpstr>'SCHEDULE (DJL-9)'!Print_Area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cp:lastPrinted>2009-12-11T17:00:14Z</cp:lastPrinted>
  <dcterms:created xsi:type="dcterms:W3CDTF">2009-11-30T19:46:19Z</dcterms:created>
  <dcterms:modified xsi:type="dcterms:W3CDTF">2009-12-11T17:08:20Z</dcterms:modified>
</cp:coreProperties>
</file>