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JAB-2 pg 1" sheetId="1" r:id="rId1"/>
    <sheet name="JAB-2 pg 2" sheetId="2" r:id="rId2"/>
    <sheet name="JAB-2 pg 3" sheetId="3" r:id="rId3"/>
    <sheet name="JAB-2 pg 4" sheetId="4" r:id="rId4"/>
    <sheet name="JAB-3 pg1" sheetId="5" r:id="rId5"/>
    <sheet name="JAB-3 pg2" sheetId="6" r:id="rId6"/>
    <sheet name="JAB-3 pg3" sheetId="7" r:id="rId7"/>
    <sheet name="JAB-3 pg4" sheetId="8" r:id="rId8"/>
  </sheets>
  <definedNames>
    <definedName name="LKUPTABL">'JAB-2 pg 1'!$H$491:$K$521</definedName>
    <definedName name="_xlnm.Print_Area" localSheetId="4">'JAB-3 pg4'!$A$1:$F$19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<sst xmlns="http://schemas.openxmlformats.org/spreadsheetml/2006/main" count="297" uniqueCount="57">
  <si>
    <t>TOTAL COST OF SERVICE SUMMARY</t>
  </si>
  <si>
    <t>TOTAL</t>
  </si>
  <si>
    <t>Residential</t>
  </si>
  <si>
    <t>Transportation</t>
  </si>
  <si>
    <t>-</t>
  </si>
  <si>
    <t>O &amp; M Expenses</t>
  </si>
  <si>
    <t>Depreciation Expenses</t>
  </si>
  <si>
    <t>Taxes</t>
  </si>
  <si>
    <t>TOTAL - Expenses and Taxes</t>
  </si>
  <si>
    <t>Current Revenue (non-gas)</t>
  </si>
  <si>
    <t>Rate Revenue (non-gas)</t>
  </si>
  <si>
    <t>Other Revenue</t>
  </si>
  <si>
    <t>TOTAL -  Current Revenues</t>
  </si>
  <si>
    <t xml:space="preserve">             Current Revenue Percentage</t>
  </si>
  <si>
    <t>OPERATING INCOME</t>
  </si>
  <si>
    <t xml:space="preserve"> </t>
  </si>
  <si>
    <t>TOTAL RATE BASE</t>
  </si>
  <si>
    <t>Implicit Rate of Return (ROR)</t>
  </si>
  <si>
    <t>Recommended Operating Income With</t>
  </si>
  <si>
    <t xml:space="preserve">   Equalized (OPC) Rates of Return</t>
  </si>
  <si>
    <t xml:space="preserve">  </t>
  </si>
  <si>
    <t>Additional Current Income Tax</t>
  </si>
  <si>
    <t>Class COS at OPC's Recommended Rate of Return</t>
  </si>
  <si>
    <t>Revenue Percentage</t>
  </si>
  <si>
    <t>Allocation of Difference Between Current</t>
  </si>
  <si>
    <t xml:space="preserve">   Revenue and Recommended Revenue</t>
  </si>
  <si>
    <t>Margin Revenue Required to Equalize</t>
  </si>
  <si>
    <t xml:space="preserve">   Class ROR - Revenue Neutral</t>
  </si>
  <si>
    <t>Interruptible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</si>
  <si>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</si>
  <si>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</si>
  <si>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</si>
  <si>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</si>
  <si>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</si>
  <si>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</si>
  <si>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</si>
  <si>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</si>
  <si>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</si>
  <si>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</si>
  <si>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</si>
  <si>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</si>
  <si>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</si>
  <si>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Months % of Highest Peak</t>
  </si>
  <si>
    <t>% of Cost to Satisfy</t>
  </si>
  <si>
    <t>% Cost Increment in Month over Prev</t>
  </si>
  <si>
    <t>No. Months w/increment</t>
  </si>
  <si>
    <t xml:space="preserve">Increment/Months Occuring </t>
  </si>
  <si>
    <t>Sum Cost Increments Occuring each Month</t>
  </si>
  <si>
    <t xml:space="preserve">Residential </t>
  </si>
  <si>
    <t>General Service</t>
  </si>
  <si>
    <t>Annual</t>
  </si>
  <si>
    <t>Allocators</t>
  </si>
  <si>
    <t>General Service Rate</t>
  </si>
  <si>
    <t>Sm Transport</t>
  </si>
  <si>
    <t>Lg Transport</t>
  </si>
  <si>
    <t>PSC Recommended Rate of Return</t>
  </si>
  <si>
    <t>Lg Volume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</si>
</sst>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#,##0.0000_);\(#,##0.0000\)"/>
    <numFmt numFmtId="167" formatCode="0.000%"/>
    <numFmt numFmtId="168" formatCode="_(&quot;$&quot;* #,##0_);_(&quot;$&quot;* \(#,##0\);_(&quot;$&quot;* &quot;-&quot;??_);_(@_)"/>
    <numFmt numFmtId="169" formatCode="0_);\(0\)"/>
    <numFmt numFmtId="170" formatCode="0.0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 quotePrefix="1">
      <alignment horizontal="fill"/>
    </xf>
    <xf numFmtId="0" fontId="1" fillId="0" borderId="0" xfId="0" applyFont="1" applyFill="1" applyAlignment="1">
      <alignment horizontal="left"/>
    </xf>
    <xf numFmtId="10" fontId="1" fillId="0" borderId="0" xfId="19" applyNumberFormat="1" applyFont="1" applyFill="1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15" applyNumberFormat="1" applyAlignment="1">
      <alignment/>
    </xf>
    <xf numFmtId="169" fontId="0" fillId="0" borderId="0" xfId="0" applyNumberFormat="1" applyAlignment="1">
      <alignment horizontal="center"/>
    </xf>
    <xf numFmtId="169" fontId="0" fillId="0" borderId="0" xfId="15" applyNumberFormat="1" applyAlignment="1">
      <alignment horizontal="center"/>
    </xf>
    <xf numFmtId="10" fontId="0" fillId="0" borderId="0" xfId="0" applyNumberFormat="1" applyAlignment="1">
      <alignment/>
    </xf>
    <xf numFmtId="17" fontId="0" fillId="0" borderId="1" xfId="0" applyNumberFormat="1" applyBorder="1" applyAlignment="1">
      <alignment/>
    </xf>
    <xf numFmtId="17" fontId="0" fillId="0" borderId="2" xfId="0" applyNumberFormat="1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0" fillId="0" borderId="5" xfId="15" applyNumberFormat="1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164" fontId="0" fillId="0" borderId="8" xfId="15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10" xfId="15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3" xfId="15" applyNumberFormat="1" applyBorder="1" applyAlignment="1">
      <alignment/>
    </xf>
    <xf numFmtId="17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15" applyNumberFormat="1" applyBorder="1" applyAlignment="1">
      <alignment/>
    </xf>
    <xf numFmtId="17" fontId="0" fillId="0" borderId="6" xfId="0" applyNumberFormat="1" applyBorder="1" applyAlignment="1">
      <alignment/>
    </xf>
    <xf numFmtId="17" fontId="0" fillId="0" borderId="9" xfId="0" applyNumberFormat="1" applyBorder="1" applyAlignment="1">
      <alignment/>
    </xf>
    <xf numFmtId="17" fontId="0" fillId="0" borderId="11" xfId="0" applyNumberForma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wrapText="1"/>
    </xf>
    <xf numFmtId="164" fontId="0" fillId="0" borderId="7" xfId="15" applyNumberForma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64" fontId="0" fillId="0" borderId="7" xfId="15" applyNumberFormat="1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7" xfId="15" applyNumberFormat="1" applyBorder="1" applyAlignment="1">
      <alignment/>
    </xf>
    <xf numFmtId="10" fontId="0" fillId="0" borderId="7" xfId="19" applyNumberFormat="1" applyBorder="1" applyAlignment="1">
      <alignment/>
    </xf>
    <xf numFmtId="10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164" fontId="0" fillId="0" borderId="0" xfId="15" applyNumberFormat="1" applyBorder="1" applyAlignment="1">
      <alignment/>
    </xf>
    <xf numFmtId="10" fontId="0" fillId="0" borderId="0" xfId="19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0" xfId="0" applyNumberFormat="1" applyBorder="1" applyAlignment="1">
      <alignment/>
    </xf>
    <xf numFmtId="164" fontId="0" fillId="0" borderId="12" xfId="15" applyNumberFormat="1" applyBorder="1" applyAlignment="1">
      <alignment/>
    </xf>
    <xf numFmtId="10" fontId="0" fillId="0" borderId="12" xfId="19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9" fontId="0" fillId="0" borderId="10" xfId="19" applyBorder="1" applyAlignment="1">
      <alignment/>
    </xf>
    <xf numFmtId="9" fontId="0" fillId="0" borderId="13" xfId="19" applyBorder="1" applyAlignment="1">
      <alignment/>
    </xf>
    <xf numFmtId="10" fontId="0" fillId="0" borderId="10" xfId="19" applyNumberFormat="1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3" fillId="0" borderId="12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37" fontId="1" fillId="0" borderId="0" xfId="0" applyNumberFormat="1" applyFont="1" applyFill="1" applyAlignment="1" applyProtection="1">
      <alignment horizontal="left"/>
      <protection/>
    </xf>
    <xf numFmtId="165" fontId="1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>
      <alignment/>
    </xf>
    <xf numFmtId="37" fontId="1" fillId="0" borderId="0" xfId="0" applyNumberFormat="1" applyFont="1" applyFill="1" applyAlignment="1" applyProtection="1">
      <alignment/>
      <protection/>
    </xf>
    <xf numFmtId="164" fontId="1" fillId="0" borderId="0" xfId="15" applyNumberFormat="1" applyFont="1" applyFill="1" applyAlignment="1">
      <alignment/>
    </xf>
    <xf numFmtId="164" fontId="1" fillId="0" borderId="0" xfId="15" applyNumberFormat="1" applyFont="1" applyFill="1" applyAlignment="1" applyProtection="1">
      <alignment/>
      <protection/>
    </xf>
    <xf numFmtId="166" fontId="1" fillId="0" borderId="0" xfId="0" applyNumberFormat="1" applyFont="1" applyFill="1" applyAlignment="1">
      <alignment/>
    </xf>
    <xf numFmtId="164" fontId="1" fillId="0" borderId="0" xfId="15" applyNumberFormat="1" applyFont="1" applyAlignment="1">
      <alignment/>
    </xf>
    <xf numFmtId="0" fontId="1" fillId="0" borderId="0" xfId="0" applyFont="1" applyFill="1" applyAlignment="1" quotePrefix="1">
      <alignment horizontal="left"/>
    </xf>
    <xf numFmtId="164" fontId="1" fillId="0" borderId="0" xfId="19" applyNumberFormat="1" applyFont="1" applyFill="1" applyAlignment="1">
      <alignment/>
    </xf>
    <xf numFmtId="10" fontId="1" fillId="0" borderId="0" xfId="0" applyNumberFormat="1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  <xf numFmtId="164" fontId="2" fillId="0" borderId="0" xfId="15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5" max="5" width="15.8515625" style="0" customWidth="1"/>
    <col min="6" max="6" width="14.00390625" style="0" bestFit="1" customWidth="1"/>
    <col min="7" max="7" width="12.7109375" style="0" bestFit="1" customWidth="1"/>
    <col min="8" max="8" width="14.57421875" style="0" customWidth="1"/>
    <col min="9" max="9" width="14.421875" style="0" customWidth="1"/>
    <col min="10" max="10" width="14.28125" style="0" customWidth="1"/>
  </cols>
  <sheetData>
    <row r="1" spans="1:10" ht="31.5">
      <c r="A1" s="1"/>
      <c r="B1" s="59" t="s">
        <v>0</v>
      </c>
      <c r="C1" s="1"/>
      <c r="D1" s="1"/>
      <c r="E1" s="1"/>
      <c r="F1" s="2" t="s">
        <v>1</v>
      </c>
      <c r="G1" s="3" t="s">
        <v>2</v>
      </c>
      <c r="H1" s="3" t="s">
        <v>52</v>
      </c>
      <c r="I1" s="3" t="s">
        <v>53</v>
      </c>
      <c r="J1" s="3" t="s">
        <v>54</v>
      </c>
    </row>
    <row r="2" spans="1:10" ht="15.75">
      <c r="A2" s="1"/>
      <c r="B2" s="59"/>
      <c r="C2" s="1"/>
      <c r="D2" s="1"/>
      <c r="E2" s="1"/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</row>
    <row r="3" spans="1:10" ht="15.75">
      <c r="A3" s="1">
        <v>1</v>
      </c>
      <c r="B3" s="60" t="s">
        <v>5</v>
      </c>
      <c r="C3" s="1"/>
      <c r="D3" s="61"/>
      <c r="E3" s="1"/>
      <c r="F3" s="62">
        <v>9170231</v>
      </c>
      <c r="G3" s="62">
        <v>4998164.180946408</v>
      </c>
      <c r="H3" s="62">
        <v>2274626.292442898</v>
      </c>
      <c r="I3" s="62">
        <v>9775.93693601832</v>
      </c>
      <c r="J3" s="62">
        <v>1887664.5896746772</v>
      </c>
    </row>
    <row r="4" spans="1:10" ht="15.75">
      <c r="A4" s="1">
        <v>2</v>
      </c>
      <c r="B4" s="60" t="s">
        <v>6</v>
      </c>
      <c r="C4" s="1"/>
      <c r="D4" s="61"/>
      <c r="E4" s="1"/>
      <c r="F4" s="62">
        <v>2406392</v>
      </c>
      <c r="G4" s="62">
        <v>1247536.541146567</v>
      </c>
      <c r="H4" s="62">
        <v>571169.2631973346</v>
      </c>
      <c r="I4" s="62">
        <v>3065.2853773964575</v>
      </c>
      <c r="J4" s="62">
        <v>584620.9102787019</v>
      </c>
    </row>
    <row r="5" spans="1:10" ht="15.75">
      <c r="A5" s="1">
        <v>3</v>
      </c>
      <c r="B5" s="5" t="s">
        <v>7</v>
      </c>
      <c r="C5" s="1"/>
      <c r="D5" s="61"/>
      <c r="E5" s="1"/>
      <c r="F5" s="62">
        <v>1443042</v>
      </c>
      <c r="G5" s="62">
        <v>731678.9377547107</v>
      </c>
      <c r="H5" s="62">
        <v>336914.91454493953</v>
      </c>
      <c r="I5" s="62">
        <v>1953.6693433833293</v>
      </c>
      <c r="J5" s="62">
        <v>372494.4783569664</v>
      </c>
    </row>
    <row r="6" spans="1:10" ht="15.75">
      <c r="A6" s="1">
        <v>4</v>
      </c>
      <c r="B6" s="63"/>
      <c r="C6" s="1"/>
      <c r="D6" s="1"/>
      <c r="E6" s="1"/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</row>
    <row r="7" spans="1:10" ht="15.75">
      <c r="A7" s="1">
        <v>5</v>
      </c>
      <c r="B7" s="1"/>
      <c r="C7" s="5" t="s">
        <v>8</v>
      </c>
      <c r="D7" s="1"/>
      <c r="E7" s="1"/>
      <c r="F7" s="64">
        <v>13019665</v>
      </c>
      <c r="G7" s="65">
        <v>6977379.659847686</v>
      </c>
      <c r="H7" s="65">
        <v>3182710.470185172</v>
      </c>
      <c r="I7" s="65">
        <v>14794.891656798107</v>
      </c>
      <c r="J7" s="65">
        <v>2844779.978310345</v>
      </c>
    </row>
    <row r="8" spans="1:10" ht="15.75">
      <c r="A8" s="1">
        <v>6</v>
      </c>
      <c r="B8" s="1"/>
      <c r="C8" s="1"/>
      <c r="D8" s="66"/>
      <c r="E8" s="1"/>
      <c r="F8" s="62"/>
      <c r="G8" s="1"/>
      <c r="H8" s="1"/>
      <c r="I8" s="1"/>
      <c r="J8" s="1"/>
    </row>
    <row r="9" spans="1:10" ht="15.75">
      <c r="A9" s="1">
        <v>7</v>
      </c>
      <c r="B9" s="5" t="s">
        <v>9</v>
      </c>
      <c r="C9" s="1"/>
      <c r="D9" s="1"/>
      <c r="E9" s="62"/>
      <c r="F9" s="62"/>
      <c r="G9" s="1"/>
      <c r="H9" s="1"/>
      <c r="I9" s="1"/>
      <c r="J9" s="1"/>
    </row>
    <row r="10" spans="1:10" ht="15.75">
      <c r="A10" s="1">
        <v>8</v>
      </c>
      <c r="B10" s="1"/>
      <c r="C10" s="5" t="s">
        <v>10</v>
      </c>
      <c r="D10" s="1"/>
      <c r="E10" s="1"/>
      <c r="F10" s="64">
        <v>16173925</v>
      </c>
      <c r="G10" s="67">
        <v>10491889</v>
      </c>
      <c r="H10" s="67">
        <v>4079731</v>
      </c>
      <c r="I10" s="67">
        <v>10457</v>
      </c>
      <c r="J10" s="67">
        <v>1591848</v>
      </c>
    </row>
    <row r="11" spans="1:10" ht="15.75">
      <c r="A11" s="1">
        <v>10</v>
      </c>
      <c r="B11" s="1"/>
      <c r="C11" s="68" t="s">
        <v>11</v>
      </c>
      <c r="D11" s="1"/>
      <c r="E11" s="1">
        <v>20</v>
      </c>
      <c r="F11" s="64">
        <v>322113</v>
      </c>
      <c r="G11" s="64">
        <v>166991.8026150121</v>
      </c>
      <c r="H11" s="64">
        <v>76455.14316714944</v>
      </c>
      <c r="I11" s="64">
        <v>410.31065128595225</v>
      </c>
      <c r="J11" s="64">
        <v>78255.74356655254</v>
      </c>
    </row>
    <row r="12" spans="1:10" ht="15.75">
      <c r="A12" s="1">
        <v>11</v>
      </c>
      <c r="B12" s="1"/>
      <c r="C12" s="1"/>
      <c r="D12" s="1"/>
      <c r="E12" s="1"/>
      <c r="F12" s="4" t="s">
        <v>4</v>
      </c>
      <c r="G12" s="4" t="s">
        <v>4</v>
      </c>
      <c r="H12" s="4" t="s">
        <v>4</v>
      </c>
      <c r="I12" s="4" t="s">
        <v>4</v>
      </c>
      <c r="J12" s="4" t="s">
        <v>4</v>
      </c>
    </row>
    <row r="13" spans="1:10" ht="15.75">
      <c r="A13" s="1">
        <v>12</v>
      </c>
      <c r="B13" s="1"/>
      <c r="C13" s="68" t="s">
        <v>12</v>
      </c>
      <c r="D13" s="1"/>
      <c r="E13" s="62"/>
      <c r="F13" s="64">
        <v>16496038</v>
      </c>
      <c r="G13" s="64">
        <v>10658880.802615013</v>
      </c>
      <c r="H13" s="64">
        <v>4156186.1431671493</v>
      </c>
      <c r="I13" s="64">
        <v>10867.310651285952</v>
      </c>
      <c r="J13" s="64">
        <v>1670103.7435665526</v>
      </c>
    </row>
    <row r="14" spans="1:10" ht="15.75">
      <c r="A14" s="1">
        <v>13</v>
      </c>
      <c r="B14" s="1" t="s">
        <v>13</v>
      </c>
      <c r="C14" s="1"/>
      <c r="D14" s="1"/>
      <c r="E14" s="1"/>
      <c r="F14" s="6">
        <v>1</v>
      </c>
      <c r="G14" s="6">
        <v>0.6461479297401602</v>
      </c>
      <c r="H14" s="6">
        <v>0.2519505679586304</v>
      </c>
      <c r="I14" s="6">
        <v>0.0006587830757473977</v>
      </c>
      <c r="J14" s="6">
        <v>0.10124271922546206</v>
      </c>
    </row>
    <row r="15" spans="1:10" ht="15.75">
      <c r="A15" s="1">
        <v>14</v>
      </c>
      <c r="B15" s="1"/>
      <c r="C15" s="1"/>
      <c r="D15" s="1"/>
      <c r="E15" s="1"/>
      <c r="F15" s="69"/>
      <c r="G15" s="6"/>
      <c r="H15" s="6"/>
      <c r="I15" s="6"/>
      <c r="J15" s="6"/>
    </row>
    <row r="16" spans="1:10" ht="15.75">
      <c r="A16" s="1">
        <v>15</v>
      </c>
      <c r="B16" s="5" t="s">
        <v>14</v>
      </c>
      <c r="C16" s="1"/>
      <c r="D16" s="1"/>
      <c r="E16" s="62"/>
      <c r="F16" s="64">
        <v>3476373</v>
      </c>
      <c r="G16" s="64">
        <v>3681501.142767327</v>
      </c>
      <c r="H16" s="64">
        <v>973475.6729819775</v>
      </c>
      <c r="I16" s="64">
        <v>-3927.5810055121547</v>
      </c>
      <c r="J16" s="64">
        <v>-1174676.2347437926</v>
      </c>
    </row>
    <row r="17" spans="1:10" ht="15.75">
      <c r="A17" s="1">
        <v>16</v>
      </c>
      <c r="B17" s="1"/>
      <c r="C17" s="1"/>
      <c r="D17" s="1"/>
      <c r="E17" s="1"/>
      <c r="F17" s="62" t="s">
        <v>15</v>
      </c>
      <c r="G17" s="1"/>
      <c r="H17" s="1"/>
      <c r="I17" s="1"/>
      <c r="J17" s="1"/>
    </row>
    <row r="18" spans="1:10" ht="15.75">
      <c r="A18" s="1">
        <v>17</v>
      </c>
      <c r="B18" s="5" t="s">
        <v>16</v>
      </c>
      <c r="C18" s="1"/>
      <c r="D18" s="1"/>
      <c r="E18" s="1"/>
      <c r="F18" s="62">
        <v>54171947</v>
      </c>
      <c r="G18" s="62">
        <v>26120965.519500043</v>
      </c>
      <c r="H18" s="62">
        <v>12189117.98092037</v>
      </c>
      <c r="I18" s="62">
        <v>82805.14573853136</v>
      </c>
      <c r="J18" s="62">
        <v>15779058.353841059</v>
      </c>
    </row>
    <row r="19" spans="1:10" ht="15.75">
      <c r="A19" s="1">
        <v>18</v>
      </c>
      <c r="B19" s="1"/>
      <c r="C19" s="1"/>
      <c r="D19" s="1"/>
      <c r="E19" s="1"/>
      <c r="F19" s="62"/>
      <c r="G19" s="1"/>
      <c r="H19" s="1"/>
      <c r="I19" s="1"/>
      <c r="J19" s="1"/>
    </row>
    <row r="20" spans="1:10" ht="15.75">
      <c r="A20" s="1">
        <v>19</v>
      </c>
      <c r="B20" s="5" t="s">
        <v>17</v>
      </c>
      <c r="C20" s="1"/>
      <c r="D20" s="1"/>
      <c r="E20" s="1"/>
      <c r="F20" s="70">
        <v>0.06417293807069552</v>
      </c>
      <c r="G20" s="70">
        <v>0.1409404694485348</v>
      </c>
      <c r="H20" s="70">
        <v>0.07986432443313447</v>
      </c>
      <c r="I20" s="70">
        <v>-0.04743160549362514</v>
      </c>
      <c r="J20" s="70">
        <v>-0.07444526843123335</v>
      </c>
    </row>
    <row r="21" spans="1:10" ht="15.75">
      <c r="A21" s="1">
        <v>20</v>
      </c>
      <c r="B21" s="5"/>
      <c r="C21" s="1"/>
      <c r="D21" s="1"/>
      <c r="E21" s="1"/>
      <c r="F21" s="70"/>
      <c r="G21" s="70"/>
      <c r="H21" s="70"/>
      <c r="I21" s="70"/>
      <c r="J21" s="70"/>
    </row>
    <row r="22" spans="1:10" ht="15.75">
      <c r="A22" s="1">
        <v>21</v>
      </c>
      <c r="B22" s="5" t="s">
        <v>55</v>
      </c>
      <c r="C22" s="1"/>
      <c r="D22" s="1"/>
      <c r="E22" s="1"/>
      <c r="F22" s="71">
        <v>0.0818</v>
      </c>
      <c r="G22" s="71">
        <v>0.0818</v>
      </c>
      <c r="H22" s="71">
        <v>0.0818</v>
      </c>
      <c r="I22" s="71">
        <v>0.0818</v>
      </c>
      <c r="J22" s="71">
        <v>0.0818</v>
      </c>
    </row>
    <row r="23" spans="1:10" ht="15.75">
      <c r="A23" s="1">
        <v>22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>
        <v>23</v>
      </c>
      <c r="B24" s="5" t="s">
        <v>18</v>
      </c>
      <c r="C24" s="1"/>
      <c r="D24" s="1"/>
      <c r="E24" s="1"/>
      <c r="F24" s="1"/>
      <c r="G24" s="1"/>
      <c r="H24" s="1"/>
      <c r="I24" s="1"/>
      <c r="J24" s="1"/>
    </row>
    <row r="25" spans="1:10" ht="15.75">
      <c r="A25" s="1">
        <v>24</v>
      </c>
      <c r="B25" s="5" t="s">
        <v>19</v>
      </c>
      <c r="C25" s="1"/>
      <c r="D25" s="1"/>
      <c r="E25" s="1"/>
      <c r="F25" s="64">
        <v>4431265.264599999</v>
      </c>
      <c r="G25" s="64">
        <v>2136694.9794951035</v>
      </c>
      <c r="H25" s="64">
        <v>997069.8508392863</v>
      </c>
      <c r="I25" s="64">
        <v>6773.460921411865</v>
      </c>
      <c r="J25" s="64">
        <v>1290726.9733441987</v>
      </c>
    </row>
    <row r="26" spans="1:10" ht="15.75">
      <c r="A26" s="1">
        <v>25</v>
      </c>
      <c r="B26" s="5"/>
      <c r="C26" s="1"/>
      <c r="D26" s="1"/>
      <c r="E26" s="1"/>
      <c r="F26" s="62" t="s">
        <v>20</v>
      </c>
      <c r="G26" s="64"/>
      <c r="H26" s="64"/>
      <c r="I26" s="64"/>
      <c r="J26" s="64"/>
    </row>
    <row r="27" spans="1:10" ht="15.75">
      <c r="A27" s="1">
        <v>26</v>
      </c>
      <c r="B27" s="5" t="s">
        <v>21</v>
      </c>
      <c r="C27" s="1"/>
      <c r="D27" s="1"/>
      <c r="E27" s="1">
        <v>20</v>
      </c>
      <c r="F27" s="62">
        <v>582720</v>
      </c>
      <c r="G27" s="64">
        <v>302097.28641756106</v>
      </c>
      <c r="H27" s="64">
        <v>138311.5274029962</v>
      </c>
      <c r="I27" s="64">
        <v>742.2743655715543</v>
      </c>
      <c r="J27" s="64">
        <v>141568.9118138712</v>
      </c>
    </row>
    <row r="28" spans="1:10" ht="15.75">
      <c r="A28" s="1">
        <v>27</v>
      </c>
      <c r="B28" s="5" t="s">
        <v>22</v>
      </c>
      <c r="C28" s="5"/>
      <c r="D28" s="1"/>
      <c r="E28" s="1"/>
      <c r="F28" s="64">
        <v>18033650.2646</v>
      </c>
      <c r="G28" s="64">
        <v>9416171.92576035</v>
      </c>
      <c r="H28" s="64">
        <v>4318091.848427454</v>
      </c>
      <c r="I28" s="64">
        <v>22310.626943781524</v>
      </c>
      <c r="J28" s="64">
        <v>4277075.863468415</v>
      </c>
    </row>
    <row r="29" spans="1:10" ht="15.75">
      <c r="A29" s="1">
        <v>28</v>
      </c>
      <c r="B29" s="1" t="s">
        <v>23</v>
      </c>
      <c r="C29" s="5"/>
      <c r="D29" s="1"/>
      <c r="E29" s="1"/>
      <c r="F29" s="6">
        <v>1</v>
      </c>
      <c r="G29" s="6">
        <v>0.5221445346671864</v>
      </c>
      <c r="H29" s="6">
        <v>0.23944635639872947</v>
      </c>
      <c r="I29" s="6">
        <v>0.0012371664425353316</v>
      </c>
      <c r="J29" s="6">
        <v>0.2371719424915488</v>
      </c>
    </row>
    <row r="30" spans="1:10" ht="15.75">
      <c r="A30" s="1">
        <v>29</v>
      </c>
      <c r="B30" s="1"/>
      <c r="C30" s="5"/>
      <c r="D30" s="1"/>
      <c r="E30" s="1"/>
      <c r="F30" s="6"/>
      <c r="G30" s="6"/>
      <c r="H30" s="6"/>
      <c r="I30" s="6"/>
      <c r="J30" s="6"/>
    </row>
    <row r="31" spans="1:10" ht="15.75">
      <c r="A31" s="1">
        <v>30</v>
      </c>
      <c r="B31" s="5" t="s">
        <v>24</v>
      </c>
      <c r="C31" s="5"/>
      <c r="D31" s="1"/>
      <c r="E31" s="1"/>
      <c r="F31" s="1"/>
      <c r="G31" s="6"/>
      <c r="H31" s="6"/>
      <c r="I31" s="6"/>
      <c r="J31" s="6"/>
    </row>
    <row r="32" spans="1:10" ht="15.75">
      <c r="A32" s="1">
        <v>31</v>
      </c>
      <c r="B32" s="5" t="s">
        <v>25</v>
      </c>
      <c r="C32" s="5"/>
      <c r="D32" s="1"/>
      <c r="E32" s="1">
        <v>20</v>
      </c>
      <c r="F32" s="72">
        <v>1537612.2646000013</v>
      </c>
      <c r="G32" s="72">
        <v>797138.4072934192</v>
      </c>
      <c r="H32" s="72">
        <v>364960.01659528783</v>
      </c>
      <c r="I32" s="72">
        <v>1958.6253572916785</v>
      </c>
      <c r="J32" s="72">
        <v>373555.2153540026</v>
      </c>
    </row>
    <row r="33" spans="1:10" ht="15.75">
      <c r="A33" s="1">
        <v>32</v>
      </c>
      <c r="B33" s="5"/>
      <c r="C33" s="5"/>
      <c r="D33" s="1"/>
      <c r="E33" s="1"/>
      <c r="F33" s="62" t="s">
        <v>15</v>
      </c>
      <c r="G33" s="64"/>
      <c r="H33" s="64"/>
      <c r="I33" s="64"/>
      <c r="J33" s="64"/>
    </row>
    <row r="34" spans="1:10" ht="15.75">
      <c r="A34" s="1">
        <v>33</v>
      </c>
      <c r="B34" s="68" t="s">
        <v>26</v>
      </c>
      <c r="C34" s="5"/>
      <c r="D34" s="1"/>
      <c r="E34" s="1"/>
      <c r="F34" s="64"/>
      <c r="G34" s="64"/>
      <c r="H34" s="64"/>
      <c r="I34" s="64"/>
      <c r="J34" s="64"/>
    </row>
    <row r="35" spans="1:10" ht="15.75">
      <c r="A35" s="1">
        <v>34</v>
      </c>
      <c r="B35" s="5" t="s">
        <v>27</v>
      </c>
      <c r="C35" s="5"/>
      <c r="D35" s="1"/>
      <c r="E35" s="1"/>
      <c r="F35" s="64">
        <v>16496038</v>
      </c>
      <c r="G35" s="64">
        <v>8619033.51846693</v>
      </c>
      <c r="H35" s="64">
        <v>3953131.8318321663</v>
      </c>
      <c r="I35" s="64">
        <v>20352.001586489845</v>
      </c>
      <c r="J35" s="64">
        <v>3903520.6481144126</v>
      </c>
    </row>
    <row r="36" spans="1:10" ht="15.75">
      <c r="A36" s="1">
        <v>35</v>
      </c>
      <c r="B36" s="1" t="s">
        <v>23</v>
      </c>
      <c r="C36" s="5"/>
      <c r="D36" s="1"/>
      <c r="E36" s="1"/>
      <c r="F36" s="6">
        <v>1</v>
      </c>
      <c r="G36" s="6">
        <v>0.52249112898909</v>
      </c>
      <c r="H36" s="6">
        <v>0.2396412903408786</v>
      </c>
      <c r="I36" s="6">
        <v>0.0012337508913649352</v>
      </c>
      <c r="J36" s="6">
        <v>0.2366338297786664</v>
      </c>
    </row>
    <row r="37" spans="1:10" ht="15.75">
      <c r="A37" s="1"/>
      <c r="B37" s="5"/>
      <c r="C37" s="1"/>
      <c r="D37" s="1"/>
      <c r="E37" s="1"/>
      <c r="F37" s="1"/>
      <c r="G37" s="6"/>
      <c r="H37" s="6"/>
      <c r="I37" s="6"/>
      <c r="J37" s="6"/>
    </row>
  </sheetData>
  <printOptions horizontalCentered="1"/>
  <pageMargins left="0.59" right="0.48" top="1.25" bottom="1" header="0.5" footer="0.5"/>
  <pageSetup fitToHeight="1" fitToWidth="1" horizontalDpi="300" verticalDpi="300" orientation="landscape" scale="75" r:id="rId1"/>
  <headerFooter alignWithMargins="0">
    <oddHeader>&amp;LNorthern and Southern Systems&amp;C&amp;"Arial,Bold"&amp;12OFFICE OF THE PUBLIC COUNSEL
&amp;"Arial,Regular"&amp;11Class Cost of Service Study
Aquila Inc.  d/b/a 
Aquila Networks - MPS
Case No. GR-2004-0072</oddHeader>
    <oddFooter>&amp;C1 of 4&amp;RSchedule JAB-2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">
      <selection activeCell="A37" sqref="A37:IV43"/>
    </sheetView>
  </sheetViews>
  <sheetFormatPr defaultColWidth="9.140625" defaultRowHeight="12.75"/>
  <cols>
    <col min="1" max="1" width="3.28125" style="0" bestFit="1" customWidth="1"/>
    <col min="2" max="2" width="10.7109375" style="0" customWidth="1"/>
    <col min="5" max="5" width="12.7109375" style="0" customWidth="1"/>
    <col min="6" max="9" width="11.57421875" style="0" bestFit="1" customWidth="1"/>
  </cols>
  <sheetData>
    <row r="1" spans="1:9" ht="47.25">
      <c r="A1" s="1"/>
      <c r="B1" s="59" t="s">
        <v>0</v>
      </c>
      <c r="C1" s="1"/>
      <c r="D1" s="1"/>
      <c r="E1" s="1"/>
      <c r="F1" s="2" t="s">
        <v>1</v>
      </c>
      <c r="G1" s="3" t="s">
        <v>2</v>
      </c>
      <c r="H1" s="3" t="s">
        <v>52</v>
      </c>
      <c r="I1" s="3" t="s">
        <v>56</v>
      </c>
    </row>
    <row r="2" spans="1:9" ht="15.75">
      <c r="A2" s="1"/>
      <c r="B2" s="59"/>
      <c r="C2" s="1"/>
      <c r="D2" s="1"/>
      <c r="E2" s="1"/>
      <c r="F2" s="4" t="s">
        <v>4</v>
      </c>
      <c r="G2" s="4" t="s">
        <v>4</v>
      </c>
      <c r="H2" s="4" t="s">
        <v>4</v>
      </c>
      <c r="I2" s="4" t="s">
        <v>4</v>
      </c>
    </row>
    <row r="3" spans="1:9" ht="15.75">
      <c r="A3" s="1">
        <v>1</v>
      </c>
      <c r="B3" s="60" t="s">
        <v>5</v>
      </c>
      <c r="C3" s="1"/>
      <c r="D3" s="61"/>
      <c r="E3" s="1"/>
      <c r="F3" s="62">
        <v>1426146</v>
      </c>
      <c r="G3" s="62">
        <v>767729.8023160639</v>
      </c>
      <c r="H3" s="62">
        <v>381966.98683516576</v>
      </c>
      <c r="I3" s="62">
        <v>276449.21084877034</v>
      </c>
    </row>
    <row r="4" spans="1:9" ht="15.75">
      <c r="A4" s="1">
        <v>2</v>
      </c>
      <c r="B4" s="60" t="s">
        <v>6</v>
      </c>
      <c r="C4" s="1"/>
      <c r="D4" s="61"/>
      <c r="E4" s="1"/>
      <c r="F4" s="62">
        <v>242012</v>
      </c>
      <c r="G4" s="62">
        <v>121905.6139474362</v>
      </c>
      <c r="H4" s="62">
        <v>61303.10226241197</v>
      </c>
      <c r="I4" s="62">
        <v>58803.28379015182</v>
      </c>
    </row>
    <row r="5" spans="1:9" ht="15.75">
      <c r="A5" s="1">
        <v>3</v>
      </c>
      <c r="B5" s="5" t="s">
        <v>7</v>
      </c>
      <c r="C5" s="1"/>
      <c r="D5" s="61"/>
      <c r="E5" s="1"/>
      <c r="F5" s="62">
        <v>319372</v>
      </c>
      <c r="G5" s="62">
        <v>151176.48402553692</v>
      </c>
      <c r="H5" s="62">
        <v>76990.84039631317</v>
      </c>
      <c r="I5" s="62">
        <v>91204.67557814991</v>
      </c>
    </row>
    <row r="6" spans="1:9" ht="15.75">
      <c r="A6" s="1">
        <v>4</v>
      </c>
      <c r="B6" s="63"/>
      <c r="C6" s="1"/>
      <c r="D6" s="1"/>
      <c r="E6" s="1"/>
      <c r="F6" s="4" t="s">
        <v>4</v>
      </c>
      <c r="G6" s="4" t="s">
        <v>4</v>
      </c>
      <c r="H6" s="4" t="s">
        <v>4</v>
      </c>
      <c r="I6" s="4" t="s">
        <v>4</v>
      </c>
    </row>
    <row r="7" spans="1:9" ht="15.75">
      <c r="A7" s="1">
        <v>5</v>
      </c>
      <c r="B7" s="1"/>
      <c r="C7" s="5" t="s">
        <v>8</v>
      </c>
      <c r="D7" s="1"/>
      <c r="E7" s="1"/>
      <c r="F7" s="64">
        <v>1987530</v>
      </c>
      <c r="G7" s="65">
        <v>1040811.900289037</v>
      </c>
      <c r="H7" s="65">
        <v>520260.9294938909</v>
      </c>
      <c r="I7" s="65">
        <v>426457.17021707207</v>
      </c>
    </row>
    <row r="8" spans="1:9" ht="15.75">
      <c r="A8" s="1">
        <v>6</v>
      </c>
      <c r="B8" s="1"/>
      <c r="C8" s="1"/>
      <c r="D8" s="66"/>
      <c r="E8" s="1"/>
      <c r="F8" s="62"/>
      <c r="G8" s="1"/>
      <c r="H8" s="1"/>
      <c r="I8" s="1"/>
    </row>
    <row r="9" spans="1:9" ht="15.75">
      <c r="A9" s="1">
        <v>7</v>
      </c>
      <c r="B9" s="5" t="s">
        <v>9</v>
      </c>
      <c r="C9" s="1"/>
      <c r="D9" s="1"/>
      <c r="E9" s="62"/>
      <c r="F9" s="62"/>
      <c r="G9" s="1"/>
      <c r="H9" s="1"/>
      <c r="I9" s="1"/>
    </row>
    <row r="10" spans="1:9" ht="15.75">
      <c r="A10" s="1">
        <v>8</v>
      </c>
      <c r="B10" s="1"/>
      <c r="C10" s="5" t="s">
        <v>10</v>
      </c>
      <c r="D10" s="1"/>
      <c r="E10" s="1"/>
      <c r="F10" s="64">
        <v>1357641</v>
      </c>
      <c r="G10" s="67">
        <v>876245</v>
      </c>
      <c r="H10" s="67">
        <v>379730</v>
      </c>
      <c r="I10" s="67">
        <v>101666</v>
      </c>
    </row>
    <row r="11" spans="1:9" ht="15.75">
      <c r="A11" s="1">
        <v>10</v>
      </c>
      <c r="B11" s="1"/>
      <c r="C11" s="68" t="s">
        <v>11</v>
      </c>
      <c r="D11" s="1"/>
      <c r="E11" s="1">
        <v>20</v>
      </c>
      <c r="F11" s="64">
        <v>0</v>
      </c>
      <c r="G11" s="64">
        <v>0</v>
      </c>
      <c r="H11" s="64">
        <v>0</v>
      </c>
      <c r="I11" s="64">
        <v>0</v>
      </c>
    </row>
    <row r="12" spans="1:9" ht="15.75">
      <c r="A12" s="1">
        <v>11</v>
      </c>
      <c r="B12" s="1"/>
      <c r="C12" s="1"/>
      <c r="D12" s="1"/>
      <c r="E12" s="1"/>
      <c r="F12" s="4" t="s">
        <v>4</v>
      </c>
      <c r="G12" s="4" t="s">
        <v>4</v>
      </c>
      <c r="H12" s="4" t="s">
        <v>4</v>
      </c>
      <c r="I12" s="4" t="s">
        <v>4</v>
      </c>
    </row>
    <row r="13" spans="1:9" ht="15.75">
      <c r="A13" s="1">
        <v>12</v>
      </c>
      <c r="B13" s="1"/>
      <c r="C13" s="68" t="s">
        <v>12</v>
      </c>
      <c r="D13" s="1"/>
      <c r="E13" s="62"/>
      <c r="F13" s="64">
        <v>1357641</v>
      </c>
      <c r="G13" s="64">
        <v>876245</v>
      </c>
      <c r="H13" s="64">
        <v>379730</v>
      </c>
      <c r="I13" s="64">
        <v>101666</v>
      </c>
    </row>
    <row r="14" spans="1:9" ht="15.75">
      <c r="A14" s="1">
        <v>13</v>
      </c>
      <c r="B14" s="1" t="s">
        <v>13</v>
      </c>
      <c r="C14" s="1"/>
      <c r="D14" s="1"/>
      <c r="E14" s="1"/>
      <c r="F14" s="6">
        <v>1</v>
      </c>
      <c r="G14" s="6">
        <v>0.6454173084047992</v>
      </c>
      <c r="H14" s="6">
        <v>0.2796983886019942</v>
      </c>
      <c r="I14" s="6">
        <v>0.0748843029932066</v>
      </c>
    </row>
    <row r="15" spans="1:9" ht="15.75">
      <c r="A15" s="1">
        <v>14</v>
      </c>
      <c r="B15" s="1"/>
      <c r="C15" s="1"/>
      <c r="D15" s="1"/>
      <c r="E15" s="1"/>
      <c r="F15" s="69"/>
      <c r="G15" s="6"/>
      <c r="H15" s="6"/>
      <c r="I15" s="6"/>
    </row>
    <row r="16" spans="1:9" ht="15.75">
      <c r="A16" s="1">
        <v>15</v>
      </c>
      <c r="B16" s="5" t="s">
        <v>14</v>
      </c>
      <c r="C16" s="1"/>
      <c r="D16" s="1"/>
      <c r="E16" s="62"/>
      <c r="F16" s="64">
        <v>-629889</v>
      </c>
      <c r="G16" s="64">
        <v>-164566.90028903703</v>
      </c>
      <c r="H16" s="64">
        <v>-140530.9294938909</v>
      </c>
      <c r="I16" s="64">
        <v>-324791.17021707207</v>
      </c>
    </row>
    <row r="17" spans="1:9" ht="15.75">
      <c r="A17" s="1">
        <v>16</v>
      </c>
      <c r="B17" s="1"/>
      <c r="C17" s="1"/>
      <c r="D17" s="1"/>
      <c r="E17" s="1"/>
      <c r="F17" s="62" t="s">
        <v>15</v>
      </c>
      <c r="G17" s="1"/>
      <c r="H17" s="1"/>
      <c r="I17" s="1"/>
    </row>
    <row r="18" spans="1:9" ht="15.75">
      <c r="A18" s="1">
        <v>17</v>
      </c>
      <c r="B18" s="5" t="s">
        <v>16</v>
      </c>
      <c r="C18" s="1"/>
      <c r="D18" s="1"/>
      <c r="E18" s="1"/>
      <c r="F18" s="62">
        <v>4801081</v>
      </c>
      <c r="G18" s="62">
        <v>2177973.7931963536</v>
      </c>
      <c r="H18" s="62">
        <v>1119250.0401903787</v>
      </c>
      <c r="I18" s="62">
        <v>1503857.166613268</v>
      </c>
    </row>
    <row r="19" spans="1:9" ht="15.75">
      <c r="A19" s="1">
        <v>18</v>
      </c>
      <c r="B19" s="1"/>
      <c r="C19" s="1"/>
      <c r="D19" s="1"/>
      <c r="E19" s="1"/>
      <c r="F19" s="62"/>
      <c r="G19" s="1"/>
      <c r="H19" s="1"/>
      <c r="I19" s="1"/>
    </row>
    <row r="20" spans="1:9" ht="15.75">
      <c r="A20" s="1">
        <v>19</v>
      </c>
      <c r="B20" s="5" t="s">
        <v>17</v>
      </c>
      <c r="C20" s="1"/>
      <c r="D20" s="1"/>
      <c r="E20" s="1"/>
      <c r="F20" s="70">
        <v>-0.1311973282683629</v>
      </c>
      <c r="G20" s="70">
        <v>-0.07555963290427004</v>
      </c>
      <c r="H20" s="70">
        <v>-0.1255581187828122</v>
      </c>
      <c r="I20" s="70">
        <v>-0.21597208659683528</v>
      </c>
    </row>
    <row r="21" spans="1:9" ht="15.75">
      <c r="A21" s="1">
        <v>20</v>
      </c>
      <c r="B21" s="5"/>
      <c r="C21" s="1"/>
      <c r="D21" s="1"/>
      <c r="E21" s="1"/>
      <c r="F21" s="70"/>
      <c r="G21" s="70"/>
      <c r="H21" s="70"/>
      <c r="I21" s="70"/>
    </row>
    <row r="22" spans="1:9" ht="15.75">
      <c r="A22" s="1">
        <v>21</v>
      </c>
      <c r="B22" s="5" t="s">
        <v>55</v>
      </c>
      <c r="C22" s="1"/>
      <c r="D22" s="1"/>
      <c r="E22" s="1"/>
      <c r="F22" s="71">
        <v>0.0818</v>
      </c>
      <c r="G22" s="71">
        <v>0.0818</v>
      </c>
      <c r="H22" s="71">
        <v>0.0818</v>
      </c>
      <c r="I22" s="71">
        <v>0.0818</v>
      </c>
    </row>
    <row r="23" spans="1:9" ht="15.75">
      <c r="A23" s="1">
        <v>22</v>
      </c>
      <c r="B23" s="1"/>
      <c r="C23" s="1"/>
      <c r="D23" s="1"/>
      <c r="E23" s="1"/>
      <c r="F23" s="1"/>
      <c r="G23" s="1"/>
      <c r="H23" s="1"/>
      <c r="I23" s="1"/>
    </row>
    <row r="24" spans="1:9" ht="15.75">
      <c r="A24" s="1">
        <v>23</v>
      </c>
      <c r="B24" s="5" t="s">
        <v>18</v>
      </c>
      <c r="C24" s="1"/>
      <c r="D24" s="1"/>
      <c r="E24" s="1"/>
      <c r="F24" s="1"/>
      <c r="G24" s="1"/>
      <c r="H24" s="1"/>
      <c r="I24" s="1"/>
    </row>
    <row r="25" spans="1:9" ht="15.75">
      <c r="A25" s="1">
        <v>24</v>
      </c>
      <c r="B25" s="5" t="s">
        <v>19</v>
      </c>
      <c r="C25" s="1"/>
      <c r="D25" s="1"/>
      <c r="E25" s="1"/>
      <c r="F25" s="64">
        <v>392728.42579999997</v>
      </c>
      <c r="G25" s="64">
        <v>178158.25628346173</v>
      </c>
      <c r="H25" s="64">
        <v>91554.65328757298</v>
      </c>
      <c r="I25" s="64">
        <v>123015.51622896532</v>
      </c>
    </row>
    <row r="26" spans="1:9" ht="15.75">
      <c r="A26" s="1">
        <v>25</v>
      </c>
      <c r="B26" s="5"/>
      <c r="C26" s="1"/>
      <c r="D26" s="1"/>
      <c r="E26" s="1"/>
      <c r="F26" s="62" t="s">
        <v>20</v>
      </c>
      <c r="G26" s="64"/>
      <c r="H26" s="64"/>
      <c r="I26" s="64"/>
    </row>
    <row r="27" spans="1:9" ht="15.75">
      <c r="A27" s="1">
        <v>26</v>
      </c>
      <c r="B27" s="5" t="s">
        <v>21</v>
      </c>
      <c r="C27" s="1"/>
      <c r="D27" s="1"/>
      <c r="E27" s="1">
        <v>20</v>
      </c>
      <c r="F27" s="62">
        <v>0</v>
      </c>
      <c r="G27" s="64">
        <v>0</v>
      </c>
      <c r="H27" s="64">
        <v>0</v>
      </c>
      <c r="I27" s="64">
        <v>0</v>
      </c>
    </row>
    <row r="28" spans="1:9" ht="15.75">
      <c r="A28" s="1">
        <v>27</v>
      </c>
      <c r="B28" s="5" t="s">
        <v>22</v>
      </c>
      <c r="C28" s="5"/>
      <c r="D28" s="1"/>
      <c r="E28" s="1"/>
      <c r="F28" s="64">
        <v>2380258.4258</v>
      </c>
      <c r="G28" s="64">
        <v>1218970.1565724988</v>
      </c>
      <c r="H28" s="64">
        <v>611815.5827814639</v>
      </c>
      <c r="I28" s="64">
        <v>549472.6864460374</v>
      </c>
    </row>
    <row r="29" spans="1:9" ht="15.75">
      <c r="A29" s="1">
        <v>28</v>
      </c>
      <c r="B29" s="1" t="s">
        <v>23</v>
      </c>
      <c r="C29" s="5"/>
      <c r="D29" s="1"/>
      <c r="E29" s="1"/>
      <c r="F29" s="6">
        <v>1</v>
      </c>
      <c r="G29" s="6">
        <v>0.5121167278980666</v>
      </c>
      <c r="H29" s="6">
        <v>0.2570374612058495</v>
      </c>
      <c r="I29" s="6">
        <v>0.230845810896084</v>
      </c>
    </row>
    <row r="30" spans="1:9" ht="15.75">
      <c r="A30" s="1">
        <v>29</v>
      </c>
      <c r="B30" s="1"/>
      <c r="C30" s="5"/>
      <c r="D30" s="1"/>
      <c r="E30" s="1"/>
      <c r="F30" s="6"/>
      <c r="G30" s="6"/>
      <c r="H30" s="6"/>
      <c r="I30" s="6"/>
    </row>
    <row r="31" spans="1:9" ht="15.75">
      <c r="A31" s="1">
        <v>30</v>
      </c>
      <c r="B31" s="5" t="s">
        <v>24</v>
      </c>
      <c r="C31" s="5"/>
      <c r="D31" s="1"/>
      <c r="E31" s="1"/>
      <c r="F31" s="1"/>
      <c r="G31" s="6"/>
      <c r="H31" s="6"/>
      <c r="I31" s="6"/>
    </row>
    <row r="32" spans="1:9" ht="15.75">
      <c r="A32" s="1">
        <v>31</v>
      </c>
      <c r="B32" s="5" t="s">
        <v>25</v>
      </c>
      <c r="C32" s="5"/>
      <c r="D32" s="1"/>
      <c r="E32" s="1">
        <v>20</v>
      </c>
      <c r="F32" s="72">
        <v>1022617.4257999999</v>
      </c>
      <c r="G32" s="72">
        <v>515110.0157244094</v>
      </c>
      <c r="H32" s="72">
        <v>259035.17440929325</v>
      </c>
      <c r="I32" s="72">
        <v>248472.23566629717</v>
      </c>
    </row>
    <row r="33" spans="1:9" ht="15.75">
      <c r="A33" s="1">
        <v>32</v>
      </c>
      <c r="B33" s="5"/>
      <c r="C33" s="5"/>
      <c r="D33" s="1"/>
      <c r="E33" s="1"/>
      <c r="F33" s="62" t="s">
        <v>15</v>
      </c>
      <c r="G33" s="64"/>
      <c r="H33" s="64"/>
      <c r="I33" s="64"/>
    </row>
    <row r="34" spans="1:9" ht="15.75">
      <c r="A34" s="1">
        <v>33</v>
      </c>
      <c r="B34" s="68" t="s">
        <v>26</v>
      </c>
      <c r="C34" s="5"/>
      <c r="D34" s="1"/>
      <c r="E34" s="1"/>
      <c r="F34" s="64"/>
      <c r="G34" s="64"/>
      <c r="H34" s="64"/>
      <c r="I34" s="64"/>
    </row>
    <row r="35" spans="1:9" ht="15.75">
      <c r="A35" s="1">
        <v>34</v>
      </c>
      <c r="B35" s="5" t="s">
        <v>27</v>
      </c>
      <c r="C35" s="5"/>
      <c r="D35" s="1"/>
      <c r="E35" s="1"/>
      <c r="F35" s="64">
        <v>1357641</v>
      </c>
      <c r="G35" s="64">
        <v>703860.1408480895</v>
      </c>
      <c r="H35" s="64">
        <v>352780.40837217064</v>
      </c>
      <c r="I35" s="64">
        <v>301000.45077974023</v>
      </c>
    </row>
    <row r="36" spans="1:9" ht="15.75">
      <c r="A36" s="1">
        <v>35</v>
      </c>
      <c r="B36" s="1" t="s">
        <v>23</v>
      </c>
      <c r="C36" s="5"/>
      <c r="D36" s="1"/>
      <c r="E36" s="1"/>
      <c r="F36" s="6">
        <v>1</v>
      </c>
      <c r="G36" s="6">
        <v>0.5184434919452854</v>
      </c>
      <c r="H36" s="6">
        <v>0.25984808087864947</v>
      </c>
      <c r="I36" s="6">
        <v>0.22170842717606504</v>
      </c>
    </row>
  </sheetData>
  <printOptions horizontalCentered="1"/>
  <pageMargins left="0.75" right="0.75" top="1.25" bottom="1" header="0.5" footer="0.5"/>
  <pageSetup fitToHeight="1" fitToWidth="1" horizontalDpi="300" verticalDpi="300" orientation="landscape" scale="73" r:id="rId1"/>
  <headerFooter alignWithMargins="0">
    <oddHeader>&amp;LEastern System&amp;C&amp;"Arial,Bold"OFFICE OF THE PUBLIC COUNSEL
&amp;"Arial,Regular"Class Cost of Service Study
Aquila Inc. d/b/a
Aquila Networks - MPS
Case No. GR-2004-0072</oddHeader>
    <oddFooter>&amp;C2 of 4&amp;RSchedule JAB-2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7" sqref="A37:IV43"/>
    </sheetView>
  </sheetViews>
  <sheetFormatPr defaultColWidth="9.140625" defaultRowHeight="12.75"/>
  <cols>
    <col min="1" max="1" width="3.28125" style="0" bestFit="1" customWidth="1"/>
    <col min="2" max="2" width="11.421875" style="0" customWidth="1"/>
    <col min="5" max="5" width="14.140625" style="0" customWidth="1"/>
    <col min="6" max="8" width="12.7109375" style="0" bestFit="1" customWidth="1"/>
    <col min="10" max="10" width="12.7109375" style="0" bestFit="1" customWidth="1"/>
  </cols>
  <sheetData>
    <row r="1" spans="1:10" ht="37.5" customHeight="1">
      <c r="A1" s="1"/>
      <c r="B1" s="59" t="s">
        <v>0</v>
      </c>
      <c r="C1" s="1"/>
      <c r="D1" s="1"/>
      <c r="E1" s="1"/>
      <c r="F1" s="2" t="s">
        <v>1</v>
      </c>
      <c r="G1" s="3" t="s">
        <v>2</v>
      </c>
      <c r="H1" s="3" t="s">
        <v>52</v>
      </c>
      <c r="I1" s="3" t="s">
        <v>53</v>
      </c>
      <c r="J1" s="3" t="s">
        <v>54</v>
      </c>
    </row>
    <row r="2" spans="1:10" ht="15.75">
      <c r="A2" s="1"/>
      <c r="B2" s="59"/>
      <c r="C2" s="1"/>
      <c r="D2" s="1"/>
      <c r="E2" s="1"/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</row>
    <row r="3" spans="1:10" ht="15.75">
      <c r="A3" s="1">
        <v>1</v>
      </c>
      <c r="B3" s="60" t="s">
        <v>5</v>
      </c>
      <c r="C3" s="1"/>
      <c r="D3" s="61"/>
      <c r="E3" s="1"/>
      <c r="F3" s="62">
        <v>10596377</v>
      </c>
      <c r="G3" s="62">
        <v>5787475.865503999</v>
      </c>
      <c r="H3" s="62">
        <v>2635927.911973633</v>
      </c>
      <c r="I3" s="62">
        <v>11233.82015080184</v>
      </c>
      <c r="J3" s="62">
        <v>2161739.4023715663</v>
      </c>
    </row>
    <row r="4" spans="1:10" ht="15.75">
      <c r="A4" s="1">
        <v>2</v>
      </c>
      <c r="B4" s="60" t="s">
        <v>6</v>
      </c>
      <c r="C4" s="1"/>
      <c r="D4" s="61"/>
      <c r="E4" s="1"/>
      <c r="F4" s="62">
        <v>2648404</v>
      </c>
      <c r="G4" s="62">
        <v>1373001.890680626</v>
      </c>
      <c r="H4" s="62">
        <v>628612.0305124327</v>
      </c>
      <c r="I4" s="62">
        <v>3373.562601038521</v>
      </c>
      <c r="J4" s="62">
        <v>643416.5162059029</v>
      </c>
    </row>
    <row r="5" spans="1:10" ht="15.75">
      <c r="A5" s="1">
        <v>3</v>
      </c>
      <c r="B5" s="5" t="s">
        <v>7</v>
      </c>
      <c r="C5" s="1"/>
      <c r="D5" s="61"/>
      <c r="E5" s="1"/>
      <c r="F5" s="62">
        <v>1762414</v>
      </c>
      <c r="G5" s="62">
        <v>890232.0862071542</v>
      </c>
      <c r="H5" s="62">
        <v>410328.5254384741</v>
      </c>
      <c r="I5" s="62">
        <v>2409.8196231296024</v>
      </c>
      <c r="J5" s="62">
        <v>459443.56873124203</v>
      </c>
    </row>
    <row r="6" spans="1:10" ht="15.75">
      <c r="A6" s="1">
        <v>4</v>
      </c>
      <c r="B6" s="63"/>
      <c r="C6" s="1"/>
      <c r="D6" s="1"/>
      <c r="E6" s="1"/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</row>
    <row r="7" spans="1:10" ht="15.75">
      <c r="A7" s="1">
        <v>5</v>
      </c>
      <c r="B7" s="1"/>
      <c r="C7" s="5" t="s">
        <v>8</v>
      </c>
      <c r="D7" s="1"/>
      <c r="E7" s="1"/>
      <c r="F7" s="64">
        <v>15007195</v>
      </c>
      <c r="G7" s="65">
        <v>8050709.84239178</v>
      </c>
      <c r="H7" s="65">
        <v>3674868.4679245395</v>
      </c>
      <c r="I7" s="65">
        <v>17017.202374969962</v>
      </c>
      <c r="J7" s="65">
        <v>3264599.487308711</v>
      </c>
    </row>
    <row r="8" spans="1:10" ht="15.75">
      <c r="A8" s="1">
        <v>6</v>
      </c>
      <c r="B8" s="1"/>
      <c r="C8" s="1"/>
      <c r="D8" s="66"/>
      <c r="E8" s="1"/>
      <c r="F8" s="62"/>
      <c r="G8" s="1"/>
      <c r="H8" s="1"/>
      <c r="I8" s="1"/>
      <c r="J8" s="1"/>
    </row>
    <row r="9" spans="1:10" ht="15.75">
      <c r="A9" s="1">
        <v>7</v>
      </c>
      <c r="B9" s="5" t="s">
        <v>9</v>
      </c>
      <c r="C9" s="1"/>
      <c r="D9" s="1"/>
      <c r="E9" s="62"/>
      <c r="F9" s="62"/>
      <c r="G9" s="1"/>
      <c r="H9" s="1"/>
      <c r="I9" s="1"/>
      <c r="J9" s="1"/>
    </row>
    <row r="10" spans="1:10" ht="15.75">
      <c r="A10" s="1">
        <v>8</v>
      </c>
      <c r="B10" s="1"/>
      <c r="C10" s="5" t="s">
        <v>10</v>
      </c>
      <c r="D10" s="1"/>
      <c r="E10" s="1"/>
      <c r="F10" s="64">
        <v>17531566</v>
      </c>
      <c r="G10" s="73">
        <v>11368134</v>
      </c>
      <c r="H10" s="73">
        <v>4459461</v>
      </c>
      <c r="I10" s="73">
        <v>10457</v>
      </c>
      <c r="J10" s="73">
        <v>1693514</v>
      </c>
    </row>
    <row r="11" spans="1:10" ht="15.75">
      <c r="A11" s="1">
        <v>10</v>
      </c>
      <c r="B11" s="1"/>
      <c r="C11" s="68" t="s">
        <v>11</v>
      </c>
      <c r="D11" s="1"/>
      <c r="E11" s="1">
        <v>20</v>
      </c>
      <c r="F11" s="73">
        <v>322113</v>
      </c>
      <c r="G11" s="64">
        <v>166991.8026150121</v>
      </c>
      <c r="H11" s="64">
        <v>76455.14316714944</v>
      </c>
      <c r="I11" s="64">
        <v>410.31065128595225</v>
      </c>
      <c r="J11" s="64">
        <v>78255.74356655254</v>
      </c>
    </row>
    <row r="12" spans="1:10" ht="15.75">
      <c r="A12" s="1">
        <v>11</v>
      </c>
      <c r="B12" s="1"/>
      <c r="C12" s="1"/>
      <c r="D12" s="1"/>
      <c r="E12" s="1"/>
      <c r="F12" s="4" t="s">
        <v>4</v>
      </c>
      <c r="G12" s="4" t="s">
        <v>4</v>
      </c>
      <c r="H12" s="4" t="s">
        <v>4</v>
      </c>
      <c r="I12" s="4" t="s">
        <v>4</v>
      </c>
      <c r="J12" s="4" t="s">
        <v>4</v>
      </c>
    </row>
    <row r="13" spans="1:10" ht="15.75">
      <c r="A13" s="1">
        <v>12</v>
      </c>
      <c r="B13" s="1"/>
      <c r="C13" s="68" t="s">
        <v>12</v>
      </c>
      <c r="D13" s="1"/>
      <c r="E13" s="62"/>
      <c r="F13" s="64">
        <v>17853679</v>
      </c>
      <c r="G13" s="64">
        <v>11535125.802615013</v>
      </c>
      <c r="H13" s="64">
        <v>4535916.143167149</v>
      </c>
      <c r="I13" s="64">
        <v>10867.310651285952</v>
      </c>
      <c r="J13" s="64">
        <v>1771769.7435665526</v>
      </c>
    </row>
    <row r="14" spans="1:10" ht="15.75">
      <c r="A14" s="1">
        <v>13</v>
      </c>
      <c r="B14" s="1" t="s">
        <v>13</v>
      </c>
      <c r="C14" s="1"/>
      <c r="D14" s="1"/>
      <c r="E14" s="1"/>
      <c r="F14" s="6">
        <v>1</v>
      </c>
      <c r="G14" s="6">
        <v>0.6460923713602678</v>
      </c>
      <c r="H14" s="6">
        <v>0.25406058567352696</v>
      </c>
      <c r="I14" s="6">
        <v>0.0006086874672321572</v>
      </c>
      <c r="J14" s="6">
        <v>0.09923835549897321</v>
      </c>
    </row>
    <row r="15" spans="1:10" ht="15.75">
      <c r="A15" s="1">
        <v>14</v>
      </c>
      <c r="B15" s="1"/>
      <c r="C15" s="1"/>
      <c r="D15" s="1"/>
      <c r="E15" s="1"/>
      <c r="F15" s="69"/>
      <c r="G15" s="6"/>
      <c r="H15" s="6"/>
      <c r="I15" s="6"/>
      <c r="J15" s="6"/>
    </row>
    <row r="16" spans="1:10" ht="15.75">
      <c r="A16" s="1">
        <v>15</v>
      </c>
      <c r="B16" s="5" t="s">
        <v>14</v>
      </c>
      <c r="C16" s="1"/>
      <c r="D16" s="1"/>
      <c r="E16" s="62"/>
      <c r="F16" s="64">
        <v>2846484</v>
      </c>
      <c r="G16" s="64">
        <v>3484415.9602232333</v>
      </c>
      <c r="H16" s="64">
        <v>861047.6752426098</v>
      </c>
      <c r="I16" s="64">
        <v>-6149.89172368401</v>
      </c>
      <c r="J16" s="64">
        <v>-1492829.7437421582</v>
      </c>
    </row>
    <row r="17" spans="1:10" ht="15.75">
      <c r="A17" s="1">
        <v>16</v>
      </c>
      <c r="B17" s="1"/>
      <c r="C17" s="1"/>
      <c r="D17" s="1"/>
      <c r="E17" s="1"/>
      <c r="F17" s="62" t="s">
        <v>15</v>
      </c>
      <c r="G17" s="1"/>
      <c r="H17" s="1"/>
      <c r="I17" s="1"/>
      <c r="J17" s="1"/>
    </row>
    <row r="18" spans="1:10" ht="15.75">
      <c r="A18" s="1">
        <v>17</v>
      </c>
      <c r="B18" s="5" t="s">
        <v>16</v>
      </c>
      <c r="C18" s="1"/>
      <c r="D18" s="1"/>
      <c r="E18" s="1"/>
      <c r="F18" s="62">
        <v>58973028</v>
      </c>
      <c r="G18" s="62">
        <v>28357607.2477718</v>
      </c>
      <c r="H18" s="62">
        <v>13231224.097380415</v>
      </c>
      <c r="I18" s="62">
        <v>92077.39297463319</v>
      </c>
      <c r="J18" s="62">
        <v>17292119.261873156</v>
      </c>
    </row>
    <row r="19" spans="1:10" ht="15.75">
      <c r="A19" s="1">
        <v>18</v>
      </c>
      <c r="B19" s="1"/>
      <c r="C19" s="1"/>
      <c r="D19" s="1"/>
      <c r="E19" s="1"/>
      <c r="F19" s="62"/>
      <c r="G19" s="1"/>
      <c r="H19" s="1"/>
      <c r="I19" s="1"/>
      <c r="J19" s="1"/>
    </row>
    <row r="20" spans="1:10" ht="15.75">
      <c r="A20" s="1">
        <v>19</v>
      </c>
      <c r="B20" s="5" t="s">
        <v>17</v>
      </c>
      <c r="C20" s="1"/>
      <c r="D20" s="1"/>
      <c r="E20" s="1"/>
      <c r="F20" s="70">
        <v>0.04826755716189442</v>
      </c>
      <c r="G20" s="70">
        <v>0.12287411733220269</v>
      </c>
      <c r="H20" s="70">
        <v>0.06507694744684163</v>
      </c>
      <c r="I20" s="70">
        <v>-0.06679046316372436</v>
      </c>
      <c r="J20" s="70">
        <v>-0.08633006291100774</v>
      </c>
    </row>
    <row r="21" spans="1:10" ht="15.75">
      <c r="A21" s="1">
        <v>20</v>
      </c>
      <c r="B21" s="5"/>
      <c r="C21" s="1"/>
      <c r="D21" s="1"/>
      <c r="E21" s="1"/>
      <c r="F21" s="70"/>
      <c r="G21" s="70"/>
      <c r="H21" s="70"/>
      <c r="I21" s="70"/>
      <c r="J21" s="70"/>
    </row>
    <row r="22" spans="1:10" ht="15.75">
      <c r="A22" s="1">
        <v>21</v>
      </c>
      <c r="B22" s="5" t="s">
        <v>55</v>
      </c>
      <c r="C22" s="1"/>
      <c r="D22" s="1"/>
      <c r="E22" s="1"/>
      <c r="F22" s="71">
        <v>0.0818</v>
      </c>
      <c r="G22" s="71">
        <v>0.0818</v>
      </c>
      <c r="H22" s="71">
        <v>0.0818</v>
      </c>
      <c r="I22" s="71">
        <v>0.0818</v>
      </c>
      <c r="J22" s="71">
        <v>0.0818</v>
      </c>
    </row>
    <row r="23" spans="1:10" ht="15.75">
      <c r="A23" s="1">
        <v>22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>
        <v>23</v>
      </c>
      <c r="B24" s="5" t="s">
        <v>18</v>
      </c>
      <c r="C24" s="1"/>
      <c r="D24" s="1"/>
      <c r="E24" s="1"/>
      <c r="F24" s="1"/>
      <c r="G24" s="1"/>
      <c r="H24" s="1"/>
      <c r="I24" s="1"/>
      <c r="J24" s="1"/>
    </row>
    <row r="25" spans="1:10" ht="15.75">
      <c r="A25" s="1">
        <v>24</v>
      </c>
      <c r="B25" s="5" t="s">
        <v>19</v>
      </c>
      <c r="C25" s="1"/>
      <c r="D25" s="1"/>
      <c r="E25" s="1"/>
      <c r="F25" s="64">
        <v>4823993.6904</v>
      </c>
      <c r="G25" s="64">
        <v>2319652.272867733</v>
      </c>
      <c r="H25" s="64">
        <v>1082314.131165718</v>
      </c>
      <c r="I25" s="64">
        <v>7531.930745324994</v>
      </c>
      <c r="J25" s="64">
        <v>1414495.355621224</v>
      </c>
    </row>
    <row r="26" spans="1:10" ht="15.75">
      <c r="A26" s="1">
        <v>25</v>
      </c>
      <c r="B26" s="5"/>
      <c r="C26" s="1"/>
      <c r="D26" s="1"/>
      <c r="E26" s="1"/>
      <c r="F26" s="62" t="s">
        <v>20</v>
      </c>
      <c r="G26" s="64"/>
      <c r="H26" s="64"/>
      <c r="I26" s="64"/>
      <c r="J26" s="64"/>
    </row>
    <row r="27" spans="1:10" ht="15.75">
      <c r="A27" s="1">
        <v>26</v>
      </c>
      <c r="B27" s="5" t="s">
        <v>21</v>
      </c>
      <c r="C27" s="1"/>
      <c r="D27" s="1"/>
      <c r="E27" s="1">
        <v>20</v>
      </c>
      <c r="F27" s="73">
        <v>582720</v>
      </c>
      <c r="G27" s="64">
        <v>302097.28641756106</v>
      </c>
      <c r="H27" s="64">
        <v>138311.5274029962</v>
      </c>
      <c r="I27" s="64">
        <v>742.2743655715543</v>
      </c>
      <c r="J27" s="64">
        <v>141568.9118138712</v>
      </c>
    </row>
    <row r="28" spans="1:10" ht="15.75">
      <c r="A28" s="1">
        <v>27</v>
      </c>
      <c r="B28" s="5" t="s">
        <v>22</v>
      </c>
      <c r="C28" s="5"/>
      <c r="D28" s="1"/>
      <c r="E28" s="1"/>
      <c r="F28" s="64">
        <v>20413908.6904</v>
      </c>
      <c r="G28" s="64">
        <v>10672459.401677074</v>
      </c>
      <c r="H28" s="64">
        <v>4895494.126493254</v>
      </c>
      <c r="I28" s="64">
        <v>25291.407485866508</v>
      </c>
      <c r="J28" s="64">
        <v>4820663.754743806</v>
      </c>
    </row>
    <row r="29" spans="1:10" ht="15.75">
      <c r="A29" s="1">
        <v>28</v>
      </c>
      <c r="B29" s="1" t="s">
        <v>23</v>
      </c>
      <c r="C29" s="5"/>
      <c r="D29" s="1"/>
      <c r="E29" s="1"/>
      <c r="F29" s="6">
        <v>1</v>
      </c>
      <c r="G29" s="6">
        <v>0.5228033280415321</v>
      </c>
      <c r="H29" s="6">
        <v>0.23981169901065766</v>
      </c>
      <c r="I29" s="6">
        <v>0.0012389301759618547</v>
      </c>
      <c r="J29" s="6">
        <v>0.2361460427718484</v>
      </c>
    </row>
    <row r="30" spans="1:10" ht="15.75">
      <c r="A30" s="1">
        <v>29</v>
      </c>
      <c r="B30" s="1"/>
      <c r="C30" s="5"/>
      <c r="D30" s="1"/>
      <c r="E30" s="1"/>
      <c r="F30" s="6"/>
      <c r="G30" s="6"/>
      <c r="H30" s="6"/>
      <c r="I30" s="6"/>
      <c r="J30" s="6"/>
    </row>
    <row r="31" spans="1:10" ht="15.75">
      <c r="A31" s="1">
        <v>30</v>
      </c>
      <c r="B31" s="5" t="s">
        <v>24</v>
      </c>
      <c r="C31" s="5"/>
      <c r="D31" s="1"/>
      <c r="E31" s="1"/>
      <c r="F31" s="1"/>
      <c r="G31" s="6"/>
      <c r="H31" s="6"/>
      <c r="I31" s="6"/>
      <c r="J31" s="6"/>
    </row>
    <row r="32" spans="1:10" ht="15.75">
      <c r="A32" s="1">
        <v>31</v>
      </c>
      <c r="B32" s="5" t="s">
        <v>25</v>
      </c>
      <c r="C32" s="5"/>
      <c r="D32" s="1"/>
      <c r="E32" s="1">
        <v>20</v>
      </c>
      <c r="F32" s="72">
        <v>2560229.6904000007</v>
      </c>
      <c r="G32" s="72">
        <v>1327290.0227819753</v>
      </c>
      <c r="H32" s="72">
        <v>607683.4139582033</v>
      </c>
      <c r="I32" s="72">
        <v>3261.245313631105</v>
      </c>
      <c r="J32" s="72">
        <v>621995.0083461911</v>
      </c>
    </row>
    <row r="33" spans="1:10" ht="15.75">
      <c r="A33" s="1">
        <v>32</v>
      </c>
      <c r="B33" s="5"/>
      <c r="C33" s="5"/>
      <c r="D33" s="1"/>
      <c r="E33" s="1"/>
      <c r="F33" s="62" t="s">
        <v>15</v>
      </c>
      <c r="G33" s="64"/>
      <c r="H33" s="64"/>
      <c r="I33" s="64"/>
      <c r="J33" s="64"/>
    </row>
    <row r="34" spans="1:10" ht="15.75">
      <c r="A34" s="1">
        <v>33</v>
      </c>
      <c r="B34" s="68" t="s">
        <v>26</v>
      </c>
      <c r="C34" s="5"/>
      <c r="D34" s="1"/>
      <c r="E34" s="1"/>
      <c r="F34" s="64"/>
      <c r="G34" s="64"/>
      <c r="H34" s="64"/>
      <c r="I34" s="64"/>
      <c r="J34" s="64"/>
    </row>
    <row r="35" spans="1:10" ht="15.75">
      <c r="A35" s="1">
        <v>34</v>
      </c>
      <c r="B35" s="5" t="s">
        <v>27</v>
      </c>
      <c r="C35" s="5"/>
      <c r="D35" s="1"/>
      <c r="E35" s="1"/>
      <c r="F35" s="64">
        <v>17853679</v>
      </c>
      <c r="G35" s="64">
        <v>9345169.378895098</v>
      </c>
      <c r="H35" s="64">
        <v>4287810.712535051</v>
      </c>
      <c r="I35" s="64">
        <v>22030.162172235403</v>
      </c>
      <c r="J35" s="64">
        <v>4198668.7463976145</v>
      </c>
    </row>
    <row r="36" spans="1:10" ht="15.75">
      <c r="A36" s="1">
        <v>35</v>
      </c>
      <c r="B36" s="1" t="s">
        <v>23</v>
      </c>
      <c r="C36" s="5"/>
      <c r="D36" s="1"/>
      <c r="E36" s="1"/>
      <c r="F36" s="6">
        <v>1</v>
      </c>
      <c r="G36" s="6">
        <v>0.523431018273326</v>
      </c>
      <c r="H36" s="6">
        <v>0.24016398595130173</v>
      </c>
      <c r="I36" s="6">
        <v>0.0012339284341471247</v>
      </c>
      <c r="J36" s="6">
        <v>0.235171067341225</v>
      </c>
    </row>
  </sheetData>
  <printOptions horizontalCentered="1"/>
  <pageMargins left="0.75" right="0.75" top="1.25" bottom="1" header="0.5" footer="0.5"/>
  <pageSetup fitToHeight="1" fitToWidth="1" horizontalDpi="300" verticalDpi="300" orientation="landscape" scale="74" r:id="rId1"/>
  <headerFooter alignWithMargins="0">
    <oddHeader>&amp;LTOTAL MPS&amp;C&amp;"Arial,Bold"OFFICE OF THE PUBLIC COUNSEL
&amp;"Arial,Regular"Class Cost of Service Study
Aquila Inc. d/b/a 
Aquila Networks - MPS
Case No. GR-2004-0072</oddHeader>
    <oddFooter>&amp;C3 of 4&amp;RSchedule JAB-2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workbookViewId="0" topLeftCell="A1">
      <selection activeCell="A37" sqref="A37:IV43"/>
    </sheetView>
  </sheetViews>
  <sheetFormatPr defaultColWidth="9.140625" defaultRowHeight="12.75"/>
  <cols>
    <col min="1" max="1" width="3.28125" style="0" bestFit="1" customWidth="1"/>
    <col min="2" max="2" width="10.140625" style="0" customWidth="1"/>
    <col min="3" max="3" width="11.00390625" style="0" customWidth="1"/>
    <col min="4" max="4" width="12.8515625" style="0" customWidth="1"/>
    <col min="6" max="8" width="11.57421875" style="0" bestFit="1" customWidth="1"/>
    <col min="9" max="9" width="12.00390625" style="0" customWidth="1"/>
    <col min="10" max="10" width="9.8515625" style="0" bestFit="1" customWidth="1"/>
  </cols>
  <sheetData>
    <row r="1" spans="1:10" ht="31.5">
      <c r="A1" s="1"/>
      <c r="B1" s="59" t="s">
        <v>0</v>
      </c>
      <c r="C1" s="1"/>
      <c r="D1" s="1"/>
      <c r="E1" s="1"/>
      <c r="F1" s="2" t="s">
        <v>1</v>
      </c>
      <c r="G1" s="3" t="s">
        <v>2</v>
      </c>
      <c r="H1" s="3" t="s">
        <v>49</v>
      </c>
      <c r="I1" s="3" t="s">
        <v>28</v>
      </c>
      <c r="J1" s="3" t="s">
        <v>56</v>
      </c>
    </row>
    <row r="2" spans="1:10" ht="15.75">
      <c r="A2" s="1"/>
      <c r="B2" s="59"/>
      <c r="C2" s="1"/>
      <c r="D2" s="1"/>
      <c r="E2" s="1"/>
      <c r="F2" s="4" t="s">
        <v>4</v>
      </c>
      <c r="G2" s="4" t="s">
        <v>4</v>
      </c>
      <c r="H2" s="4" t="s">
        <v>4</v>
      </c>
      <c r="I2" s="4" t="s">
        <v>4</v>
      </c>
      <c r="J2" s="4" t="s">
        <v>4</v>
      </c>
    </row>
    <row r="3" spans="1:10" ht="15.75">
      <c r="A3" s="1">
        <v>1</v>
      </c>
      <c r="B3" s="60" t="s">
        <v>5</v>
      </c>
      <c r="C3" s="1"/>
      <c r="D3" s="61"/>
      <c r="E3" s="1"/>
      <c r="F3" s="62">
        <v>1407151</v>
      </c>
      <c r="G3" s="62">
        <v>788591.7317667379</v>
      </c>
      <c r="H3" s="62">
        <v>441817.92248214816</v>
      </c>
      <c r="I3" s="62">
        <v>125504.02175213557</v>
      </c>
      <c r="J3" s="62">
        <v>51237.323998978456</v>
      </c>
    </row>
    <row r="4" spans="1:10" ht="15.75">
      <c r="A4" s="1">
        <v>2</v>
      </c>
      <c r="B4" s="60" t="s">
        <v>6</v>
      </c>
      <c r="C4" s="1"/>
      <c r="D4" s="61"/>
      <c r="E4" s="1"/>
      <c r="F4" s="62">
        <v>276126</v>
      </c>
      <c r="G4" s="62">
        <v>151544.77187152277</v>
      </c>
      <c r="H4" s="62">
        <v>84292.44783507686</v>
      </c>
      <c r="I4" s="62">
        <v>28153.531472053506</v>
      </c>
      <c r="J4" s="62">
        <v>12135.248821346871</v>
      </c>
    </row>
    <row r="5" spans="1:10" ht="15.75">
      <c r="A5" s="1">
        <v>3</v>
      </c>
      <c r="B5" s="5" t="s">
        <v>7</v>
      </c>
      <c r="C5" s="1"/>
      <c r="D5" s="61"/>
      <c r="E5" s="1"/>
      <c r="F5" s="62">
        <v>145482</v>
      </c>
      <c r="G5" s="62">
        <v>79677.21120698354</v>
      </c>
      <c r="H5" s="62">
        <v>44260.22203027535</v>
      </c>
      <c r="I5" s="62">
        <v>15019.316643821667</v>
      </c>
      <c r="J5" s="62">
        <v>6525.25011891945</v>
      </c>
    </row>
    <row r="6" spans="1:10" ht="15.75">
      <c r="A6" s="1">
        <v>4</v>
      </c>
      <c r="B6" s="63"/>
      <c r="C6" s="1"/>
      <c r="D6" s="1"/>
      <c r="E6" s="1"/>
      <c r="F6" s="4" t="s">
        <v>4</v>
      </c>
      <c r="G6" s="4" t="s">
        <v>4</v>
      </c>
      <c r="H6" s="4" t="s">
        <v>4</v>
      </c>
      <c r="I6" s="4" t="s">
        <v>4</v>
      </c>
      <c r="J6" s="4" t="s">
        <v>4</v>
      </c>
    </row>
    <row r="7" spans="1:10" ht="15.75">
      <c r="A7" s="1">
        <v>5</v>
      </c>
      <c r="B7" s="1"/>
      <c r="C7" s="5" t="s">
        <v>8</v>
      </c>
      <c r="D7" s="1"/>
      <c r="E7" s="1"/>
      <c r="F7" s="64">
        <v>1828759</v>
      </c>
      <c r="G7" s="65">
        <v>1019813.7148452442</v>
      </c>
      <c r="H7" s="65">
        <v>570370.5923475004</v>
      </c>
      <c r="I7" s="65">
        <v>168676.86986801072</v>
      </c>
      <c r="J7" s="65">
        <v>69897.82293924477</v>
      </c>
    </row>
    <row r="8" spans="1:10" ht="15.75">
      <c r="A8" s="1">
        <v>6</v>
      </c>
      <c r="B8" s="1"/>
      <c r="C8" s="1"/>
      <c r="D8" s="66"/>
      <c r="E8" s="1"/>
      <c r="F8" s="62"/>
      <c r="G8" s="1"/>
      <c r="H8" s="1"/>
      <c r="I8" s="1"/>
      <c r="J8" s="1"/>
    </row>
    <row r="9" spans="1:10" ht="15.75">
      <c r="A9" s="1">
        <v>7</v>
      </c>
      <c r="B9" s="5" t="s">
        <v>9</v>
      </c>
      <c r="C9" s="1"/>
      <c r="D9" s="1"/>
      <c r="E9" s="62"/>
      <c r="F9" s="62"/>
      <c r="G9" s="1"/>
      <c r="H9" s="1"/>
      <c r="I9" s="1"/>
      <c r="J9" s="1"/>
    </row>
    <row r="10" spans="1:10" ht="15.75">
      <c r="A10" s="1">
        <v>8</v>
      </c>
      <c r="B10" s="1"/>
      <c r="C10" s="5" t="s">
        <v>10</v>
      </c>
      <c r="D10" s="1"/>
      <c r="E10" s="1"/>
      <c r="F10" s="64">
        <v>1952526</v>
      </c>
      <c r="G10" s="67">
        <v>1138259</v>
      </c>
      <c r="H10" s="67">
        <v>537436</v>
      </c>
      <c r="I10" s="67">
        <v>37988</v>
      </c>
      <c r="J10" s="67">
        <v>238843</v>
      </c>
    </row>
    <row r="11" spans="1:10" ht="15.75">
      <c r="A11" s="1">
        <v>10</v>
      </c>
      <c r="B11" s="1"/>
      <c r="C11" s="68" t="s">
        <v>11</v>
      </c>
      <c r="D11" s="1"/>
      <c r="E11" s="1">
        <v>20</v>
      </c>
      <c r="F11" s="64">
        <v>30752</v>
      </c>
      <c r="G11" s="64">
        <v>16877.457481704252</v>
      </c>
      <c r="H11" s="64">
        <v>9387.60332538147</v>
      </c>
      <c r="I11" s="64">
        <v>3135.443239059666</v>
      </c>
      <c r="J11" s="64">
        <v>1351.4959538546134</v>
      </c>
    </row>
    <row r="12" spans="1:10" ht="15.75">
      <c r="A12" s="1">
        <v>11</v>
      </c>
      <c r="B12" s="1"/>
      <c r="C12" s="1"/>
      <c r="D12" s="1"/>
      <c r="E12" s="1"/>
      <c r="F12" s="4" t="s">
        <v>4</v>
      </c>
      <c r="G12" s="4" t="s">
        <v>4</v>
      </c>
      <c r="H12" s="4" t="s">
        <v>4</v>
      </c>
      <c r="I12" s="4" t="s">
        <v>4</v>
      </c>
      <c r="J12" s="4" t="s">
        <v>4</v>
      </c>
    </row>
    <row r="13" spans="1:10" ht="15.75">
      <c r="A13" s="1">
        <v>12</v>
      </c>
      <c r="B13" s="1"/>
      <c r="C13" s="68" t="s">
        <v>12</v>
      </c>
      <c r="D13" s="1"/>
      <c r="E13" s="62"/>
      <c r="F13" s="64">
        <v>1983278</v>
      </c>
      <c r="G13" s="64">
        <v>1155136.4574817042</v>
      </c>
      <c r="H13" s="64">
        <v>546823.6033253815</v>
      </c>
      <c r="I13" s="64">
        <v>41123.44323905966</v>
      </c>
      <c r="J13" s="64">
        <v>240194.4959538546</v>
      </c>
    </row>
    <row r="14" spans="1:10" ht="15.75">
      <c r="A14" s="1">
        <v>13</v>
      </c>
      <c r="B14" s="1" t="s">
        <v>13</v>
      </c>
      <c r="C14" s="1"/>
      <c r="D14" s="1"/>
      <c r="E14" s="1"/>
      <c r="F14" s="6">
        <v>1</v>
      </c>
      <c r="G14" s="6">
        <v>0.5824379927986415</v>
      </c>
      <c r="H14" s="6">
        <v>0.2757170721025401</v>
      </c>
      <c r="I14" s="6">
        <v>0.02073508768768658</v>
      </c>
      <c r="J14" s="6">
        <v>0.12110984741113177</v>
      </c>
    </row>
    <row r="15" spans="1:10" ht="15.75">
      <c r="A15" s="1">
        <v>14</v>
      </c>
      <c r="B15" s="1"/>
      <c r="C15" s="1"/>
      <c r="D15" s="1"/>
      <c r="E15" s="1"/>
      <c r="F15" s="69"/>
      <c r="G15" s="6"/>
      <c r="H15" s="6"/>
      <c r="I15" s="6"/>
      <c r="J15" s="6"/>
    </row>
    <row r="16" spans="1:10" ht="15.75">
      <c r="A16" s="1">
        <v>15</v>
      </c>
      <c r="B16" s="5" t="s">
        <v>14</v>
      </c>
      <c r="C16" s="1"/>
      <c r="D16" s="1"/>
      <c r="E16" s="62"/>
      <c r="F16" s="64">
        <v>154519</v>
      </c>
      <c r="G16" s="64">
        <v>135322.74263646</v>
      </c>
      <c r="H16" s="64">
        <v>-23546.989022118854</v>
      </c>
      <c r="I16" s="64">
        <v>-127553.42662895106</v>
      </c>
      <c r="J16" s="64">
        <v>170296.67301460984</v>
      </c>
    </row>
    <row r="17" spans="1:10" ht="15.75">
      <c r="A17" s="1">
        <v>16</v>
      </c>
      <c r="B17" s="1"/>
      <c r="C17" s="1"/>
      <c r="D17" s="1"/>
      <c r="E17" s="1"/>
      <c r="F17" s="62" t="s">
        <v>15</v>
      </c>
      <c r="G17" s="1"/>
      <c r="H17" s="1"/>
      <c r="I17" s="1"/>
      <c r="J17" s="1"/>
    </row>
    <row r="18" spans="1:10" ht="15.75">
      <c r="A18" s="1">
        <v>17</v>
      </c>
      <c r="B18" s="5" t="s">
        <v>16</v>
      </c>
      <c r="C18" s="1"/>
      <c r="D18" s="1"/>
      <c r="E18" s="1"/>
      <c r="F18" s="62">
        <v>5747224</v>
      </c>
      <c r="G18" s="62">
        <v>3079266.0625470853</v>
      </c>
      <c r="H18" s="62">
        <v>1686730.308155867</v>
      </c>
      <c r="I18" s="62">
        <v>669561.1977100887</v>
      </c>
      <c r="J18" s="62">
        <v>311666.43158695876</v>
      </c>
    </row>
    <row r="19" spans="1:10" ht="15.75">
      <c r="A19" s="1">
        <v>18</v>
      </c>
      <c r="B19" s="1"/>
      <c r="C19" s="1"/>
      <c r="D19" s="1"/>
      <c r="E19" s="1"/>
      <c r="F19" s="62"/>
      <c r="G19" s="1"/>
      <c r="H19" s="1"/>
      <c r="I19" s="1"/>
      <c r="J19" s="1"/>
    </row>
    <row r="20" spans="1:10" ht="15.75">
      <c r="A20" s="1">
        <v>19</v>
      </c>
      <c r="B20" s="5" t="s">
        <v>17</v>
      </c>
      <c r="C20" s="1"/>
      <c r="D20" s="1"/>
      <c r="E20" s="1"/>
      <c r="F20" s="70">
        <v>0.026885849585817433</v>
      </c>
      <c r="G20" s="70">
        <v>0.04394642745632857</v>
      </c>
      <c r="H20" s="70">
        <v>-0.013960138682670145</v>
      </c>
      <c r="I20" s="70">
        <v>-0.19050301460894994</v>
      </c>
      <c r="J20" s="70">
        <v>0.5464068496163822</v>
      </c>
    </row>
    <row r="21" spans="1:10" ht="15.75">
      <c r="A21" s="1">
        <v>20</v>
      </c>
      <c r="B21" s="5"/>
      <c r="C21" s="1"/>
      <c r="D21" s="1"/>
      <c r="E21" s="1"/>
      <c r="F21" s="70"/>
      <c r="G21" s="70"/>
      <c r="H21" s="70"/>
      <c r="I21" s="70"/>
      <c r="J21" s="70"/>
    </row>
    <row r="22" spans="1:10" ht="15.75">
      <c r="A22" s="1">
        <v>21</v>
      </c>
      <c r="B22" s="5" t="s">
        <v>55</v>
      </c>
      <c r="C22" s="1"/>
      <c r="D22" s="1"/>
      <c r="E22" s="1"/>
      <c r="F22" s="71">
        <v>0.0818</v>
      </c>
      <c r="G22" s="71">
        <v>0.0818</v>
      </c>
      <c r="H22" s="71">
        <v>0.0818</v>
      </c>
      <c r="I22" s="71">
        <v>0.0818</v>
      </c>
      <c r="J22" s="71">
        <v>0.0818</v>
      </c>
    </row>
    <row r="23" spans="1:10" ht="15.75">
      <c r="A23" s="1">
        <v>22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>
        <v>23</v>
      </c>
      <c r="B24" s="5" t="s">
        <v>18</v>
      </c>
      <c r="C24" s="1"/>
      <c r="D24" s="1"/>
      <c r="E24" s="1"/>
      <c r="F24" s="1"/>
      <c r="G24" s="1"/>
      <c r="H24" s="1"/>
      <c r="I24" s="1"/>
      <c r="J24" s="1"/>
    </row>
    <row r="25" spans="1:10" ht="15.75">
      <c r="A25" s="1">
        <v>24</v>
      </c>
      <c r="B25" s="5" t="s">
        <v>19</v>
      </c>
      <c r="C25" s="1"/>
      <c r="D25" s="1"/>
      <c r="E25" s="1"/>
      <c r="F25" s="64">
        <v>470122.92319999996</v>
      </c>
      <c r="G25" s="64">
        <v>251883.96391635158</v>
      </c>
      <c r="H25" s="64">
        <v>137974.5392071499</v>
      </c>
      <c r="I25" s="64">
        <v>54770.105972685255</v>
      </c>
      <c r="J25" s="64">
        <v>25494.314103813227</v>
      </c>
    </row>
    <row r="26" spans="1:10" ht="15.75">
      <c r="A26" s="1">
        <v>25</v>
      </c>
      <c r="B26" s="5"/>
      <c r="C26" s="1"/>
      <c r="D26" s="1"/>
      <c r="E26" s="1"/>
      <c r="F26" s="62" t="s">
        <v>20</v>
      </c>
      <c r="G26" s="64"/>
      <c r="H26" s="64"/>
      <c r="I26" s="64"/>
      <c r="J26" s="64"/>
    </row>
    <row r="27" spans="1:10" ht="15.75">
      <c r="A27" s="1">
        <v>26</v>
      </c>
      <c r="B27" s="5" t="s">
        <v>21</v>
      </c>
      <c r="C27" s="1"/>
      <c r="D27" s="1"/>
      <c r="E27" s="1">
        <v>20</v>
      </c>
      <c r="F27" s="62">
        <v>101335</v>
      </c>
      <c r="G27" s="64">
        <v>55615.15198713906</v>
      </c>
      <c r="H27" s="64">
        <v>30934.338676428564</v>
      </c>
      <c r="I27" s="64">
        <v>10332.015499158146</v>
      </c>
      <c r="J27" s="64">
        <v>4453.493837274234</v>
      </c>
    </row>
    <row r="28" spans="1:10" ht="15.75">
      <c r="A28" s="1">
        <v>27</v>
      </c>
      <c r="B28" s="5" t="s">
        <v>22</v>
      </c>
      <c r="C28" s="5"/>
      <c r="D28" s="1"/>
      <c r="E28" s="1"/>
      <c r="F28" s="64">
        <v>2400216.9232</v>
      </c>
      <c r="G28" s="64">
        <v>1327312.830748735</v>
      </c>
      <c r="H28" s="64">
        <v>739279.4702310788</v>
      </c>
      <c r="I28" s="64">
        <v>233778.9913398541</v>
      </c>
      <c r="J28" s="64">
        <v>99845.63088033223</v>
      </c>
    </row>
    <row r="29" spans="1:10" ht="15.75">
      <c r="A29" s="1">
        <v>28</v>
      </c>
      <c r="B29" s="1" t="s">
        <v>23</v>
      </c>
      <c r="C29" s="5"/>
      <c r="D29" s="1"/>
      <c r="E29" s="1"/>
      <c r="F29" s="6">
        <v>1</v>
      </c>
      <c r="G29" s="6">
        <v>0.5529970303597161</v>
      </c>
      <c r="H29" s="6">
        <v>0.3080052736422931</v>
      </c>
      <c r="I29" s="6">
        <v>0.09739910967221119</v>
      </c>
      <c r="J29" s="6">
        <v>0.04159858632577957</v>
      </c>
    </row>
    <row r="30" spans="1:10" ht="15.75">
      <c r="A30" s="1">
        <v>29</v>
      </c>
      <c r="B30" s="1"/>
      <c r="C30" s="5"/>
      <c r="D30" s="1"/>
      <c r="E30" s="1"/>
      <c r="F30" s="6"/>
      <c r="G30" s="6"/>
      <c r="H30" s="6"/>
      <c r="I30" s="6"/>
      <c r="J30" s="6"/>
    </row>
    <row r="31" spans="1:10" ht="15.75">
      <c r="A31" s="1">
        <v>30</v>
      </c>
      <c r="B31" s="5" t="s">
        <v>24</v>
      </c>
      <c r="C31" s="5"/>
      <c r="D31" s="1"/>
      <c r="E31" s="1"/>
      <c r="F31" s="1"/>
      <c r="G31" s="6"/>
      <c r="H31" s="6"/>
      <c r="I31" s="6"/>
      <c r="J31" s="6"/>
    </row>
    <row r="32" spans="1:10" ht="15.75">
      <c r="A32" s="1">
        <v>31</v>
      </c>
      <c r="B32" s="5" t="s">
        <v>25</v>
      </c>
      <c r="C32" s="5"/>
      <c r="D32" s="1"/>
      <c r="E32" s="1">
        <v>20</v>
      </c>
      <c r="F32" s="72">
        <v>416938.9232000001</v>
      </c>
      <c r="G32" s="72">
        <v>228826.38361002717</v>
      </c>
      <c r="H32" s="72">
        <v>127278.13546804403</v>
      </c>
      <c r="I32" s="72">
        <v>42510.67663398341</v>
      </c>
      <c r="J32" s="72">
        <v>18323.72748794548</v>
      </c>
    </row>
    <row r="33" spans="1:10" ht="15.75">
      <c r="A33" s="1">
        <v>32</v>
      </c>
      <c r="B33" s="5"/>
      <c r="C33" s="5"/>
      <c r="D33" s="1"/>
      <c r="E33" s="1"/>
      <c r="F33" s="62" t="s">
        <v>15</v>
      </c>
      <c r="G33" s="64"/>
      <c r="H33" s="64"/>
      <c r="I33" s="64"/>
      <c r="J33" s="64"/>
    </row>
    <row r="34" spans="1:10" ht="15.75">
      <c r="A34" s="1">
        <v>33</v>
      </c>
      <c r="B34" s="68" t="s">
        <v>26</v>
      </c>
      <c r="C34" s="5"/>
      <c r="D34" s="1"/>
      <c r="E34" s="1"/>
      <c r="F34" s="64"/>
      <c r="G34" s="64"/>
      <c r="H34" s="64"/>
      <c r="I34" s="64"/>
      <c r="J34" s="64"/>
    </row>
    <row r="35" spans="1:10" ht="15.75">
      <c r="A35" s="1">
        <v>34</v>
      </c>
      <c r="B35" s="5" t="s">
        <v>27</v>
      </c>
      <c r="C35" s="5"/>
      <c r="D35" s="1"/>
      <c r="E35" s="1"/>
      <c r="F35" s="64">
        <v>1983278</v>
      </c>
      <c r="G35" s="64">
        <v>1098486.4471387079</v>
      </c>
      <c r="H35" s="64">
        <v>612001.3347630347</v>
      </c>
      <c r="I35" s="64">
        <v>191268.3147058707</v>
      </c>
      <c r="J35" s="64">
        <v>81521.90339238675</v>
      </c>
    </row>
    <row r="36" spans="1:10" ht="15.75">
      <c r="A36" s="1">
        <v>35</v>
      </c>
      <c r="B36" s="1" t="s">
        <v>23</v>
      </c>
      <c r="C36" s="5"/>
      <c r="D36" s="1"/>
      <c r="E36" s="1"/>
      <c r="F36" s="6">
        <v>1</v>
      </c>
      <c r="G36" s="6">
        <v>0.553874165466822</v>
      </c>
      <c r="H36" s="6">
        <v>0.30858071070371107</v>
      </c>
      <c r="I36" s="6">
        <v>0.09644049634285798</v>
      </c>
      <c r="J36" s="6">
        <v>0.04110462748660891</v>
      </c>
    </row>
  </sheetData>
  <printOptions horizontalCentered="1"/>
  <pageMargins left="0.75" right="0.75" top="1.25" bottom="1" header="0.5" footer="0.5"/>
  <pageSetup fitToHeight="1" fitToWidth="1" horizontalDpi="300" verticalDpi="300" orientation="landscape" scale="75" r:id="rId1"/>
  <headerFooter alignWithMargins="0">
    <oddHeader>&amp;LL &amp; P&amp;C&amp;"Arial,Bold"OFFICE OF THE PUBLIC COUNSEL
&amp;"Arial,Regular"Class Cost of Service Study
Aquila Inc. d/b/a
Aquila Networks - L &amp; P
Case No. GR-2004-0072</oddHeader>
    <oddFooter>&amp;C4 of 4&amp;RSchedule JAB-2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A37" sqref="A37:IV43"/>
    </sheetView>
  </sheetViews>
  <sheetFormatPr defaultColWidth="9.140625" defaultRowHeight="12.75"/>
  <cols>
    <col min="3" max="3" width="14.421875" style="0" customWidth="1"/>
    <col min="4" max="4" width="17.7109375" style="0" customWidth="1"/>
    <col min="5" max="5" width="16.28125" style="0" customWidth="1"/>
    <col min="6" max="6" width="18.00390625" style="0" customWidth="1"/>
    <col min="7" max="7" width="14.57421875" style="0" customWidth="1"/>
    <col min="8" max="8" width="16.28125" style="0" customWidth="1"/>
    <col min="9" max="9" width="17.8515625" style="0" customWidth="1"/>
  </cols>
  <sheetData>
    <row r="1" spans="2:8" ht="12.75">
      <c r="B1" s="14"/>
      <c r="C1" s="14" t="s">
        <v>48</v>
      </c>
      <c r="D1" s="15" t="s">
        <v>49</v>
      </c>
      <c r="E1" s="15" t="s">
        <v>28</v>
      </c>
      <c r="F1" s="15" t="s">
        <v>3</v>
      </c>
      <c r="G1" s="16" t="s">
        <v>29</v>
      </c>
      <c r="H1" s="7"/>
    </row>
    <row r="2" spans="2:7" ht="12.75">
      <c r="B2" s="12" t="s">
        <v>30</v>
      </c>
      <c r="C2" s="17">
        <v>301885.85160000005</v>
      </c>
      <c r="D2" s="18">
        <v>147625.36443333337</v>
      </c>
      <c r="E2" s="18">
        <v>373.33333333333337</v>
      </c>
      <c r="F2" s="18">
        <v>169053.26666666666</v>
      </c>
      <c r="G2" s="19">
        <v>618937.8160333334</v>
      </c>
    </row>
    <row r="3" spans="2:7" ht="12.75">
      <c r="B3" s="12" t="s">
        <v>31</v>
      </c>
      <c r="C3" s="20">
        <v>288629.0013</v>
      </c>
      <c r="D3" s="21">
        <v>140703.84940000004</v>
      </c>
      <c r="E3" s="21">
        <v>435.4</v>
      </c>
      <c r="F3" s="21">
        <v>190392.8640855237</v>
      </c>
      <c r="G3" s="22">
        <v>620161.1147855239</v>
      </c>
    </row>
    <row r="4" spans="2:7" ht="12.75">
      <c r="B4" s="12" t="s">
        <v>32</v>
      </c>
      <c r="C4" s="20">
        <v>212338.221</v>
      </c>
      <c r="D4" s="21">
        <v>106092.36996666667</v>
      </c>
      <c r="E4" s="21">
        <v>272.5333333333333</v>
      </c>
      <c r="F4" s="21">
        <v>144538.338</v>
      </c>
      <c r="G4" s="22">
        <v>463241.46229999996</v>
      </c>
    </row>
    <row r="5" spans="2:7" ht="12.75">
      <c r="B5" s="12" t="s">
        <v>33</v>
      </c>
      <c r="C5" s="20">
        <v>154258.25519999999</v>
      </c>
      <c r="D5" s="21">
        <v>77413.52476666667</v>
      </c>
      <c r="E5" s="21">
        <v>278.6</v>
      </c>
      <c r="F5" s="21">
        <v>164413.6666666667</v>
      </c>
      <c r="G5" s="22">
        <v>396364.0466333333</v>
      </c>
    </row>
    <row r="6" spans="2:7" ht="12.75">
      <c r="B6" s="12" t="s">
        <v>34</v>
      </c>
      <c r="C6" s="20">
        <v>88304.10179999999</v>
      </c>
      <c r="D6" s="21">
        <v>45928.03523333333</v>
      </c>
      <c r="E6" s="21">
        <v>278.6</v>
      </c>
      <c r="F6" s="21">
        <v>140492.8</v>
      </c>
      <c r="G6" s="22">
        <v>275003.5370333333</v>
      </c>
    </row>
    <row r="7" spans="2:7" ht="12.75">
      <c r="B7" s="12" t="s">
        <v>35</v>
      </c>
      <c r="C7" s="20">
        <v>37008.1719</v>
      </c>
      <c r="D7" s="21">
        <v>22235.220199999996</v>
      </c>
      <c r="E7" s="21">
        <v>287.9333333333333</v>
      </c>
      <c r="F7" s="21">
        <v>135499.933338</v>
      </c>
      <c r="G7" s="22">
        <v>195031.25877133332</v>
      </c>
    </row>
    <row r="8" spans="2:7" ht="12.75">
      <c r="B8" s="12" t="s">
        <v>36</v>
      </c>
      <c r="C8" s="20">
        <v>19325.5299</v>
      </c>
      <c r="D8" s="21">
        <v>14172.654066666666</v>
      </c>
      <c r="E8" s="21">
        <v>290.2666666666667</v>
      </c>
      <c r="F8" s="21">
        <v>126298.66667133337</v>
      </c>
      <c r="G8" s="22">
        <v>160087.1173046667</v>
      </c>
    </row>
    <row r="9" spans="2:7" ht="12.75">
      <c r="B9" s="12" t="s">
        <v>37</v>
      </c>
      <c r="C9" s="20">
        <v>21434.218800000002</v>
      </c>
      <c r="D9" s="21">
        <v>15272.6388</v>
      </c>
      <c r="E9" s="21">
        <v>277.2</v>
      </c>
      <c r="F9" s="21">
        <v>128190.06667133333</v>
      </c>
      <c r="G9" s="22">
        <v>165174.12427133333</v>
      </c>
    </row>
    <row r="10" spans="2:7" ht="12.75">
      <c r="B10" s="12" t="s">
        <v>38</v>
      </c>
      <c r="C10" s="20">
        <v>88577.82329999999</v>
      </c>
      <c r="D10" s="21">
        <v>45514.12039999999</v>
      </c>
      <c r="E10" s="21">
        <v>346.2666666666667</v>
      </c>
      <c r="F10" s="21">
        <v>130466.93847133336</v>
      </c>
      <c r="G10" s="22">
        <v>264905.148838</v>
      </c>
    </row>
    <row r="11" spans="2:7" ht="12.75">
      <c r="B11" s="12" t="s">
        <v>39</v>
      </c>
      <c r="C11" s="20">
        <v>135482.83740000002</v>
      </c>
      <c r="D11" s="21">
        <v>66645.83136666667</v>
      </c>
      <c r="E11" s="21">
        <v>0</v>
      </c>
      <c r="F11" s="21">
        <v>137611.60000466666</v>
      </c>
      <c r="G11" s="22">
        <v>339740.2687713333</v>
      </c>
    </row>
    <row r="12" spans="2:7" ht="12.75">
      <c r="B12" s="12" t="s">
        <v>40</v>
      </c>
      <c r="C12" s="20">
        <v>208025.751</v>
      </c>
      <c r="D12" s="21">
        <v>100005.73886666667</v>
      </c>
      <c r="E12" s="21">
        <v>570.2666666666667</v>
      </c>
      <c r="F12" s="21">
        <v>146499.73333333334</v>
      </c>
      <c r="G12" s="22">
        <v>455101.48986666667</v>
      </c>
    </row>
    <row r="13" spans="2:7" ht="12.75">
      <c r="B13" s="13" t="s">
        <v>41</v>
      </c>
      <c r="C13" s="23">
        <v>297078.8202</v>
      </c>
      <c r="D13" s="24">
        <v>142301.05176666667</v>
      </c>
      <c r="E13" s="24">
        <v>405.06666666666666</v>
      </c>
      <c r="F13" s="24">
        <v>154865.20466666666</v>
      </c>
      <c r="G13" s="25">
        <v>594650.1433</v>
      </c>
    </row>
    <row r="14" spans="2:7" ht="12.75">
      <c r="B14" s="26" t="s">
        <v>50</v>
      </c>
      <c r="C14" s="27">
        <f>SUM(C2:C13)</f>
        <v>1852348.5834</v>
      </c>
      <c r="D14" s="27">
        <f>SUM(D2:D13)</f>
        <v>923910.3992666667</v>
      </c>
      <c r="E14" s="27">
        <f>SUM(E2:E13)</f>
        <v>3815.466666666667</v>
      </c>
      <c r="F14" s="27">
        <f>SUM(F2:F13)</f>
        <v>1768323.0785755238</v>
      </c>
      <c r="G14" s="28">
        <v>1473155</v>
      </c>
    </row>
    <row r="15" ht="12.75">
      <c r="G15" s="8"/>
    </row>
    <row r="16" ht="12.75">
      <c r="G16" s="8"/>
    </row>
    <row r="17" spans="2:7" ht="12.75">
      <c r="B17" s="32"/>
      <c r="C17" s="15" t="s">
        <v>48</v>
      </c>
      <c r="D17" s="15" t="s">
        <v>49</v>
      </c>
      <c r="E17" s="15" t="s">
        <v>28</v>
      </c>
      <c r="F17" s="15" t="s">
        <v>3</v>
      </c>
      <c r="G17" s="16" t="s">
        <v>29</v>
      </c>
    </row>
    <row r="18" spans="2:7" ht="12.75">
      <c r="B18" s="29" t="s">
        <v>31</v>
      </c>
      <c r="C18" s="18">
        <v>288629.0013</v>
      </c>
      <c r="D18" s="18">
        <v>140703.84940000004</v>
      </c>
      <c r="E18" s="18">
        <v>435.4</v>
      </c>
      <c r="F18" s="18">
        <v>190392.8640855237</v>
      </c>
      <c r="G18" s="19">
        <f>SUM(C18:F18)</f>
        <v>620161.1147855239</v>
      </c>
    </row>
    <row r="19" spans="2:7" ht="12.75">
      <c r="B19" s="30" t="s">
        <v>30</v>
      </c>
      <c r="C19" s="21">
        <v>301885.85160000005</v>
      </c>
      <c r="D19" s="21">
        <v>147625.36443333337</v>
      </c>
      <c r="E19" s="21">
        <v>373.33333333333337</v>
      </c>
      <c r="F19" s="21">
        <v>169053.26666666666</v>
      </c>
      <c r="G19" s="22">
        <f aca="true" t="shared" si="0" ref="G19:G29">SUM(C19:F19)</f>
        <v>618937.8160333334</v>
      </c>
    </row>
    <row r="20" spans="2:7" ht="12.75">
      <c r="B20" s="30" t="s">
        <v>41</v>
      </c>
      <c r="C20" s="21">
        <v>297078.8202</v>
      </c>
      <c r="D20" s="21">
        <v>142301.05176666667</v>
      </c>
      <c r="E20" s="21">
        <v>405.06666666666666</v>
      </c>
      <c r="F20" s="21">
        <v>154865.20466666666</v>
      </c>
      <c r="G20" s="22">
        <f t="shared" si="0"/>
        <v>594650.1433</v>
      </c>
    </row>
    <row r="21" spans="2:7" ht="12.75">
      <c r="B21" s="30" t="s">
        <v>32</v>
      </c>
      <c r="C21" s="21">
        <v>212338.221</v>
      </c>
      <c r="D21" s="21">
        <v>106092.36996666667</v>
      </c>
      <c r="E21" s="21">
        <v>272.5333333333333</v>
      </c>
      <c r="F21" s="21">
        <v>144538.338</v>
      </c>
      <c r="G21" s="22">
        <f t="shared" si="0"/>
        <v>463241.46229999996</v>
      </c>
    </row>
    <row r="22" spans="2:7" ht="12.75">
      <c r="B22" s="30" t="s">
        <v>40</v>
      </c>
      <c r="C22" s="21">
        <v>208025.751</v>
      </c>
      <c r="D22" s="21">
        <v>100005.73886666667</v>
      </c>
      <c r="E22" s="21">
        <v>570.2666666666667</v>
      </c>
      <c r="F22" s="21">
        <v>146499.73333333334</v>
      </c>
      <c r="G22" s="22">
        <f t="shared" si="0"/>
        <v>455101.48986666667</v>
      </c>
    </row>
    <row r="23" spans="2:7" ht="12.75">
      <c r="B23" s="30" t="s">
        <v>33</v>
      </c>
      <c r="C23" s="21">
        <v>154258.25519999999</v>
      </c>
      <c r="D23" s="21">
        <v>77413.52476666667</v>
      </c>
      <c r="E23" s="21">
        <v>278.6</v>
      </c>
      <c r="F23" s="21">
        <v>164413.6666666667</v>
      </c>
      <c r="G23" s="22">
        <f t="shared" si="0"/>
        <v>396364.0466333333</v>
      </c>
    </row>
    <row r="24" spans="2:7" ht="12.75">
      <c r="B24" s="30" t="s">
        <v>39</v>
      </c>
      <c r="C24" s="21">
        <v>135482.83740000002</v>
      </c>
      <c r="D24" s="21">
        <v>66645.83136666667</v>
      </c>
      <c r="E24" s="21">
        <v>0</v>
      </c>
      <c r="F24" s="21">
        <v>137611.60000466666</v>
      </c>
      <c r="G24" s="22">
        <f t="shared" si="0"/>
        <v>339740.2687713333</v>
      </c>
    </row>
    <row r="25" spans="2:7" ht="12.75">
      <c r="B25" s="30" t="s">
        <v>34</v>
      </c>
      <c r="C25" s="21">
        <v>88304.10179999999</v>
      </c>
      <c r="D25" s="21">
        <v>45928.03523333333</v>
      </c>
      <c r="E25" s="21">
        <v>278.6</v>
      </c>
      <c r="F25" s="21">
        <v>140492.8</v>
      </c>
      <c r="G25" s="22">
        <f t="shared" si="0"/>
        <v>275003.5370333333</v>
      </c>
    </row>
    <row r="26" spans="2:7" ht="12.75">
      <c r="B26" s="30" t="s">
        <v>38</v>
      </c>
      <c r="C26" s="21">
        <v>88577.82329999999</v>
      </c>
      <c r="D26" s="21">
        <v>45514.12039999999</v>
      </c>
      <c r="E26" s="21">
        <v>346.2666666666667</v>
      </c>
      <c r="F26" s="21">
        <v>130466.93847133336</v>
      </c>
      <c r="G26" s="22">
        <f t="shared" si="0"/>
        <v>264905.148838</v>
      </c>
    </row>
    <row r="27" spans="2:7" ht="12.75">
      <c r="B27" s="30" t="s">
        <v>35</v>
      </c>
      <c r="C27" s="21">
        <v>37008.1719</v>
      </c>
      <c r="D27" s="21">
        <v>22235.220199999996</v>
      </c>
      <c r="E27" s="21">
        <v>287.9333333333333</v>
      </c>
      <c r="F27" s="21">
        <v>135499.933338</v>
      </c>
      <c r="G27" s="22">
        <f t="shared" si="0"/>
        <v>195031.25877133332</v>
      </c>
    </row>
    <row r="28" spans="2:7" ht="12.75">
      <c r="B28" s="30" t="s">
        <v>37</v>
      </c>
      <c r="C28" s="21">
        <v>21434.218800000002</v>
      </c>
      <c r="D28" s="21">
        <v>15272.6388</v>
      </c>
      <c r="E28" s="21">
        <v>277.2</v>
      </c>
      <c r="F28" s="21">
        <v>128190.06667133333</v>
      </c>
      <c r="G28" s="22">
        <f t="shared" si="0"/>
        <v>165174.12427133333</v>
      </c>
    </row>
    <row r="29" spans="2:7" ht="12.75">
      <c r="B29" s="31" t="s">
        <v>36</v>
      </c>
      <c r="C29" s="24">
        <v>19325.5299</v>
      </c>
      <c r="D29" s="24">
        <v>14172.654066666666</v>
      </c>
      <c r="E29" s="24">
        <v>290.2666666666667</v>
      </c>
      <c r="F29" s="24">
        <v>126298.66667133337</v>
      </c>
      <c r="G29" s="25">
        <f t="shared" si="0"/>
        <v>160087.1173046667</v>
      </c>
    </row>
    <row r="30" ht="12.75">
      <c r="G30" s="8"/>
    </row>
    <row r="32" ht="39.75" customHeight="1"/>
  </sheetData>
  <printOptions horizontalCentered="1" verticalCentered="1"/>
  <pageMargins left="0.75" right="0.75" top="1.25" bottom="1" header="0.5" footer="0.5"/>
  <pageSetup horizontalDpi="300" verticalDpi="300" orientation="landscape" r:id="rId1"/>
  <headerFooter alignWithMargins="0">
    <oddHeader>&amp;C&amp;"Arial,Bold"&amp;12OFFICE OF THE PUBLIC COUNSEL
&amp;"Arial,Regular"Aquila Inc. d/b/a Aquila Networks
Case No. GR-2004-0072</oddHeader>
    <oddFooter>&amp;C1 of 4&amp;RSchedule JAB-3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37" sqref="A37:IV43"/>
    </sheetView>
  </sheetViews>
  <sheetFormatPr defaultColWidth="9.140625" defaultRowHeight="12.75"/>
  <cols>
    <col min="2" max="2" width="10.28125" style="0" bestFit="1" customWidth="1"/>
    <col min="3" max="3" width="12.140625" style="0" customWidth="1"/>
    <col min="4" max="4" width="10.57421875" style="0" customWidth="1"/>
    <col min="5" max="5" width="15.57421875" style="0" customWidth="1"/>
    <col min="6" max="6" width="12.8515625" style="0" customWidth="1"/>
    <col min="7" max="7" width="16.8515625" style="0" customWidth="1"/>
    <col min="8" max="8" width="19.140625" style="0" customWidth="1"/>
  </cols>
  <sheetData>
    <row r="1" spans="1:8" ht="12.75">
      <c r="A1" s="9">
        <v>-1</v>
      </c>
      <c r="B1" s="9">
        <v>-2</v>
      </c>
      <c r="C1" s="9">
        <v>-3</v>
      </c>
      <c r="D1" s="9">
        <v>-4</v>
      </c>
      <c r="E1" s="9">
        <v>-5</v>
      </c>
      <c r="F1" s="10">
        <v>-6</v>
      </c>
      <c r="G1" s="9">
        <v>-7</v>
      </c>
      <c r="H1" s="9">
        <v>-8</v>
      </c>
    </row>
    <row r="2" spans="1:8" ht="38.25">
      <c r="A2" s="34"/>
      <c r="B2" s="35" t="s">
        <v>29</v>
      </c>
      <c r="C2" s="33" t="s">
        <v>42</v>
      </c>
      <c r="D2" s="36" t="s">
        <v>43</v>
      </c>
      <c r="E2" s="36" t="s">
        <v>44</v>
      </c>
      <c r="F2" s="37" t="s">
        <v>45</v>
      </c>
      <c r="G2" s="36" t="s">
        <v>46</v>
      </c>
      <c r="H2" s="38" t="s">
        <v>47</v>
      </c>
    </row>
    <row r="3" spans="1:8" ht="12.75">
      <c r="A3" s="29" t="s">
        <v>31</v>
      </c>
      <c r="B3" s="39">
        <f>'JAB-3 pg1'!G18</f>
        <v>620161.1147855239</v>
      </c>
      <c r="C3" s="44">
        <f aca="true" t="shared" si="0" ref="C3:C14">B3/$B$3</f>
        <v>1</v>
      </c>
      <c r="D3" s="40">
        <f aca="true" t="shared" si="1" ref="D3:D14">C3^0.3</f>
        <v>1</v>
      </c>
      <c r="E3" s="41">
        <f aca="true" t="shared" si="2" ref="E3:E13">D3-D4</f>
        <v>0.0005921739808590898</v>
      </c>
      <c r="F3" s="39">
        <v>1</v>
      </c>
      <c r="G3" s="40">
        <f aca="true" t="shared" si="3" ref="G3:G14">E3/F3</f>
        <v>0.0005921739808590898</v>
      </c>
      <c r="H3" s="42">
        <f aca="true" t="shared" si="4" ref="H3:H12">H4+G3</f>
        <v>0.12101386599167668</v>
      </c>
    </row>
    <row r="4" spans="1:8" ht="12.75">
      <c r="A4" s="30" t="s">
        <v>30</v>
      </c>
      <c r="B4" s="43">
        <f>'JAB-3 pg1'!G19</f>
        <v>618937.8160333334</v>
      </c>
      <c r="C4" s="44">
        <f t="shared" si="0"/>
        <v>0.9980274500883315</v>
      </c>
      <c r="D4" s="44">
        <f t="shared" si="1"/>
        <v>0.9994078260191409</v>
      </c>
      <c r="E4" s="45">
        <f t="shared" si="2"/>
        <v>0.011930576175049445</v>
      </c>
      <c r="F4" s="43">
        <v>2</v>
      </c>
      <c r="G4" s="44">
        <f t="shared" si="3"/>
        <v>0.005965288087524723</v>
      </c>
      <c r="H4" s="46">
        <f t="shared" si="4"/>
        <v>0.1204216920108176</v>
      </c>
    </row>
    <row r="5" spans="1:8" ht="12.75">
      <c r="A5" s="30" t="s">
        <v>41</v>
      </c>
      <c r="B5" s="43">
        <f>'JAB-3 pg1'!G20</f>
        <v>594650.1433</v>
      </c>
      <c r="C5" s="44">
        <f t="shared" si="0"/>
        <v>0.9588639615137002</v>
      </c>
      <c r="D5" s="44">
        <f t="shared" si="1"/>
        <v>0.9874772498440915</v>
      </c>
      <c r="E5" s="45">
        <f t="shared" si="2"/>
        <v>0.07127602582282833</v>
      </c>
      <c r="F5" s="43">
        <v>3</v>
      </c>
      <c r="G5" s="44">
        <f t="shared" si="3"/>
        <v>0.02375867527427611</v>
      </c>
      <c r="H5" s="46">
        <f t="shared" si="4"/>
        <v>0.11445640392329287</v>
      </c>
    </row>
    <row r="6" spans="1:8" ht="12.75">
      <c r="A6" s="30" t="s">
        <v>32</v>
      </c>
      <c r="B6" s="43">
        <f>'JAB-3 pg1'!G21</f>
        <v>463241.46229999996</v>
      </c>
      <c r="C6" s="44">
        <f t="shared" si="0"/>
        <v>0.7469695394562219</v>
      </c>
      <c r="D6" s="44">
        <f t="shared" si="1"/>
        <v>0.9162012240212631</v>
      </c>
      <c r="E6" s="45">
        <f t="shared" si="2"/>
        <v>0.004859786224761131</v>
      </c>
      <c r="F6" s="43">
        <v>4</v>
      </c>
      <c r="G6" s="44">
        <f t="shared" si="3"/>
        <v>0.0012149465561902828</v>
      </c>
      <c r="H6" s="46">
        <f t="shared" si="4"/>
        <v>0.09069772864901676</v>
      </c>
    </row>
    <row r="7" spans="1:8" ht="12.75">
      <c r="A7" s="30" t="s">
        <v>40</v>
      </c>
      <c r="B7" s="43">
        <f>'JAB-3 pg1'!G22</f>
        <v>455101.48986666667</v>
      </c>
      <c r="C7" s="44">
        <f t="shared" si="0"/>
        <v>0.7338439625065153</v>
      </c>
      <c r="D7" s="44">
        <f t="shared" si="1"/>
        <v>0.911341437796502</v>
      </c>
      <c r="E7" s="45">
        <f t="shared" si="2"/>
        <v>0.037008344624620215</v>
      </c>
      <c r="F7" s="43">
        <v>5</v>
      </c>
      <c r="G7" s="44">
        <f t="shared" si="3"/>
        <v>0.007401668924924043</v>
      </c>
      <c r="H7" s="46">
        <f t="shared" si="4"/>
        <v>0.08948278209282648</v>
      </c>
    </row>
    <row r="8" spans="1:8" ht="12.75">
      <c r="A8" s="30" t="s">
        <v>33</v>
      </c>
      <c r="B8" s="43">
        <f>'JAB-3 pg1'!G23</f>
        <v>396364.0466333333</v>
      </c>
      <c r="C8" s="44">
        <f t="shared" si="0"/>
        <v>0.6391307632540161</v>
      </c>
      <c r="D8" s="44">
        <f t="shared" si="1"/>
        <v>0.8743330931718818</v>
      </c>
      <c r="E8" s="45">
        <f t="shared" si="2"/>
        <v>0.039513279110999666</v>
      </c>
      <c r="F8" s="43">
        <v>6</v>
      </c>
      <c r="G8" s="44">
        <f t="shared" si="3"/>
        <v>0.006585546518499945</v>
      </c>
      <c r="H8" s="46">
        <f t="shared" si="4"/>
        <v>0.08208111316790244</v>
      </c>
    </row>
    <row r="9" spans="1:8" ht="12.75">
      <c r="A9" s="30" t="s">
        <v>39</v>
      </c>
      <c r="B9" s="43">
        <f>'JAB-3 pg1'!G24</f>
        <v>339740.2687713333</v>
      </c>
      <c r="C9" s="44">
        <f t="shared" si="0"/>
        <v>0.5478258160201304</v>
      </c>
      <c r="D9" s="44">
        <f t="shared" si="1"/>
        <v>0.8348198140608821</v>
      </c>
      <c r="E9" s="45">
        <f t="shared" si="2"/>
        <v>0.051299746024936255</v>
      </c>
      <c r="F9" s="43">
        <v>7</v>
      </c>
      <c r="G9" s="44">
        <f t="shared" si="3"/>
        <v>0.007328535146419465</v>
      </c>
      <c r="H9" s="46">
        <f t="shared" si="4"/>
        <v>0.07549556664940249</v>
      </c>
    </row>
    <row r="10" spans="1:8" ht="12.75">
      <c r="A10" s="30" t="s">
        <v>34</v>
      </c>
      <c r="B10" s="43">
        <f>'JAB-3 pg1'!G25</f>
        <v>275003.5370333333</v>
      </c>
      <c r="C10" s="44">
        <f t="shared" si="0"/>
        <v>0.4434388588333862</v>
      </c>
      <c r="D10" s="44">
        <f t="shared" si="1"/>
        <v>0.7835200680359459</v>
      </c>
      <c r="E10" s="45">
        <f t="shared" si="2"/>
        <v>0.008744779656778223</v>
      </c>
      <c r="F10" s="43">
        <v>8</v>
      </c>
      <c r="G10" s="44">
        <f t="shared" si="3"/>
        <v>0.001093097457097278</v>
      </c>
      <c r="H10" s="46">
        <f t="shared" si="4"/>
        <v>0.06816703150298302</v>
      </c>
    </row>
    <row r="11" spans="1:8" ht="12.75">
      <c r="A11" s="30" t="s">
        <v>38</v>
      </c>
      <c r="B11" s="43">
        <f>'JAB-3 pg1'!G26</f>
        <v>264905.148838</v>
      </c>
      <c r="C11" s="44">
        <f t="shared" si="0"/>
        <v>0.427155367407411</v>
      </c>
      <c r="D11" s="44">
        <f t="shared" si="1"/>
        <v>0.7747752883791676</v>
      </c>
      <c r="E11" s="45">
        <f t="shared" si="2"/>
        <v>0.06800235786421249</v>
      </c>
      <c r="F11" s="43">
        <v>9</v>
      </c>
      <c r="G11" s="44">
        <f t="shared" si="3"/>
        <v>0.007555817540468055</v>
      </c>
      <c r="H11" s="46">
        <f t="shared" si="4"/>
        <v>0.06707393404588574</v>
      </c>
    </row>
    <row r="12" spans="1:8" ht="12.75">
      <c r="A12" s="30" t="s">
        <v>35</v>
      </c>
      <c r="B12" s="43">
        <f>'JAB-3 pg1'!G27</f>
        <v>195031.25877133332</v>
      </c>
      <c r="C12" s="44">
        <f t="shared" si="0"/>
        <v>0.3144848235748912</v>
      </c>
      <c r="D12" s="44">
        <f t="shared" si="1"/>
        <v>0.7067729305149552</v>
      </c>
      <c r="E12" s="45">
        <f t="shared" si="2"/>
        <v>0.034367450284797485</v>
      </c>
      <c r="F12" s="43">
        <v>10</v>
      </c>
      <c r="G12" s="44">
        <f t="shared" si="3"/>
        <v>0.0034367450284797487</v>
      </c>
      <c r="H12" s="46">
        <f t="shared" si="4"/>
        <v>0.05951811650541769</v>
      </c>
    </row>
    <row r="13" spans="1:8" ht="12.75">
      <c r="A13" s="30" t="s">
        <v>37</v>
      </c>
      <c r="B13" s="43">
        <f>'JAB-3 pg1'!G28</f>
        <v>165174.12427133333</v>
      </c>
      <c r="C13" s="44">
        <f t="shared" si="0"/>
        <v>0.2663406658904389</v>
      </c>
      <c r="D13" s="44">
        <f t="shared" si="1"/>
        <v>0.6724054802301577</v>
      </c>
      <c r="E13" s="45">
        <f t="shared" si="2"/>
        <v>0.006280752424073888</v>
      </c>
      <c r="F13" s="43">
        <v>11</v>
      </c>
      <c r="G13" s="44">
        <f t="shared" si="3"/>
        <v>0.0005709774930976262</v>
      </c>
      <c r="H13" s="46">
        <f>G14+G13</f>
        <v>0.05608137147693794</v>
      </c>
    </row>
    <row r="14" spans="1:8" ht="12.75">
      <c r="A14" s="31" t="s">
        <v>36</v>
      </c>
      <c r="B14" s="47">
        <f>'JAB-3 pg1'!G29</f>
        <v>160087.1173046667</v>
      </c>
      <c r="C14" s="48">
        <f t="shared" si="0"/>
        <v>0.258137947523574</v>
      </c>
      <c r="D14" s="48">
        <f t="shared" si="1"/>
        <v>0.6661247278060838</v>
      </c>
      <c r="E14" s="49">
        <f>D14-'JAB-3 pg1'!E45</f>
        <v>0.6661247278060838</v>
      </c>
      <c r="F14" s="47">
        <v>12</v>
      </c>
      <c r="G14" s="48">
        <f t="shared" si="3"/>
        <v>0.05551039398384031</v>
      </c>
      <c r="H14" s="50">
        <f>'JAB-3 pg1'!H45+G14</f>
        <v>0.05551039398384031</v>
      </c>
    </row>
  </sheetData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&amp;C&amp;"Arial,Bold"&amp;12OFFICE OF THE PUBLIC COUNSEL&amp;"Arial,Regular"
Aquila Inc. d/b/a Aquila Networks
Case No. 2004-0072</oddHeader>
    <oddFooter>&amp;C2 of 4&amp;RSchedule JAB-3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0">
      <selection activeCell="A37" sqref="A37:IV43"/>
    </sheetView>
  </sheetViews>
  <sheetFormatPr defaultColWidth="9.140625" defaultRowHeight="12.75"/>
  <cols>
    <col min="2" max="2" width="10.8515625" style="0" customWidth="1"/>
    <col min="3" max="3" width="11.57421875" style="0" customWidth="1"/>
    <col min="4" max="4" width="12.8515625" style="0" customWidth="1"/>
    <col min="5" max="5" width="13.8515625" style="0" customWidth="1"/>
    <col min="6" max="6" width="11.8515625" style="0" customWidth="1"/>
  </cols>
  <sheetData>
    <row r="1" spans="1:6" ht="25.5">
      <c r="A1" s="32"/>
      <c r="B1" s="15" t="s">
        <v>48</v>
      </c>
      <c r="C1" s="15" t="s">
        <v>49</v>
      </c>
      <c r="D1" s="15" t="s">
        <v>28</v>
      </c>
      <c r="E1" s="15" t="s">
        <v>3</v>
      </c>
      <c r="F1" s="16" t="s">
        <v>29</v>
      </c>
    </row>
    <row r="2" spans="1:6" ht="12.75">
      <c r="A2" s="29" t="s">
        <v>31</v>
      </c>
      <c r="B2" s="43">
        <f>'JAB-3 pg1'!C18</f>
        <v>288629.0013</v>
      </c>
      <c r="C2" s="43">
        <f>'JAB-3 pg1'!D18</f>
        <v>140703.84940000004</v>
      </c>
      <c r="D2" s="43">
        <f>'JAB-3 pg1'!E18</f>
        <v>435.4</v>
      </c>
      <c r="E2" s="43">
        <f>'JAB-3 pg1'!F18</f>
        <v>190392.8640855237</v>
      </c>
      <c r="F2" s="22">
        <f aca="true" t="shared" si="0" ref="F2:F13">SUM(B2:E2)</f>
        <v>620161.1147855239</v>
      </c>
    </row>
    <row r="3" spans="1:6" ht="12.75">
      <c r="A3" s="30" t="s">
        <v>30</v>
      </c>
      <c r="B3" s="43">
        <f>'JAB-3 pg1'!C19</f>
        <v>301885.85160000005</v>
      </c>
      <c r="C3" s="43">
        <f>'JAB-3 pg1'!D19</f>
        <v>147625.36443333337</v>
      </c>
      <c r="D3" s="43">
        <f>'JAB-3 pg1'!E19</f>
        <v>373.33333333333337</v>
      </c>
      <c r="E3" s="43">
        <f>'JAB-3 pg1'!F19</f>
        <v>169053.26666666666</v>
      </c>
      <c r="F3" s="22">
        <f t="shared" si="0"/>
        <v>618937.8160333334</v>
      </c>
    </row>
    <row r="4" spans="1:6" ht="12.75">
      <c r="A4" s="30" t="s">
        <v>41</v>
      </c>
      <c r="B4" s="43">
        <f>'JAB-3 pg1'!C20</f>
        <v>297078.8202</v>
      </c>
      <c r="C4" s="43">
        <f>'JAB-3 pg1'!D20</f>
        <v>142301.05176666667</v>
      </c>
      <c r="D4" s="43">
        <f>'JAB-3 pg1'!E20</f>
        <v>405.06666666666666</v>
      </c>
      <c r="E4" s="43">
        <f>'JAB-3 pg1'!F20</f>
        <v>154865.20466666666</v>
      </c>
      <c r="F4" s="22">
        <f t="shared" si="0"/>
        <v>594650.1433</v>
      </c>
    </row>
    <row r="5" spans="1:6" ht="12.75">
      <c r="A5" s="30" t="s">
        <v>32</v>
      </c>
      <c r="B5" s="43">
        <f>'JAB-3 pg1'!C21</f>
        <v>212338.221</v>
      </c>
      <c r="C5" s="43">
        <f>'JAB-3 pg1'!D21</f>
        <v>106092.36996666667</v>
      </c>
      <c r="D5" s="43">
        <f>'JAB-3 pg1'!E21</f>
        <v>272.5333333333333</v>
      </c>
      <c r="E5" s="43">
        <f>'JAB-3 pg1'!F21</f>
        <v>144538.338</v>
      </c>
      <c r="F5" s="22">
        <f t="shared" si="0"/>
        <v>463241.46229999996</v>
      </c>
    </row>
    <row r="6" spans="1:6" ht="12.75">
      <c r="A6" s="30" t="s">
        <v>40</v>
      </c>
      <c r="B6" s="43">
        <f>'JAB-3 pg1'!C22</f>
        <v>208025.751</v>
      </c>
      <c r="C6" s="43">
        <f>'JAB-3 pg1'!D22</f>
        <v>100005.73886666667</v>
      </c>
      <c r="D6" s="43">
        <f>'JAB-3 pg1'!E22</f>
        <v>570.2666666666667</v>
      </c>
      <c r="E6" s="43">
        <f>'JAB-3 pg1'!F22</f>
        <v>146499.73333333334</v>
      </c>
      <c r="F6" s="22">
        <f t="shared" si="0"/>
        <v>455101.48986666667</v>
      </c>
    </row>
    <row r="7" spans="1:6" ht="12.75">
      <c r="A7" s="30" t="s">
        <v>33</v>
      </c>
      <c r="B7" s="43">
        <f>'JAB-3 pg1'!C23</f>
        <v>154258.25519999999</v>
      </c>
      <c r="C7" s="43">
        <f>'JAB-3 pg1'!D23</f>
        <v>77413.52476666667</v>
      </c>
      <c r="D7" s="43">
        <f>'JAB-3 pg1'!E23</f>
        <v>278.6</v>
      </c>
      <c r="E7" s="43">
        <f>'JAB-3 pg1'!F23</f>
        <v>164413.6666666667</v>
      </c>
      <c r="F7" s="22">
        <f t="shared" si="0"/>
        <v>396364.0466333333</v>
      </c>
    </row>
    <row r="8" spans="1:6" ht="12.75">
      <c r="A8" s="30" t="s">
        <v>39</v>
      </c>
      <c r="B8" s="43">
        <f>'JAB-3 pg1'!C24</f>
        <v>135482.83740000002</v>
      </c>
      <c r="C8" s="43">
        <f>'JAB-3 pg1'!D24</f>
        <v>66645.83136666667</v>
      </c>
      <c r="D8" s="43">
        <f>'JAB-3 pg1'!E24</f>
        <v>0</v>
      </c>
      <c r="E8" s="43">
        <f>'JAB-3 pg1'!F24</f>
        <v>137611.60000466666</v>
      </c>
      <c r="F8" s="22">
        <f t="shared" si="0"/>
        <v>339740.2687713333</v>
      </c>
    </row>
    <row r="9" spans="1:6" ht="12.75">
      <c r="A9" s="30" t="s">
        <v>34</v>
      </c>
      <c r="B9" s="43">
        <f>'JAB-3 pg1'!C25</f>
        <v>88304.10179999999</v>
      </c>
      <c r="C9" s="43">
        <f>'JAB-3 pg1'!D25</f>
        <v>45928.03523333333</v>
      </c>
      <c r="D9" s="43">
        <f>'JAB-3 pg1'!E25</f>
        <v>278.6</v>
      </c>
      <c r="E9" s="43">
        <f>'JAB-3 pg1'!F25</f>
        <v>140492.8</v>
      </c>
      <c r="F9" s="22">
        <f t="shared" si="0"/>
        <v>275003.5370333333</v>
      </c>
    </row>
    <row r="10" spans="1:6" ht="12.75">
      <c r="A10" s="30" t="s">
        <v>38</v>
      </c>
      <c r="B10" s="43">
        <f>'JAB-3 pg1'!C26</f>
        <v>88577.82329999999</v>
      </c>
      <c r="C10" s="43">
        <f>'JAB-3 pg1'!D26</f>
        <v>45514.12039999999</v>
      </c>
      <c r="D10" s="43">
        <f>'JAB-3 pg1'!E26</f>
        <v>346.2666666666667</v>
      </c>
      <c r="E10" s="43">
        <f>'JAB-3 pg1'!F26</f>
        <v>130466.93847133336</v>
      </c>
      <c r="F10" s="22">
        <f t="shared" si="0"/>
        <v>264905.148838</v>
      </c>
    </row>
    <row r="11" spans="1:6" ht="12.75">
      <c r="A11" s="30" t="s">
        <v>35</v>
      </c>
      <c r="B11" s="43">
        <f>'JAB-3 pg1'!C27</f>
        <v>37008.1719</v>
      </c>
      <c r="C11" s="43">
        <f>'JAB-3 pg1'!D27</f>
        <v>22235.220199999996</v>
      </c>
      <c r="D11" s="43">
        <f>'JAB-3 pg1'!E27</f>
        <v>287.9333333333333</v>
      </c>
      <c r="E11" s="43">
        <f>'JAB-3 pg1'!F27</f>
        <v>135499.933338</v>
      </c>
      <c r="F11" s="22">
        <f t="shared" si="0"/>
        <v>195031.25877133332</v>
      </c>
    </row>
    <row r="12" spans="1:6" ht="12.75">
      <c r="A12" s="30" t="s">
        <v>37</v>
      </c>
      <c r="B12" s="43">
        <f>'JAB-3 pg1'!C28</f>
        <v>21434.218800000002</v>
      </c>
      <c r="C12" s="43">
        <f>'JAB-3 pg1'!D28</f>
        <v>15272.6388</v>
      </c>
      <c r="D12" s="43">
        <f>'JAB-3 pg1'!E28</f>
        <v>277.2</v>
      </c>
      <c r="E12" s="43">
        <f>'JAB-3 pg1'!F28</f>
        <v>128190.06667133333</v>
      </c>
      <c r="F12" s="22">
        <f t="shared" si="0"/>
        <v>165174.12427133333</v>
      </c>
    </row>
    <row r="13" spans="1:6" ht="12.75">
      <c r="A13" s="31" t="s">
        <v>36</v>
      </c>
      <c r="B13" s="47">
        <f>'JAB-3 pg1'!C29</f>
        <v>19325.5299</v>
      </c>
      <c r="C13" s="47">
        <f>'JAB-3 pg1'!D29</f>
        <v>14172.654066666666</v>
      </c>
      <c r="D13" s="47">
        <f>'JAB-3 pg1'!E29</f>
        <v>290.2666666666667</v>
      </c>
      <c r="E13" s="47">
        <f>'JAB-3 pg1'!F29</f>
        <v>126298.66667133337</v>
      </c>
      <c r="F13" s="25">
        <f t="shared" si="0"/>
        <v>160087.1173046667</v>
      </c>
    </row>
    <row r="14" ht="12.75">
      <c r="F14" s="8"/>
    </row>
    <row r="15" ht="12.75">
      <c r="F15" s="8"/>
    </row>
    <row r="16" ht="12.75">
      <c r="F16" s="8"/>
    </row>
    <row r="17" spans="1:6" ht="25.5">
      <c r="A17" s="32"/>
      <c r="B17" s="15" t="s">
        <v>48</v>
      </c>
      <c r="C17" s="15" t="s">
        <v>49</v>
      </c>
      <c r="D17" s="15" t="s">
        <v>28</v>
      </c>
      <c r="E17" s="15" t="s">
        <v>3</v>
      </c>
      <c r="F17" s="16" t="s">
        <v>29</v>
      </c>
    </row>
    <row r="18" spans="1:6" ht="12.75">
      <c r="A18" s="29" t="s">
        <v>31</v>
      </c>
      <c r="B18" s="44">
        <f>B2/$F$2</f>
        <v>0.46540970470201004</v>
      </c>
      <c r="C18" s="44">
        <f aca="true" t="shared" si="1" ref="C18:C29">C2/F2</f>
        <v>0.22688273425311578</v>
      </c>
      <c r="D18" s="44">
        <f aca="true" t="shared" si="2" ref="D18:D29">D2/F2</f>
        <v>0.0007020756213497495</v>
      </c>
      <c r="E18" s="44">
        <f aca="true" t="shared" si="3" ref="E18:E29">E2/F2</f>
        <v>0.3070054854235243</v>
      </c>
      <c r="F18" s="51">
        <f aca="true" t="shared" si="4" ref="F18:F29">SUM(B18:E18)</f>
        <v>0.9999999999999998</v>
      </c>
    </row>
    <row r="19" spans="1:6" ht="12.75">
      <c r="A19" s="30" t="s">
        <v>30</v>
      </c>
      <c r="B19" s="44">
        <f aca="true" t="shared" si="5" ref="B19:B29">B3/F3</f>
        <v>0.48774827418808375</v>
      </c>
      <c r="C19" s="44">
        <f t="shared" si="1"/>
        <v>0.2385140487608902</v>
      </c>
      <c r="D19" s="44">
        <f t="shared" si="2"/>
        <v>0.0006031839122804983</v>
      </c>
      <c r="E19" s="44">
        <f t="shared" si="3"/>
        <v>0.27313449313874555</v>
      </c>
      <c r="F19" s="51">
        <f t="shared" si="4"/>
        <v>1</v>
      </c>
    </row>
    <row r="20" spans="1:6" ht="12.75">
      <c r="A20" s="30" t="s">
        <v>41</v>
      </c>
      <c r="B20" s="44">
        <f t="shared" si="5"/>
        <v>0.49958588852155417</v>
      </c>
      <c r="C20" s="44">
        <f t="shared" si="1"/>
        <v>0.2393021398716388</v>
      </c>
      <c r="D20" s="44">
        <f t="shared" si="2"/>
        <v>0.0006811848466373129</v>
      </c>
      <c r="E20" s="44">
        <f t="shared" si="3"/>
        <v>0.26043078676016973</v>
      </c>
      <c r="F20" s="51">
        <f t="shared" si="4"/>
        <v>1</v>
      </c>
    </row>
    <row r="21" spans="1:6" ht="12.75">
      <c r="A21" s="30" t="s">
        <v>32</v>
      </c>
      <c r="B21" s="44">
        <f t="shared" si="5"/>
        <v>0.4583748180608401</v>
      </c>
      <c r="C21" s="44">
        <f t="shared" si="1"/>
        <v>0.229021749132551</v>
      </c>
      <c r="D21" s="44">
        <f t="shared" si="2"/>
        <v>0.0005883180922109211</v>
      </c>
      <c r="E21" s="44">
        <f t="shared" si="3"/>
        <v>0.3120151147143981</v>
      </c>
      <c r="F21" s="51">
        <f t="shared" si="4"/>
        <v>1</v>
      </c>
    </row>
    <row r="22" spans="1:6" ht="12.75">
      <c r="A22" s="30" t="s">
        <v>40</v>
      </c>
      <c r="B22" s="44">
        <f t="shared" si="5"/>
        <v>0.45709749502456326</v>
      </c>
      <c r="C22" s="44">
        <f t="shared" si="1"/>
        <v>0.21974381779318244</v>
      </c>
      <c r="D22" s="44">
        <f t="shared" si="2"/>
        <v>0.001253053833846469</v>
      </c>
      <c r="E22" s="44">
        <f t="shared" si="3"/>
        <v>0.3219056333484078</v>
      </c>
      <c r="F22" s="51">
        <f t="shared" si="4"/>
        <v>1</v>
      </c>
    </row>
    <row r="23" spans="1:6" ht="12.75">
      <c r="A23" s="30" t="s">
        <v>33</v>
      </c>
      <c r="B23" s="44">
        <f t="shared" si="5"/>
        <v>0.38918326853873436</v>
      </c>
      <c r="C23" s="44">
        <f t="shared" si="1"/>
        <v>0.19530914931414056</v>
      </c>
      <c r="D23" s="44">
        <f t="shared" si="2"/>
        <v>0.0007028891807074673</v>
      </c>
      <c r="E23" s="44">
        <f t="shared" si="3"/>
        <v>0.4148046929664177</v>
      </c>
      <c r="F23" s="51">
        <f t="shared" si="4"/>
        <v>1.0000000000000002</v>
      </c>
    </row>
    <row r="24" spans="1:6" ht="12.75">
      <c r="A24" s="30" t="s">
        <v>39</v>
      </c>
      <c r="B24" s="44">
        <f t="shared" si="5"/>
        <v>0.39878357043153023</v>
      </c>
      <c r="C24" s="44">
        <f t="shared" si="1"/>
        <v>0.19616700607110993</v>
      </c>
      <c r="D24" s="44">
        <f t="shared" si="2"/>
        <v>0</v>
      </c>
      <c r="E24" s="44">
        <f t="shared" si="3"/>
        <v>0.4050494234973599</v>
      </c>
      <c r="F24" s="51">
        <f t="shared" si="4"/>
        <v>1</v>
      </c>
    </row>
    <row r="25" spans="1:6" ht="12.75">
      <c r="A25" s="30" t="s">
        <v>34</v>
      </c>
      <c r="B25" s="44">
        <f t="shared" si="5"/>
        <v>0.3211016947367357</v>
      </c>
      <c r="C25" s="44">
        <f t="shared" si="1"/>
        <v>0.16700888915391066</v>
      </c>
      <c r="D25" s="44">
        <f t="shared" si="2"/>
        <v>0.001013077878944629</v>
      </c>
      <c r="E25" s="44">
        <f t="shared" si="3"/>
        <v>0.5108763382304089</v>
      </c>
      <c r="F25" s="51">
        <f t="shared" si="4"/>
        <v>0.9999999999999999</v>
      </c>
    </row>
    <row r="26" spans="1:6" ht="12.75">
      <c r="A26" s="30" t="s">
        <v>38</v>
      </c>
      <c r="B26" s="44">
        <f t="shared" si="5"/>
        <v>0.3343756196832883</v>
      </c>
      <c r="C26" s="44">
        <f t="shared" si="1"/>
        <v>0.1718128945384662</v>
      </c>
      <c r="D26" s="44">
        <f t="shared" si="2"/>
        <v>0.0013071345279076568</v>
      </c>
      <c r="E26" s="44">
        <f t="shared" si="3"/>
        <v>0.4925043512503377</v>
      </c>
      <c r="F26" s="51">
        <f t="shared" si="4"/>
        <v>1</v>
      </c>
    </row>
    <row r="27" spans="1:6" ht="12.75">
      <c r="A27" s="30" t="s">
        <v>35</v>
      </c>
      <c r="B27" s="44">
        <f t="shared" si="5"/>
        <v>0.18975507891989082</v>
      </c>
      <c r="C27" s="44">
        <f t="shared" si="1"/>
        <v>0.11400849453609865</v>
      </c>
      <c r="D27" s="44">
        <f t="shared" si="2"/>
        <v>0.0014763445364977318</v>
      </c>
      <c r="E27" s="44">
        <f t="shared" si="3"/>
        <v>0.6947600820075128</v>
      </c>
      <c r="F27" s="51">
        <f t="shared" si="4"/>
        <v>1</v>
      </c>
    </row>
    <row r="28" spans="1:6" ht="12.75">
      <c r="A28" s="30" t="s">
        <v>37</v>
      </c>
      <c r="B28" s="44">
        <f t="shared" si="5"/>
        <v>0.12976741299254463</v>
      </c>
      <c r="C28" s="44">
        <f t="shared" si="1"/>
        <v>0.09246387027856416</v>
      </c>
      <c r="D28" s="44">
        <f t="shared" si="2"/>
        <v>0.0016782289672966</v>
      </c>
      <c r="E28" s="44">
        <f t="shared" si="3"/>
        <v>0.7760904877615946</v>
      </c>
      <c r="F28" s="51">
        <f t="shared" si="4"/>
        <v>1</v>
      </c>
    </row>
    <row r="29" spans="1:6" ht="12.75">
      <c r="A29" s="31" t="s">
        <v>36</v>
      </c>
      <c r="B29" s="48">
        <f t="shared" si="5"/>
        <v>0.12071883250431072</v>
      </c>
      <c r="C29" s="48">
        <f t="shared" si="1"/>
        <v>0.0885308843415192</v>
      </c>
      <c r="D29" s="48">
        <f t="shared" si="2"/>
        <v>0.0018131794210164414</v>
      </c>
      <c r="E29" s="48">
        <f t="shared" si="3"/>
        <v>0.7889371037331536</v>
      </c>
      <c r="F29" s="52">
        <f t="shared" si="4"/>
        <v>1</v>
      </c>
    </row>
  </sheetData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&amp;C&amp;"Arial,Bold"&amp;12OFFICE OF THE PUBLIC COUNSEL
&amp;"Arial,Regular"Aquila Inc. d/b/a Aquila Networks
Case No. GR-2004-0072</oddHeader>
    <oddFooter>&amp;C3 of 4&amp;RSchedule JAB-3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37" sqref="A37:IV43"/>
    </sheetView>
  </sheetViews>
  <sheetFormatPr defaultColWidth="9.140625" defaultRowHeight="12.75"/>
  <cols>
    <col min="2" max="2" width="12.8515625" style="0" customWidth="1"/>
    <col min="3" max="3" width="11.28125" style="0" customWidth="1"/>
    <col min="4" max="4" width="12.28125" style="0" customWidth="1"/>
    <col min="5" max="5" width="15.28125" style="0" customWidth="1"/>
  </cols>
  <sheetData>
    <row r="1" spans="1:6" ht="25.5">
      <c r="A1" s="32"/>
      <c r="B1" s="15" t="s">
        <v>48</v>
      </c>
      <c r="C1" s="15" t="s">
        <v>49</v>
      </c>
      <c r="D1" s="15" t="s">
        <v>28</v>
      </c>
      <c r="E1" s="15" t="s">
        <v>3</v>
      </c>
      <c r="F1" s="16" t="s">
        <v>29</v>
      </c>
    </row>
    <row r="2" spans="1:6" ht="12.75">
      <c r="A2" s="29" t="s">
        <v>31</v>
      </c>
      <c r="B2" s="44">
        <f>'JAB-3 pg3'!B18*'JAB-3 pg2'!$H$3</f>
        <v>0.05632102763603486</v>
      </c>
      <c r="C2" s="44">
        <f>'JAB-3 pg3'!C18*'JAB-3 pg2'!H3</f>
        <v>0.027455956798731748</v>
      </c>
      <c r="D2" s="44">
        <f>'JAB-3 pg3'!D18*'JAB-3 pg2'!H3</f>
        <v>8.496088515804173E-05</v>
      </c>
      <c r="E2" s="44">
        <f>'JAB-3 pg3'!E18*'JAB-3 pg2'!H3</f>
        <v>0.03715192067175202</v>
      </c>
      <c r="F2" s="53">
        <f aca="true" t="shared" si="0" ref="F2:F13">SUM(B2:E2)</f>
        <v>0.12101386599167667</v>
      </c>
    </row>
    <row r="3" spans="1:6" ht="12.75">
      <c r="A3" s="30" t="s">
        <v>30</v>
      </c>
      <c r="B3" s="44">
        <f>'JAB-3 pg3'!B19*'JAB-3 pg2'!H4</f>
        <v>0.05873547245308523</v>
      </c>
      <c r="C3" s="44">
        <f>'JAB-3 pg3'!C19*'JAB-3 pg2'!H4</f>
        <v>0.02872226532013705</v>
      </c>
      <c r="D3" s="44">
        <f>'JAB-3 pg3'!D19*'JAB-3 pg2'!H4</f>
        <v>7.263642731052219E-05</v>
      </c>
      <c r="E3" s="44">
        <f>'JAB-3 pg3'!E19*'JAB-3 pg2'!H4</f>
        <v>0.03289131781028479</v>
      </c>
      <c r="F3" s="53">
        <f t="shared" si="0"/>
        <v>0.1204216920108176</v>
      </c>
    </row>
    <row r="4" spans="1:6" ht="12.75">
      <c r="A4" s="30" t="s">
        <v>41</v>
      </c>
      <c r="B4" s="44">
        <f>'JAB-3 pg3'!B20*'JAB-3 pg2'!H5</f>
        <v>0.05718080425100017</v>
      </c>
      <c r="C4" s="44">
        <f>'JAB-3 pg3'!C20*'JAB-3 pg2'!H5</f>
        <v>0.02738966238085662</v>
      </c>
      <c r="D4" s="44">
        <f>'JAB-3 pg3'!D20*'JAB-3 pg2'!H5</f>
        <v>7.79659679531466E-05</v>
      </c>
      <c r="E4" s="44">
        <f>'JAB-3 pg3'!E20*'JAB-3 pg2'!H5</f>
        <v>0.02980797132348294</v>
      </c>
      <c r="F4" s="53">
        <f t="shared" si="0"/>
        <v>0.11445640392329287</v>
      </c>
    </row>
    <row r="5" spans="1:6" ht="12.75">
      <c r="A5" s="30" t="s">
        <v>32</v>
      </c>
      <c r="B5" s="44">
        <f>'JAB-3 pg3'!B21*'JAB-3 pg2'!H6</f>
        <v>0.0415735548680245</v>
      </c>
      <c r="C5" s="44">
        <f>'JAB-3 pg3'!C21*'JAB-3 pg2'!H6</f>
        <v>0.0207717524575473</v>
      </c>
      <c r="D5" s="44">
        <f>'JAB-3 pg3'!D21*'JAB-3 pg2'!H6</f>
        <v>5.3359114686653344E-05</v>
      </c>
      <c r="E5" s="44">
        <f>'JAB-3 pg3'!E21*'JAB-3 pg2'!H6</f>
        <v>0.028299062208758313</v>
      </c>
      <c r="F5" s="53">
        <f t="shared" si="0"/>
        <v>0.09069772864901676</v>
      </c>
    </row>
    <row r="6" spans="1:6" ht="12.75">
      <c r="A6" s="30" t="s">
        <v>40</v>
      </c>
      <c r="B6" s="44">
        <f>'JAB-3 pg3'!B22*'JAB-3 pg2'!H7</f>
        <v>0.04090235554245983</v>
      </c>
      <c r="C6" s="44">
        <f>'JAB-3 pg3'!C22*'JAB-3 pg2'!H7</f>
        <v>0.01966328816383311</v>
      </c>
      <c r="D6" s="44">
        <f>'JAB-3 pg3'!D22*'JAB-3 pg2'!H7</f>
        <v>0.00011212674316466437</v>
      </c>
      <c r="E6" s="44">
        <f>'JAB-3 pg3'!E22*'JAB-3 pg2'!H7</f>
        <v>0.028805011643368874</v>
      </c>
      <c r="F6" s="53">
        <f t="shared" si="0"/>
        <v>0.08948278209282648</v>
      </c>
    </row>
    <row r="7" spans="1:6" ht="12.75">
      <c r="A7" s="30" t="s">
        <v>33</v>
      </c>
      <c r="B7" s="44">
        <f>'JAB-3 pg3'!B23*'JAB-3 pg2'!H8</f>
        <v>0.03194459590798202</v>
      </c>
      <c r="C7" s="44">
        <f>'JAB-3 pg3'!C23*'JAB-3 pg2'!H8</f>
        <v>0.016031192387580728</v>
      </c>
      <c r="D7" s="44">
        <f>'JAB-3 pg3'!D23*'JAB-3 pg2'!H8</f>
        <v>5.7693926386143846E-05</v>
      </c>
      <c r="E7" s="44">
        <f>'JAB-3 pg3'!E23*'JAB-3 pg2'!H8</f>
        <v>0.034047630945953554</v>
      </c>
      <c r="F7" s="53">
        <f t="shared" si="0"/>
        <v>0.08208111316790245</v>
      </c>
    </row>
    <row r="8" spans="1:6" ht="12.75">
      <c r="A8" s="30" t="s">
        <v>39</v>
      </c>
      <c r="B8" s="44">
        <f>'JAB-3 pg3'!B24*'JAB-3 pg2'!H9</f>
        <v>0.030106391620200283</v>
      </c>
      <c r="C8" s="44">
        <f>'JAB-3 pg3'!C24*'JAB-3 pg2'!H9</f>
        <v>0.014809739281255223</v>
      </c>
      <c r="D8" s="44">
        <f>'JAB-3 pg3'!D24*'JAB-3 pg2'!H9</f>
        <v>0</v>
      </c>
      <c r="E8" s="44">
        <f>'JAB-3 pg3'!E24*'JAB-3 pg2'!H9</f>
        <v>0.030579435747946988</v>
      </c>
      <c r="F8" s="53">
        <f t="shared" si="0"/>
        <v>0.07549556664940249</v>
      </c>
    </row>
    <row r="9" spans="1:6" ht="12.75">
      <c r="A9" s="30" t="s">
        <v>34</v>
      </c>
      <c r="B9" s="44">
        <f>'JAB-3 pg3'!B25*'JAB-3 pg2'!H10</f>
        <v>0.0218885493407803</v>
      </c>
      <c r="C9" s="44">
        <f>'JAB-3 pg3'!C25*'JAB-3 pg2'!H10</f>
        <v>0.011384500208232827</v>
      </c>
      <c r="D9" s="44">
        <f>'JAB-3 pg3'!D25*'JAB-3 pg2'!H10</f>
        <v>6.905851168899374E-05</v>
      </c>
      <c r="E9" s="44">
        <f>'JAB-3 pg3'!E25*'JAB-3 pg2'!H10</f>
        <v>0.03482492344228089</v>
      </c>
      <c r="F9" s="53">
        <f t="shared" si="0"/>
        <v>0.068167031502983</v>
      </c>
    </row>
    <row r="10" spans="1:6" ht="12.75">
      <c r="A10" s="30" t="s">
        <v>38</v>
      </c>
      <c r="B10" s="44">
        <f>'JAB-3 pg3'!B26*'JAB-3 pg2'!H11</f>
        <v>0.022427888261189056</v>
      </c>
      <c r="C10" s="44">
        <f>'JAB-3 pg3'!C26*'JAB-3 pg2'!H11</f>
        <v>0.011524166756505805</v>
      </c>
      <c r="D10" s="44">
        <f>'JAB-3 pg3'!D26*'JAB-3 pg2'!H11</f>
        <v>8.767465511397816E-05</v>
      </c>
      <c r="E10" s="44">
        <f>'JAB-3 pg3'!E26*'JAB-3 pg2'!H11</f>
        <v>0.03303420437307689</v>
      </c>
      <c r="F10" s="53">
        <f t="shared" si="0"/>
        <v>0.06707393404588574</v>
      </c>
    </row>
    <row r="11" spans="1:6" ht="12.75">
      <c r="A11" s="30" t="s">
        <v>35</v>
      </c>
      <c r="B11" s="44">
        <f>'JAB-3 pg3'!B27*'JAB-3 pg2'!H12</f>
        <v>0.01129386489464879</v>
      </c>
      <c r="C11" s="44">
        <f>'JAB-3 pg3'!C27*'JAB-3 pg2'!H12</f>
        <v>0.006785570860406796</v>
      </c>
      <c r="D11" s="44">
        <f>'JAB-3 pg3'!D27*'JAB-3 pg2'!H12</f>
        <v>8.786924612540888E-05</v>
      </c>
      <c r="E11" s="44">
        <f>'JAB-3 pg3'!E27*'JAB-3 pg2'!H12</f>
        <v>0.041350811504236695</v>
      </c>
      <c r="F11" s="53">
        <f t="shared" si="0"/>
        <v>0.05951811650541769</v>
      </c>
    </row>
    <row r="12" spans="1:6" ht="12.75">
      <c r="A12" s="30" t="s">
        <v>37</v>
      </c>
      <c r="B12" s="44">
        <f>'JAB-3 pg3'!B28*'JAB-3 pg2'!H13</f>
        <v>0.007277534493636118</v>
      </c>
      <c r="C12" s="44">
        <f>'JAB-3 pg3'!C28*'JAB-3 pg2'!H13</f>
        <v>0.005185500657287558</v>
      </c>
      <c r="D12" s="44">
        <f>'JAB-3 pg3'!D28*'JAB-3 pg2'!H13</f>
        <v>9.411738213831855E-05</v>
      </c>
      <c r="E12" s="44">
        <f>'JAB-3 pg3'!E28*'JAB-3 pg2'!H13</f>
        <v>0.043524218943875946</v>
      </c>
      <c r="F12" s="53">
        <f t="shared" si="0"/>
        <v>0.05608137147693794</v>
      </c>
    </row>
    <row r="13" spans="1:6" ht="12.75">
      <c r="A13" s="31" t="s">
        <v>36</v>
      </c>
      <c r="B13" s="44">
        <f>'JAB-3 pg3'!B29*'JAB-3 pg2'!H14</f>
        <v>0.006701149953583516</v>
      </c>
      <c r="C13" s="44">
        <f>'JAB-3 pg3'!C29*'JAB-3 pg2'!H14</f>
        <v>0.00491438426953553</v>
      </c>
      <c r="D13" s="44">
        <f>'JAB-3 pg3'!D29*'JAB-3 pg2'!H14</f>
        <v>0.00010065030402401413</v>
      </c>
      <c r="E13" s="44">
        <f>'JAB-3 pg3'!E29*'JAB-3 pg2'!H14</f>
        <v>0.04379420945669725</v>
      </c>
      <c r="F13" s="53">
        <f t="shared" si="0"/>
        <v>0.055510393983840306</v>
      </c>
    </row>
    <row r="14" spans="1:6" ht="12.75">
      <c r="A14" s="55" t="s">
        <v>29</v>
      </c>
      <c r="B14" s="56">
        <f>SUM(B2:B13)</f>
        <v>0.3863531892226247</v>
      </c>
      <c r="C14" s="56">
        <f>SUM(C2:C13)</f>
        <v>0.1946379795419103</v>
      </c>
      <c r="D14" s="56">
        <f>SUM(D2:D13)</f>
        <v>0.0008981131637498857</v>
      </c>
      <c r="E14" s="56">
        <f>SUM(E2:E13)</f>
        <v>0.4181107180717152</v>
      </c>
      <c r="F14" s="57">
        <f>SUM(F2:F13)</f>
        <v>0.9999999999999999</v>
      </c>
    </row>
    <row r="15" ht="12.75">
      <c r="F15" s="11" t="s">
        <v>15</v>
      </c>
    </row>
    <row r="18" spans="1:6" ht="25.5">
      <c r="A18" s="55"/>
      <c r="B18" s="15" t="s">
        <v>48</v>
      </c>
      <c r="C18" s="15" t="s">
        <v>49</v>
      </c>
      <c r="D18" s="15" t="s">
        <v>28</v>
      </c>
      <c r="E18" s="15" t="s">
        <v>3</v>
      </c>
      <c r="F18" s="16" t="s">
        <v>29</v>
      </c>
    </row>
    <row r="19" spans="1:6" ht="12.75">
      <c r="A19" s="54" t="s">
        <v>51</v>
      </c>
      <c r="B19" s="58">
        <f>B14</f>
        <v>0.3863531892226247</v>
      </c>
      <c r="C19" s="58">
        <f>C14</f>
        <v>0.1946379795419103</v>
      </c>
      <c r="D19" s="58">
        <f>D14</f>
        <v>0.0008981131637498857</v>
      </c>
      <c r="E19" s="58">
        <f>E14</f>
        <v>0.4181107180717152</v>
      </c>
      <c r="F19" s="50">
        <f>SUM(B19:E19)</f>
        <v>1</v>
      </c>
    </row>
  </sheetData>
  <printOptions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&amp;C&amp;"Arial,Bold"&amp;12OFFICE OF THE PUBLIC COUNSEL
&amp;"Arial,Regular"Aquila Inc. d/b/a Aquila Networks
Case No. GR-2004-0072</oddHeader>
    <oddFooter>&amp;C4 of 4&amp;RSchedule JAB-3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Busch</dc:creator>
  <cp:keywords/>
  <dc:description/>
  <cp:lastModifiedBy>Jere Buckman</cp:lastModifiedBy>
  <cp:lastPrinted>2004-01-13T17:37:05Z</cp:lastPrinted>
  <dcterms:created xsi:type="dcterms:W3CDTF">2003-10-31T16:45:49Z</dcterms:created>
  <dcterms:modified xsi:type="dcterms:W3CDTF">2004-01-13T18:34:58Z</dcterms:modified>
  <cp:category/>
  <cp:version/>
  <cp:contentType/>
  <cp:contentStatus/>
</cp:coreProperties>
</file>