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O Elec Rate Case 2022 ER-2022-0337\True up Rebuttal\Testimony Schedules\"/>
    </mc:Choice>
  </mc:AlternateContent>
  <xr:revisionPtr revIDLastSave="0" documentId="13_ncr:1_{1FCCD35B-D56D-4286-8647-BBD20CF93F30}" xr6:coauthVersionLast="47" xr6:coauthVersionMax="47" xr10:uidLastSave="{00000000-0000-0000-0000-000000000000}"/>
  <bookViews>
    <workbookView xWindow="-110" yWindow="-110" windowWidth="22780" windowHeight="14660" xr2:uid="{4E728764-AAE7-4278-87A8-C98DF5EE92E9}"/>
  </bookViews>
  <sheets>
    <sheet name="Schedule 26-A Adjustment" sheetId="1" r:id="rId1"/>
  </sheets>
  <definedNames>
    <definedName name="_xlnm.Print_Area" localSheetId="0">'Schedule 26-A Adjustment'!$B$1:$O$17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5" i="1" s="1"/>
  <c r="O11" i="1"/>
  <c r="D9" i="1"/>
  <c r="C9" i="1"/>
  <c r="C13" i="1" s="1"/>
  <c r="E7" i="1"/>
  <c r="E9" i="1" s="1"/>
  <c r="E13" i="1" s="1"/>
  <c r="E15" i="1" s="1"/>
  <c r="D7" i="1"/>
  <c r="H6" i="1"/>
  <c r="C6" i="1"/>
  <c r="C15" i="1" l="1"/>
  <c r="F7" i="1"/>
  <c r="G7" i="1" l="1"/>
  <c r="F9" i="1"/>
  <c r="F13" i="1" s="1"/>
  <c r="F15" i="1" l="1"/>
  <c r="G9" i="1"/>
  <c r="G13" i="1" s="1"/>
  <c r="G15" i="1" s="1"/>
  <c r="H7" i="1"/>
  <c r="H9" i="1" l="1"/>
  <c r="H13" i="1" s="1"/>
  <c r="H15" i="1" s="1"/>
  <c r="I7" i="1"/>
  <c r="J7" i="1" l="1"/>
  <c r="I9" i="1"/>
  <c r="I13" i="1" s="1"/>
  <c r="I15" i="1" l="1"/>
  <c r="K7" i="1"/>
  <c r="J9" i="1"/>
  <c r="J13" i="1" s="1"/>
  <c r="J15" i="1" s="1"/>
  <c r="L7" i="1" l="1"/>
  <c r="K9" i="1"/>
  <c r="K13" i="1" s="1"/>
  <c r="K15" i="1" s="1"/>
  <c r="M7" i="1" l="1"/>
  <c r="L9" i="1"/>
  <c r="L13" i="1" s="1"/>
  <c r="L15" i="1" s="1"/>
  <c r="N7" i="1" l="1"/>
  <c r="N9" i="1" s="1"/>
  <c r="N13" i="1" s="1"/>
  <c r="M9" i="1"/>
  <c r="M13" i="1" s="1"/>
  <c r="M15" i="1" s="1"/>
  <c r="N15" i="1" l="1"/>
  <c r="O13" i="1"/>
  <c r="O15" i="1" s="1"/>
</calcChain>
</file>

<file path=xl/sharedStrings.xml><?xml version="1.0" encoding="utf-8"?>
<sst xmlns="http://schemas.openxmlformats.org/spreadsheetml/2006/main" count="23" uniqueCount="23">
  <si>
    <t>Pro Forma Schedule 26-A Expense due to Changed in Revenue Requirements Effectivev January 2023</t>
  </si>
  <si>
    <t>Line</t>
  </si>
  <si>
    <t xml:space="preserve">Jan </t>
  </si>
  <si>
    <t>Feb</t>
  </si>
  <si>
    <t>Mar</t>
  </si>
  <si>
    <t>Apr</t>
  </si>
  <si>
    <r>
      <t xml:space="preserve">May </t>
    </r>
    <r>
      <rPr>
        <b/>
        <vertAlign val="superscript"/>
        <sz val="11"/>
        <color theme="1"/>
        <rFont val="Calibri"/>
        <family val="2"/>
      </rPr>
      <t>1/</t>
    </r>
  </si>
  <si>
    <t>Jun</t>
  </si>
  <si>
    <t>Jul</t>
  </si>
  <si>
    <t>Aug</t>
  </si>
  <si>
    <t>Sep</t>
  </si>
  <si>
    <t>Oct</t>
  </si>
  <si>
    <t>Nov</t>
  </si>
  <si>
    <t>Dec</t>
  </si>
  <si>
    <t>Total</t>
  </si>
  <si>
    <t>2022 Posted Net Revenue Requirement</t>
  </si>
  <si>
    <t>Jan 2023 Posted Net Revenue Requirement</t>
  </si>
  <si>
    <t>Increase by Month</t>
  </si>
  <si>
    <t>2022 Ameren Missouri Schedule 26-A Expense</t>
  </si>
  <si>
    <t>Schedule 26-A Expense Adjusted for 2023</t>
  </si>
  <si>
    <t>Increase in 2022 Expenses</t>
  </si>
  <si>
    <t>1/ -</t>
  </si>
  <si>
    <t>See Schedule MJL-TUR20 for further detail on May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</si>
</sst>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b/>
      <sz val="10"/>
      <name val="Arial"/>
      <family val="2"/>
    </font>
    <font>
      <b/>
      <sz val="11"/>
      <color theme="5" tint="-0.249977111117893"/>
      <name val="Calibri"/>
      <family val="2"/>
      <scheme val="minor"/>
    </font>
    <font>
      <sz val="9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2" borderId="0" xfId="1" applyNumberFormat="1" applyFont="1" applyFill="1"/>
    <xf numFmtId="164" fontId="0" fillId="0" borderId="0" xfId="1" applyNumberFormat="1" applyFont="1"/>
    <xf numFmtId="164" fontId="0" fillId="3" borderId="0" xfId="1" applyNumberFormat="1" applyFont="1" applyFill="1"/>
    <xf numFmtId="44" fontId="0" fillId="0" borderId="0" xfId="1" applyFont="1"/>
    <xf numFmtId="165" fontId="0" fillId="0" borderId="0" xfId="2" applyNumberFormat="1" applyFont="1" applyFill="1"/>
    <xf numFmtId="44" fontId="0" fillId="0" borderId="0" xfId="1" applyFont="1" applyFill="1"/>
    <xf numFmtId="164" fontId="0" fillId="0" borderId="0" xfId="0" applyNumberFormat="1"/>
    <xf numFmtId="0" fontId="5" fillId="0" borderId="0" xfId="0" applyFont="1"/>
    <xf numFmtId="164" fontId="5" fillId="0" borderId="0" xfId="1" applyNumberFormat="1" applyFont="1"/>
    <xf numFmtId="164" fontId="6" fillId="4" borderId="2" xfId="0" applyNumberFormat="1" applyFont="1" applyFill="1" applyBorder="1"/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68580</xdr:colOff>
      <xdr:row>73</xdr:row>
      <xdr:rowOff>151473</xdr:rowOff>
    </xdr:from>
    <xdr:to>
      <xdr:col>37</xdr:col>
      <xdr:colOff>569257</xdr:colOff>
      <xdr:row>93</xdr:row>
      <xdr:rowOff>117186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A3371B-3136-4B44-A2F2-C54AE3008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3280" y="13683323"/>
          <a:ext cx="9035077" cy="3648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4E1A-C1E2-41CE-825E-B420B1921B5E}">
  <sheetPr>
    <tabColor theme="7" tint="0.79998168889431442"/>
    <pageSetUpPr fitToPage="1"/>
  </sheetPr>
  <dimension ref="A2:S37"/>
  <sheetViews>
    <sheetView tabSelected="1" workbookViewId="0">
      <selection activeCell="C18" sqref="C18"/>
    </sheetView>
  </sheetViews>
  <sheetFormatPr defaultRowHeight="14.5" x14ac:dyDescent="0.35"/>
  <cols>
    <col min="2" max="2" width="37.7265625" customWidth="1"/>
    <col min="3" max="15" width="13.6328125" customWidth="1"/>
    <col min="16" max="16" width="11.81640625" bestFit="1" customWidth="1"/>
    <col min="19" max="19" width="14.08984375" bestFit="1" customWidth="1"/>
  </cols>
  <sheetData>
    <row r="2" spans="1:15" ht="18.5" x14ac:dyDescent="0.45">
      <c r="B2" s="1" t="s">
        <v>0</v>
      </c>
    </row>
    <row r="3" spans="1:15" x14ac:dyDescent="0.35">
      <c r="B3" s="2"/>
    </row>
    <row r="5" spans="1:15" ht="16.5" x14ac:dyDescent="0.35">
      <c r="A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  <c r="N5" s="3" t="s">
        <v>13</v>
      </c>
      <c r="O5" s="3" t="s">
        <v>14</v>
      </c>
    </row>
    <row r="6" spans="1:15" x14ac:dyDescent="0.35">
      <c r="A6" s="4">
        <v>1</v>
      </c>
      <c r="B6" t="s">
        <v>15</v>
      </c>
      <c r="C6" s="5">
        <f>755753449</f>
        <v>755753449</v>
      </c>
      <c r="D6" s="6">
        <v>755753449</v>
      </c>
      <c r="E6" s="6">
        <v>755753449</v>
      </c>
      <c r="F6" s="6">
        <v>755753449</v>
      </c>
      <c r="G6" s="6">
        <v>755753449</v>
      </c>
      <c r="H6" s="6">
        <f>755430510.29</f>
        <v>755430510.28999996</v>
      </c>
      <c r="I6" s="6">
        <v>760649474.28999996</v>
      </c>
      <c r="J6" s="6">
        <v>760649474.28999996</v>
      </c>
      <c r="K6" s="6">
        <v>760649474.28999996</v>
      </c>
      <c r="L6" s="6">
        <v>760649474.28999996</v>
      </c>
      <c r="M6" s="6">
        <v>760649474.28999996</v>
      </c>
      <c r="N6" s="6">
        <v>760649474.28999996</v>
      </c>
    </row>
    <row r="7" spans="1:15" x14ac:dyDescent="0.35">
      <c r="A7" s="4">
        <v>2</v>
      </c>
      <c r="B7" t="s">
        <v>16</v>
      </c>
      <c r="C7" s="7">
        <v>774928766.99000001</v>
      </c>
      <c r="D7" s="6">
        <f>C7</f>
        <v>774928766.99000001</v>
      </c>
      <c r="E7" s="6">
        <f t="shared" ref="E7:N7" si="0">D7</f>
        <v>774928766.99000001</v>
      </c>
      <c r="F7" s="6">
        <f t="shared" si="0"/>
        <v>774928766.99000001</v>
      </c>
      <c r="G7" s="6">
        <f t="shared" si="0"/>
        <v>774928766.99000001</v>
      </c>
      <c r="H7" s="6">
        <f t="shared" si="0"/>
        <v>774928766.99000001</v>
      </c>
      <c r="I7" s="6">
        <f t="shared" si="0"/>
        <v>774928766.99000001</v>
      </c>
      <c r="J7" s="6">
        <f t="shared" si="0"/>
        <v>774928766.99000001</v>
      </c>
      <c r="K7" s="6">
        <f t="shared" si="0"/>
        <v>774928766.99000001</v>
      </c>
      <c r="L7" s="6">
        <f t="shared" si="0"/>
        <v>774928766.99000001</v>
      </c>
      <c r="M7" s="6">
        <f t="shared" si="0"/>
        <v>774928766.99000001</v>
      </c>
      <c r="N7" s="6">
        <f t="shared" si="0"/>
        <v>774928766.99000001</v>
      </c>
    </row>
    <row r="8" spans="1:15" x14ac:dyDescent="0.35">
      <c r="A8" s="4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5" x14ac:dyDescent="0.35">
      <c r="A9" s="4">
        <v>3</v>
      </c>
      <c r="B9" t="s">
        <v>17</v>
      </c>
      <c r="C9" s="9">
        <f>(C7-C6)/C6</f>
        <v>2.5372451843087798E-2</v>
      </c>
      <c r="D9" s="9">
        <f t="shared" ref="D9:N9" si="1">(D7-D6)/D6</f>
        <v>2.5372451843087798E-2</v>
      </c>
      <c r="E9" s="9">
        <f t="shared" si="1"/>
        <v>2.5372451843087798E-2</v>
      </c>
      <c r="F9" s="9">
        <f t="shared" si="1"/>
        <v>2.5372451843087798E-2</v>
      </c>
      <c r="G9" s="9">
        <f t="shared" si="1"/>
        <v>2.5372451843087798E-2</v>
      </c>
      <c r="H9" s="9">
        <f t="shared" si="1"/>
        <v>2.5810787934041637E-2</v>
      </c>
      <c r="I9" s="9">
        <f t="shared" si="1"/>
        <v>1.8772500583568434E-2</v>
      </c>
      <c r="J9" s="9">
        <f t="shared" si="1"/>
        <v>1.8772500583568434E-2</v>
      </c>
      <c r="K9" s="9">
        <f t="shared" si="1"/>
        <v>1.8772500583568434E-2</v>
      </c>
      <c r="L9" s="9">
        <f t="shared" si="1"/>
        <v>1.8772500583568434E-2</v>
      </c>
      <c r="M9" s="9">
        <f t="shared" si="1"/>
        <v>1.8772500583568434E-2</v>
      </c>
      <c r="N9" s="9">
        <f t="shared" si="1"/>
        <v>1.8772500583568434E-2</v>
      </c>
    </row>
    <row r="10" spans="1:15" x14ac:dyDescent="0.35">
      <c r="A10" s="4"/>
      <c r="C10" s="10"/>
      <c r="D10" s="10"/>
      <c r="E10" s="10"/>
      <c r="F10" s="10"/>
      <c r="G10" s="10"/>
      <c r="H10" s="10"/>
      <c r="I10" s="8"/>
      <c r="J10" s="8"/>
      <c r="K10" s="8"/>
      <c r="L10" s="8"/>
      <c r="M10" s="8"/>
      <c r="N10" s="8"/>
    </row>
    <row r="11" spans="1:15" x14ac:dyDescent="0.35">
      <c r="A11" s="4">
        <v>4</v>
      </c>
      <c r="B11" t="s">
        <v>18</v>
      </c>
      <c r="C11" s="6">
        <v>4877587.24</v>
      </c>
      <c r="D11" s="6">
        <v>4396861.3899999997</v>
      </c>
      <c r="E11" s="6">
        <v>3711834.6</v>
      </c>
      <c r="F11" s="6">
        <v>3474652.9200000004</v>
      </c>
      <c r="G11" s="5">
        <v>3917753.86</v>
      </c>
      <c r="H11" s="6">
        <v>5033944.4800000004</v>
      </c>
      <c r="I11" s="6">
        <v>5627738.4999999898</v>
      </c>
      <c r="J11" s="6">
        <v>5280523.29</v>
      </c>
      <c r="K11" s="6">
        <v>4041125.22000001</v>
      </c>
      <c r="L11" s="6">
        <v>3580286.21</v>
      </c>
      <c r="M11" s="6">
        <v>3937514.0799999996</v>
      </c>
      <c r="N11" s="6">
        <v>4691149.3999999994</v>
      </c>
      <c r="O11" s="11">
        <f>SUM(C11:N11)</f>
        <v>52570971.189999998</v>
      </c>
    </row>
    <row r="12" spans="1:15" x14ac:dyDescent="0.35">
      <c r="A12" s="4"/>
    </row>
    <row r="13" spans="1:15" x14ac:dyDescent="0.35">
      <c r="A13" s="4">
        <v>5</v>
      </c>
      <c r="B13" t="s">
        <v>19</v>
      </c>
      <c r="C13" s="6">
        <f>C11*(1+C9)</f>
        <v>5001343.5873573599</v>
      </c>
      <c r="D13" s="6">
        <f t="shared" ref="D13:N13" si="2">D11*(1+D9)</f>
        <v>4508420.5438785069</v>
      </c>
      <c r="E13" s="6">
        <f t="shared" si="2"/>
        <v>3806012.9446380073</v>
      </c>
      <c r="F13" s="6">
        <f t="shared" si="2"/>
        <v>3562813.3838841449</v>
      </c>
      <c r="G13" s="7">
        <f t="shared" si="2"/>
        <v>4017156.8811459211</v>
      </c>
      <c r="H13" s="6">
        <f t="shared" si="2"/>
        <v>5163874.5534450198</v>
      </c>
      <c r="I13" s="6">
        <f t="shared" si="2"/>
        <v>5733385.2242754102</v>
      </c>
      <c r="J13" s="6">
        <f t="shared" si="2"/>
        <v>5379651.9165430712</v>
      </c>
      <c r="K13" s="6">
        <f t="shared" si="2"/>
        <v>4116987.2455507331</v>
      </c>
      <c r="L13" s="6">
        <f t="shared" si="2"/>
        <v>3647497.1349665667</v>
      </c>
      <c r="M13" s="6">
        <f t="shared" si="2"/>
        <v>4011431.0653646085</v>
      </c>
      <c r="N13" s="6">
        <f t="shared" si="2"/>
        <v>4779214.0048491061</v>
      </c>
      <c r="O13" s="11">
        <f>SUM(C13:N13)</f>
        <v>53727788.485898457</v>
      </c>
    </row>
    <row r="14" spans="1:15" ht="15" thickBot="1" x14ac:dyDescent="0.4">
      <c r="A14" s="4"/>
    </row>
    <row r="15" spans="1:15" ht="15" thickBot="1" x14ac:dyDescent="0.4">
      <c r="A15" s="4">
        <v>6</v>
      </c>
      <c r="B15" s="12" t="s">
        <v>20</v>
      </c>
      <c r="C15" s="13">
        <f>C13-C11</f>
        <v>123756.34735735971</v>
      </c>
      <c r="D15" s="13">
        <f t="shared" ref="D15:O15" si="3">D13-D11</f>
        <v>111559.1538785072</v>
      </c>
      <c r="E15" s="13">
        <f t="shared" si="3"/>
        <v>94178.344638007227</v>
      </c>
      <c r="F15" s="13">
        <f t="shared" si="3"/>
        <v>88160.463884144556</v>
      </c>
      <c r="G15" s="13">
        <f t="shared" si="3"/>
        <v>99403.021145921201</v>
      </c>
      <c r="H15" s="13">
        <f t="shared" si="3"/>
        <v>129930.07344501931</v>
      </c>
      <c r="I15" s="13">
        <f t="shared" si="3"/>
        <v>105646.72427542042</v>
      </c>
      <c r="J15" s="13">
        <f t="shared" si="3"/>
        <v>99128.626543071121</v>
      </c>
      <c r="K15" s="13">
        <f t="shared" si="3"/>
        <v>75862.025550723076</v>
      </c>
      <c r="L15" s="13">
        <f t="shared" si="3"/>
        <v>67210.92496656673</v>
      </c>
      <c r="M15" s="13">
        <f t="shared" si="3"/>
        <v>73916.985364608932</v>
      </c>
      <c r="N15" s="13">
        <f t="shared" si="3"/>
        <v>88064.604849106632</v>
      </c>
      <c r="O15" s="14">
        <f t="shared" si="3"/>
        <v>1156817.2958984599</v>
      </c>
    </row>
    <row r="17" spans="2:3" x14ac:dyDescent="0.35">
      <c r="B17" s="15" t="s">
        <v>21</v>
      </c>
      <c r="C17" s="16" t="s">
        <v>22</v>
      </c>
    </row>
    <row r="37" spans="19:19" x14ac:dyDescent="0.35">
      <c r="S37" s="8"/>
    </row>
  </sheetData>
  <pageMargins left="0.25" right="0.25" top="0.75" bottom="0.75" header="0.3" footer="0.3"/>
  <pageSetup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C21DDCE33FE498181F03F7648CD60" ma:contentTypeVersion="" ma:contentTypeDescription="Create a new document." ma:contentTypeScope="" ma:versionID="d39a050f7638f5e5dc6dcc5cf90e81c0">
  <xsd:schema xmlns:xsd="http://www.w3.org/2001/XMLSchema" xmlns:xs="http://www.w3.org/2001/XMLSchema" xmlns:p="http://schemas.microsoft.com/office/2006/metadata/properties" xmlns:ns2="42167BAF-4C11-472A-B727-59A941642EE0" xmlns:ns3="8b86ae58-4ff9-4300-8876-bb89783e485c" targetNamespace="http://schemas.microsoft.com/office/2006/metadata/properties" ma:root="true" ma:fieldsID="c52c335103c062360e09dbb7222bc3a1" ns2:_="" ns3:_="">
    <xsd:import namespace="42167BAF-4C11-472A-B727-59A941642EE0"/>
    <xsd:import namespace="8b86ae58-4ff9-4300-8876-bb89783e485c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67BAF-4C11-472A-B727-59A941642EE0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713</SRCH_DocketId>
    <CaseType xmlns="8b86ae58-4ff9-4300-8876-bb89783e485c" xsi:nil="true"/>
    <Comments xmlns="42167BAF-4C11-472A-B727-59A941642EE0" xsi:nil="true"/>
    <CasePracticeArea xmlns="8b86ae58-4ff9-4300-8876-bb89783e485c" xsi:nil="true"/>
    <SRCH_DrSiteId xmlns="8b86ae58-4ff9-4300-8876-bb89783e485c" xsi:nil="true"/>
  </documentManagement>
</p:properties>
</file>

<file path=customXml/itemProps1.xml><?xml version="1.0" encoding="utf-8"?>
<ds:datastoreItem xmlns:ds="http://schemas.openxmlformats.org/officeDocument/2006/customXml" ds:itemID="{EAD1B5CC-D2E2-4B4B-96CD-CEF9790DFFAE}"/>
</file>

<file path=customXml/itemProps2.xml><?xml version="1.0" encoding="utf-8"?>
<ds:datastoreItem xmlns:ds="http://schemas.openxmlformats.org/officeDocument/2006/customXml" ds:itemID="{144251F7-217C-4D3E-A8A5-48598626BC06}"/>
</file>

<file path=customXml/itemProps3.xml><?xml version="1.0" encoding="utf-8"?>
<ds:datastoreItem xmlns:ds="http://schemas.openxmlformats.org/officeDocument/2006/customXml" ds:itemID="{8FF72A49-65BC-46D6-8505-5D30576269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26-A Adjustment</vt:lpstr>
      <vt:lpstr>'Schedule 26-A Adjustment'!Print_Area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Hasse, Benjamin</dc:creator>
  <cp:lastModifiedBy>Hasse, Benjamin</cp:lastModifiedBy>
  <dcterms:created xsi:type="dcterms:W3CDTF">2023-03-23T14:58:02Z</dcterms:created>
  <dcterms:modified xsi:type="dcterms:W3CDTF">2023-03-23T15:16:57Z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0x010100764C21DDCE33FE498181F03F7648CD60</vt:lpwstr>
  </property>
</Properties>
</file>