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16C1AE24-8BDD-41B8-B30D-046D1ECAC8C5}" xr6:coauthVersionLast="47" xr6:coauthVersionMax="47" xr10:uidLastSave="{00000000-0000-0000-0000-000000000000}"/>
  <bookViews>
    <workbookView xWindow="-110" yWindow="-110" windowWidth="22780" windowHeight="14660" activeTab="1" xr2:uid="{00000000-000D-0000-FFFF-FFFF00000000}"/>
  </bookViews>
  <sheets>
    <sheet name="MEEIA 2" sheetId="2" r:id="rId1"/>
    <sheet name="MEEIA 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X9" i="2" l="1"/>
  <c r="BQ41" i="3"/>
  <c r="BM47" i="3"/>
  <c r="BM46" i="3"/>
  <c r="BM45" i="3"/>
  <c r="BM44" i="3"/>
  <c r="BM43" i="3"/>
  <c r="BM42" i="3"/>
  <c r="BM41" i="3"/>
  <c r="BQ33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BQ22" i="3"/>
  <c r="BQ13" i="3"/>
  <c r="BQ21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BQ12" i="3"/>
  <c r="BQ20" i="3"/>
  <c r="BQ11" i="3"/>
  <c r="BQ19" i="3"/>
  <c r="BQ10" i="3"/>
  <c r="CX10" i="2"/>
  <c r="AM75" i="3"/>
  <c r="AX16" i="3" l="1"/>
  <c r="BQ52" i="3" l="1"/>
  <c r="BQ23" i="3"/>
  <c r="BN25" i="3" l="1"/>
  <c r="AX24" i="3" l="1"/>
  <c r="AX32" i="3"/>
  <c r="AZ55" i="3"/>
  <c r="AY55" i="3"/>
  <c r="AX55" i="3"/>
  <c r="F55" i="3"/>
  <c r="E55" i="3"/>
  <c r="D55" i="3"/>
  <c r="C55" i="3"/>
  <c r="B55" i="3"/>
  <c r="AZ54" i="3"/>
  <c r="AY54" i="3"/>
  <c r="AX54" i="3"/>
  <c r="F54" i="3"/>
  <c r="E54" i="3"/>
  <c r="D54" i="3"/>
  <c r="C54" i="3"/>
  <c r="B54" i="3"/>
  <c r="AZ53" i="3"/>
  <c r="AY53" i="3"/>
  <c r="AX53" i="3"/>
  <c r="F53" i="3"/>
  <c r="E53" i="3"/>
  <c r="D53" i="3"/>
  <c r="C53" i="3"/>
  <c r="B53" i="3"/>
  <c r="AZ52" i="3"/>
  <c r="AY52" i="3"/>
  <c r="AX52" i="3"/>
  <c r="F52" i="3"/>
  <c r="E52" i="3"/>
  <c r="D52" i="3"/>
  <c r="C52" i="3"/>
  <c r="B52" i="3"/>
  <c r="AZ51" i="3"/>
  <c r="AY51" i="3"/>
  <c r="AX51" i="3"/>
  <c r="F51" i="3"/>
  <c r="E51" i="3"/>
  <c r="D51" i="3"/>
  <c r="C51" i="3"/>
  <c r="B51" i="3"/>
  <c r="AZ50" i="3"/>
  <c r="AY50" i="3"/>
  <c r="AX50" i="3"/>
  <c r="F50" i="3"/>
  <c r="E50" i="3"/>
  <c r="D50" i="3"/>
  <c r="C50" i="3"/>
  <c r="B50" i="3"/>
  <c r="AZ49" i="3"/>
  <c r="AY49" i="3"/>
  <c r="AX49" i="3"/>
  <c r="F49" i="3"/>
  <c r="E49" i="3"/>
  <c r="D49" i="3"/>
  <c r="C49" i="3"/>
  <c r="B49" i="3"/>
  <c r="BL55" i="3" l="1"/>
  <c r="BK55" i="3"/>
  <c r="BJ55" i="3"/>
  <c r="BI55" i="3"/>
  <c r="BH55" i="3"/>
  <c r="BG55" i="3"/>
  <c r="BF55" i="3"/>
  <c r="BE55" i="3"/>
  <c r="BD55" i="3"/>
  <c r="BC55" i="3"/>
  <c r="BB55" i="3"/>
  <c r="BL54" i="3"/>
  <c r="BK54" i="3"/>
  <c r="BJ54" i="3"/>
  <c r="BI54" i="3"/>
  <c r="BH54" i="3"/>
  <c r="BG54" i="3"/>
  <c r="BF54" i="3"/>
  <c r="BE54" i="3"/>
  <c r="BD54" i="3"/>
  <c r="BC54" i="3"/>
  <c r="BB54" i="3"/>
  <c r="BL53" i="3"/>
  <c r="BK53" i="3"/>
  <c r="BJ53" i="3"/>
  <c r="BI53" i="3"/>
  <c r="BH53" i="3"/>
  <c r="BG53" i="3"/>
  <c r="BF53" i="3"/>
  <c r="BE53" i="3"/>
  <c r="BD53" i="3"/>
  <c r="BC53" i="3"/>
  <c r="BB53" i="3"/>
  <c r="BL52" i="3"/>
  <c r="BK52" i="3"/>
  <c r="BJ52" i="3"/>
  <c r="BI52" i="3"/>
  <c r="BH52" i="3"/>
  <c r="BG52" i="3"/>
  <c r="BF52" i="3"/>
  <c r="BE52" i="3"/>
  <c r="BD52" i="3"/>
  <c r="BC52" i="3"/>
  <c r="BB52" i="3"/>
  <c r="BL51" i="3"/>
  <c r="BK51" i="3"/>
  <c r="BJ51" i="3"/>
  <c r="BI51" i="3"/>
  <c r="BH51" i="3"/>
  <c r="BG51" i="3"/>
  <c r="BF51" i="3"/>
  <c r="BE51" i="3"/>
  <c r="BD51" i="3"/>
  <c r="BC51" i="3"/>
  <c r="BB51" i="3"/>
  <c r="BL50" i="3"/>
  <c r="BK50" i="3"/>
  <c r="BJ50" i="3"/>
  <c r="BI50" i="3"/>
  <c r="BH50" i="3"/>
  <c r="BG50" i="3"/>
  <c r="BF50" i="3"/>
  <c r="BE50" i="3"/>
  <c r="BD50" i="3"/>
  <c r="BC50" i="3"/>
  <c r="BB50" i="3"/>
  <c r="BL49" i="3"/>
  <c r="BK49" i="3"/>
  <c r="BJ49" i="3"/>
  <c r="BI49" i="3"/>
  <c r="BH49" i="3"/>
  <c r="BG49" i="3"/>
  <c r="BF49" i="3"/>
  <c r="BE49" i="3"/>
  <c r="BD49" i="3"/>
  <c r="BC49" i="3"/>
  <c r="BB49" i="3"/>
  <c r="BA55" i="3"/>
  <c r="BA51" i="3"/>
  <c r="BA52" i="3"/>
  <c r="BA53" i="3"/>
  <c r="BA54" i="3"/>
  <c r="BA50" i="3"/>
  <c r="BA49" i="3"/>
  <c r="BM55" i="3" l="1"/>
  <c r="BM54" i="3"/>
  <c r="BM53" i="3"/>
  <c r="BM52" i="3"/>
  <c r="BM51" i="3"/>
  <c r="BM49" i="3"/>
  <c r="BM50" i="3"/>
  <c r="AL49" i="3" l="1"/>
  <c r="AM49" i="3"/>
  <c r="AN49" i="3"/>
  <c r="AO49" i="3"/>
  <c r="AP49" i="3"/>
  <c r="AQ49" i="3"/>
  <c r="AR49" i="3"/>
  <c r="AS49" i="3"/>
  <c r="AT49" i="3"/>
  <c r="AU49" i="3"/>
  <c r="AV49" i="3"/>
  <c r="AW49" i="3"/>
  <c r="AL50" i="3"/>
  <c r="AM50" i="3"/>
  <c r="AN50" i="3"/>
  <c r="AP50" i="3"/>
  <c r="AQ50" i="3"/>
  <c r="AR50" i="3"/>
  <c r="AS50" i="3"/>
  <c r="AT50" i="3"/>
  <c r="AU50" i="3"/>
  <c r="AV50" i="3"/>
  <c r="AW50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L16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G49" i="3"/>
  <c r="G51" i="3"/>
  <c r="G52" i="3"/>
  <c r="G53" i="3"/>
  <c r="G54" i="3"/>
  <c r="G55" i="3"/>
  <c r="G50" i="3"/>
  <c r="AO16" i="3" l="1"/>
  <c r="AO50" i="3"/>
  <c r="AV16" i="3"/>
  <c r="AN16" i="3"/>
  <c r="AT16" i="3"/>
  <c r="AW16" i="3"/>
  <c r="AM16" i="3"/>
  <c r="AS16" i="3"/>
  <c r="AR16" i="3"/>
  <c r="AU16" i="3"/>
  <c r="AQ16" i="3"/>
  <c r="AP16" i="3"/>
  <c r="AP63" i="3" l="1"/>
  <c r="AQ63" i="3" s="1"/>
  <c r="AR63" i="3" s="1"/>
  <c r="AS63" i="3" s="1"/>
  <c r="AT63" i="3" s="1"/>
  <c r="AU63" i="3" s="1"/>
  <c r="AV63" i="3" s="1"/>
  <c r="AW63" i="3" s="1"/>
  <c r="AX63" i="3" s="1"/>
  <c r="AY63" i="3" s="1"/>
  <c r="AZ63" i="3" s="1"/>
  <c r="BA63" i="3" s="1"/>
  <c r="BB63" i="3" s="1"/>
  <c r="BC63" i="3" s="1"/>
  <c r="BD63" i="3" s="1"/>
  <c r="BE63" i="3" s="1"/>
  <c r="BF63" i="3" s="1"/>
  <c r="BG63" i="3" s="1"/>
  <c r="BH63" i="3" s="1"/>
  <c r="BI63" i="3" s="1"/>
  <c r="BJ63" i="3" s="1"/>
  <c r="BK63" i="3" s="1"/>
  <c r="BL63" i="3" s="1"/>
  <c r="BM63" i="3" s="1"/>
  <c r="BU68" i="3"/>
  <c r="BU67" i="3"/>
  <c r="BU66" i="3"/>
  <c r="BU65" i="3"/>
  <c r="BU64" i="3"/>
  <c r="BU47" i="3"/>
  <c r="BU46" i="3"/>
  <c r="BU45" i="3"/>
  <c r="BU44" i="3"/>
  <c r="BU43" i="3"/>
  <c r="BU42" i="3"/>
  <c r="BU41" i="3"/>
  <c r="BU39" i="3"/>
  <c r="BU38" i="3"/>
  <c r="BU37" i="3"/>
  <c r="BU36" i="3"/>
  <c r="BU35" i="3"/>
  <c r="BU34" i="3"/>
  <c r="BU33" i="3"/>
  <c r="BU31" i="3"/>
  <c r="BU30" i="3"/>
  <c r="BU29" i="3"/>
  <c r="BU28" i="3"/>
  <c r="BU27" i="3"/>
  <c r="BU26" i="3"/>
  <c r="BU25" i="3"/>
  <c r="BU23" i="3"/>
  <c r="BU22" i="3"/>
  <c r="BU21" i="3"/>
  <c r="BU20" i="3"/>
  <c r="BU19" i="3"/>
  <c r="BU18" i="3"/>
  <c r="BU17" i="3"/>
  <c r="BU15" i="3"/>
  <c r="BU14" i="3"/>
  <c r="BU13" i="3"/>
  <c r="BU12" i="3"/>
  <c r="BU11" i="3"/>
  <c r="BU10" i="3"/>
  <c r="BU9" i="3"/>
  <c r="BQ54" i="3"/>
  <c r="BU55" i="3"/>
  <c r="BU53" i="3"/>
  <c r="BU52" i="3"/>
  <c r="BU51" i="3"/>
  <c r="BU50" i="3"/>
  <c r="BU49" i="3"/>
  <c r="BN41" i="3"/>
  <c r="BQ43" i="3" s="1"/>
  <c r="BN9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BA48" i="3"/>
  <c r="BM69" i="3"/>
  <c r="BL69" i="3"/>
  <c r="BJ69" i="3"/>
  <c r="BE69" i="3"/>
  <c r="BD69" i="3"/>
  <c r="BB69" i="3"/>
  <c r="BI69" i="3"/>
  <c r="BH69" i="3"/>
  <c r="BF69" i="3"/>
  <c r="BL40" i="3"/>
  <c r="BK40" i="3"/>
  <c r="BJ40" i="3"/>
  <c r="BI40" i="3"/>
  <c r="BH40" i="3"/>
  <c r="BG40" i="3"/>
  <c r="BF40" i="3"/>
  <c r="BE40" i="3"/>
  <c r="BD40" i="3"/>
  <c r="BC40" i="3"/>
  <c r="BB40" i="3"/>
  <c r="BM40" i="3"/>
  <c r="BM32" i="3"/>
  <c r="BH32" i="3"/>
  <c r="BG32" i="3"/>
  <c r="BF32" i="3"/>
  <c r="BE32" i="3"/>
  <c r="BL32" i="3"/>
  <c r="BK32" i="3"/>
  <c r="BJ32" i="3"/>
  <c r="BI32" i="3"/>
  <c r="BD32" i="3"/>
  <c r="BC32" i="3"/>
  <c r="BB32" i="3"/>
  <c r="BM24" i="3"/>
  <c r="BH24" i="3"/>
  <c r="BG24" i="3"/>
  <c r="BF24" i="3"/>
  <c r="BE24" i="3"/>
  <c r="BL24" i="3"/>
  <c r="BK24" i="3"/>
  <c r="BJ24" i="3"/>
  <c r="BI24" i="3"/>
  <c r="BD24" i="3"/>
  <c r="BC24" i="3"/>
  <c r="BB24" i="3"/>
  <c r="DB28" i="2"/>
  <c r="DB27" i="2"/>
  <c r="DB26" i="2"/>
  <c r="DB25" i="2"/>
  <c r="DB24" i="2"/>
  <c r="DB15" i="2"/>
  <c r="DB14" i="2"/>
  <c r="DB13" i="2"/>
  <c r="DB12" i="2"/>
  <c r="DB11" i="2"/>
  <c r="DB10" i="2"/>
  <c r="DB9" i="2"/>
  <c r="CU9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BL36" i="2"/>
  <c r="AE80" i="3"/>
  <c r="BU54" i="3" l="1"/>
  <c r="BU48" i="3"/>
  <c r="BM56" i="3"/>
  <c r="BG69" i="3"/>
  <c r="BC69" i="3"/>
  <c r="BK69" i="3"/>
  <c r="BE56" i="3"/>
  <c r="BF56" i="3"/>
  <c r="BI56" i="3"/>
  <c r="BH56" i="3"/>
  <c r="BB56" i="3"/>
  <c r="BJ56" i="3"/>
  <c r="BC56" i="3"/>
  <c r="BK56" i="3"/>
  <c r="BG56" i="3"/>
  <c r="BD56" i="3"/>
  <c r="BL56" i="3"/>
  <c r="BN33" i="3" l="1"/>
  <c r="BQ14" i="3" l="1"/>
  <c r="BN17" i="3"/>
  <c r="BQ25" i="3" s="1"/>
  <c r="BN49" i="3"/>
  <c r="CU24" i="2"/>
  <c r="BS29" i="2" l="1"/>
  <c r="BK29" i="2"/>
  <c r="BQ29" i="2"/>
  <c r="BO29" i="2" l="1"/>
  <c r="BP29" i="2"/>
  <c r="BR29" i="2"/>
  <c r="BL29" i="2" l="1"/>
  <c r="BM29" i="2"/>
  <c r="BN29" i="2"/>
  <c r="BQ53" i="3" l="1"/>
  <c r="BQ49" i="3" l="1"/>
  <c r="BQ50" i="3"/>
  <c r="BQ51" i="3"/>
  <c r="BQ55" i="3" l="1"/>
  <c r="BQ56" i="3" s="1"/>
  <c r="BQ27" i="3"/>
  <c r="AE16" i="3" l="1"/>
  <c r="AH16" i="3"/>
  <c r="AF16" i="3"/>
  <c r="AD16" i="3"/>
  <c r="AG16" i="3"/>
  <c r="AK16" i="3"/>
  <c r="AC16" i="3"/>
  <c r="AJ16" i="3"/>
  <c r="AB16" i="3"/>
  <c r="AI16" i="3"/>
  <c r="AA16" i="3"/>
  <c r="AZ40" i="3"/>
  <c r="AY40" i="3"/>
  <c r="AX40" i="3"/>
  <c r="AW40" i="3"/>
  <c r="AV40" i="3"/>
  <c r="AU40" i="3"/>
  <c r="AT40" i="3"/>
  <c r="AS40" i="3"/>
  <c r="AR40" i="3"/>
  <c r="AQ40" i="3"/>
  <c r="AP40" i="3"/>
  <c r="BQ35" i="3"/>
  <c r="AO40" i="3"/>
  <c r="AZ32" i="3"/>
  <c r="AY32" i="3"/>
  <c r="AW32" i="3"/>
  <c r="AV32" i="3"/>
  <c r="AU32" i="3"/>
  <c r="AT32" i="3"/>
  <c r="AS32" i="3"/>
  <c r="AR32" i="3"/>
  <c r="AQ32" i="3"/>
  <c r="AP32" i="3"/>
  <c r="AP8" i="3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AV24" i="3"/>
  <c r="CB16" i="2"/>
  <c r="CA16" i="2"/>
  <c r="CH16" i="2"/>
  <c r="CG16" i="2"/>
  <c r="CF16" i="2"/>
  <c r="CE16" i="2"/>
  <c r="CD16" i="2"/>
  <c r="CC16" i="2"/>
  <c r="BZ16" i="2"/>
  <c r="BY16" i="2"/>
  <c r="BX16" i="2"/>
  <c r="BW16" i="2"/>
  <c r="AR24" i="3" l="1"/>
  <c r="AZ24" i="3"/>
  <c r="BA40" i="3"/>
  <c r="AV56" i="3"/>
  <c r="AT24" i="3"/>
  <c r="AP24" i="3"/>
  <c r="BU40" i="3"/>
  <c r="AT56" i="3"/>
  <c r="AX56" i="3"/>
  <c r="AU24" i="3"/>
  <c r="AQ24" i="3"/>
  <c r="AY24" i="3"/>
  <c r="AW24" i="3"/>
  <c r="AS24" i="3"/>
  <c r="BA24" i="3"/>
  <c r="BA32" i="3"/>
  <c r="AR56" i="3"/>
  <c r="AZ56" i="3"/>
  <c r="AS56" i="3" l="1"/>
  <c r="AQ56" i="3"/>
  <c r="BA56" i="3"/>
  <c r="AW56" i="3"/>
  <c r="AY56" i="3"/>
  <c r="AU56" i="3"/>
  <c r="AP56" i="3"/>
  <c r="DB29" i="2"/>
  <c r="BU16" i="3" l="1"/>
  <c r="BH29" i="2" l="1"/>
  <c r="BD29" i="2"/>
  <c r="AZ29" i="2"/>
  <c r="AV29" i="2"/>
  <c r="AR29" i="2"/>
  <c r="AN29" i="2"/>
  <c r="AJ29" i="2"/>
  <c r="AF29" i="2"/>
  <c r="AB29" i="2"/>
  <c r="X29" i="2"/>
  <c r="T29" i="2"/>
  <c r="P29" i="2"/>
  <c r="L29" i="2"/>
  <c r="H29" i="2"/>
  <c r="D29" i="2"/>
  <c r="E29" i="2" l="1"/>
  <c r="V29" i="2"/>
  <c r="AL29" i="2"/>
  <c r="BB29" i="2"/>
  <c r="D56" i="3"/>
  <c r="BU32" i="3"/>
  <c r="AO24" i="3"/>
  <c r="AN24" i="3"/>
  <c r="T56" i="3"/>
  <c r="E56" i="3"/>
  <c r="I16" i="3"/>
  <c r="M16" i="3"/>
  <c r="U16" i="3"/>
  <c r="Y16" i="3"/>
  <c r="P16" i="3"/>
  <c r="L16" i="2"/>
  <c r="X16" i="2"/>
  <c r="AJ16" i="2"/>
  <c r="AV16" i="2"/>
  <c r="BH16" i="2"/>
  <c r="BL16" i="2"/>
  <c r="BP16" i="2"/>
  <c r="BT16" i="2"/>
  <c r="D16" i="2"/>
  <c r="P16" i="2"/>
  <c r="AB16" i="2"/>
  <c r="AR16" i="2"/>
  <c r="BD16" i="2"/>
  <c r="H16" i="2"/>
  <c r="T16" i="2"/>
  <c r="AF16" i="2"/>
  <c r="AN16" i="2"/>
  <c r="AZ16" i="2"/>
  <c r="J29" i="2"/>
  <c r="N29" i="2"/>
  <c r="AD29" i="2"/>
  <c r="AT29" i="2"/>
  <c r="S29" i="2"/>
  <c r="AA29" i="2"/>
  <c r="AI29" i="2"/>
  <c r="AQ29" i="2"/>
  <c r="BG29" i="2"/>
  <c r="I16" i="2"/>
  <c r="U16" i="2"/>
  <c r="Y16" i="2"/>
  <c r="AG16" i="2"/>
  <c r="AK16" i="2"/>
  <c r="AS16" i="2"/>
  <c r="AW16" i="2"/>
  <c r="BA16" i="2"/>
  <c r="BE16" i="2"/>
  <c r="BI16" i="2"/>
  <c r="BM16" i="2"/>
  <c r="BQ16" i="2"/>
  <c r="BU16" i="2"/>
  <c r="M29" i="2"/>
  <c r="Q29" i="2"/>
  <c r="U29" i="2"/>
  <c r="Y29" i="2"/>
  <c r="AC29" i="2"/>
  <c r="AG29" i="2"/>
  <c r="AK29" i="2"/>
  <c r="AO29" i="2"/>
  <c r="AS29" i="2"/>
  <c r="AW29" i="2"/>
  <c r="BA29" i="2"/>
  <c r="BE29" i="2"/>
  <c r="BI29" i="2"/>
  <c r="M16" i="2"/>
  <c r="AC16" i="2"/>
  <c r="AO16" i="2"/>
  <c r="F29" i="2"/>
  <c r="R29" i="2"/>
  <c r="Z29" i="2"/>
  <c r="AH29" i="2"/>
  <c r="AP29" i="2"/>
  <c r="AX29" i="2"/>
  <c r="BF29" i="2"/>
  <c r="I29" i="2"/>
  <c r="BJ29" i="2"/>
  <c r="E16" i="2"/>
  <c r="Q16" i="2"/>
  <c r="G16" i="2"/>
  <c r="K16" i="2"/>
  <c r="O16" i="2"/>
  <c r="S16" i="2"/>
  <c r="W16" i="2"/>
  <c r="AA16" i="2"/>
  <c r="AE16" i="2"/>
  <c r="AI16" i="2"/>
  <c r="AM16" i="2"/>
  <c r="AQ16" i="2"/>
  <c r="AU16" i="2"/>
  <c r="AY16" i="2"/>
  <c r="BC16" i="2"/>
  <c r="BG16" i="2"/>
  <c r="BK16" i="2"/>
  <c r="BO16" i="2"/>
  <c r="BS16" i="2"/>
  <c r="CX11" i="2"/>
  <c r="CX13" i="2" s="1"/>
  <c r="F16" i="2"/>
  <c r="J16" i="2"/>
  <c r="N16" i="2"/>
  <c r="R16" i="2"/>
  <c r="V16" i="2"/>
  <c r="Z16" i="2"/>
  <c r="AD16" i="2"/>
  <c r="AH16" i="2"/>
  <c r="AL16" i="2"/>
  <c r="AP16" i="2"/>
  <c r="AT16" i="2"/>
  <c r="AX16" i="2"/>
  <c r="BB16" i="2"/>
  <c r="BF16" i="2"/>
  <c r="BJ16" i="2"/>
  <c r="BN16" i="2"/>
  <c r="BR16" i="2"/>
  <c r="BV16" i="2"/>
  <c r="G29" i="2"/>
  <c r="O29" i="2"/>
  <c r="W29" i="2"/>
  <c r="AE29" i="2"/>
  <c r="AM29" i="2"/>
  <c r="AU29" i="2"/>
  <c r="BC29" i="2"/>
  <c r="AY29" i="2"/>
  <c r="Q16" i="3"/>
  <c r="I56" i="3"/>
  <c r="J16" i="3"/>
  <c r="J56" i="3"/>
  <c r="N16" i="3"/>
  <c r="N56" i="3"/>
  <c r="R16" i="3"/>
  <c r="R56" i="3"/>
  <c r="V16" i="3"/>
  <c r="V56" i="3"/>
  <c r="Z16" i="3"/>
  <c r="Z56" i="3"/>
  <c r="T16" i="3"/>
  <c r="AO32" i="3"/>
  <c r="M56" i="3"/>
  <c r="Y56" i="3"/>
  <c r="G16" i="3"/>
  <c r="G56" i="3"/>
  <c r="K16" i="3"/>
  <c r="K56" i="3"/>
  <c r="O16" i="3"/>
  <c r="O56" i="3"/>
  <c r="S16" i="3"/>
  <c r="S56" i="3"/>
  <c r="W16" i="3"/>
  <c r="W56" i="3"/>
  <c r="H16" i="3"/>
  <c r="X16" i="3"/>
  <c r="Q56" i="3"/>
  <c r="H56" i="3"/>
  <c r="L56" i="3"/>
  <c r="P56" i="3"/>
  <c r="X56" i="3"/>
  <c r="L16" i="3"/>
  <c r="AM24" i="3"/>
  <c r="U56" i="3"/>
  <c r="B56" i="3"/>
  <c r="F56" i="3"/>
  <c r="C56" i="3"/>
  <c r="CX25" i="2"/>
  <c r="DB16" i="2" l="1"/>
  <c r="BU24" i="3"/>
  <c r="AD56" i="3"/>
  <c r="AM56" i="3"/>
  <c r="AH56" i="3"/>
  <c r="AG56" i="3"/>
  <c r="AF56" i="3"/>
  <c r="AA56" i="3"/>
  <c r="AN56" i="3"/>
  <c r="AI56" i="3"/>
  <c r="AC56" i="3"/>
  <c r="AO56" i="3"/>
  <c r="AL56" i="3"/>
  <c r="AK56" i="3"/>
  <c r="AJ56" i="3"/>
  <c r="AE56" i="3"/>
  <c r="AB56" i="3"/>
  <c r="BQ15" i="3"/>
  <c r="BU56" i="3" l="1"/>
  <c r="AO69" i="3" l="1"/>
  <c r="AY69" i="3"/>
  <c r="AZ69" i="3" l="1"/>
  <c r="Z69" i="3" l="1"/>
  <c r="J69" i="3"/>
  <c r="K69" i="3"/>
  <c r="Q69" i="3"/>
  <c r="Y69" i="3"/>
  <c r="AG69" i="3"/>
  <c r="I69" i="3"/>
  <c r="AI69" i="3"/>
  <c r="U69" i="3"/>
  <c r="O69" i="3"/>
  <c r="F69" i="3"/>
  <c r="M69" i="3"/>
  <c r="W69" i="3"/>
  <c r="H69" i="3"/>
  <c r="X69" i="3"/>
  <c r="D69" i="3"/>
  <c r="V69" i="3"/>
  <c r="E69" i="3"/>
  <c r="AJ69" i="3"/>
  <c r="R69" i="3"/>
  <c r="AH69" i="3" l="1"/>
  <c r="N69" i="3"/>
  <c r="AL69" i="3"/>
  <c r="AD69" i="3"/>
  <c r="AC69" i="3"/>
  <c r="P69" i="3"/>
  <c r="T69" i="3"/>
  <c r="AA69" i="3"/>
  <c r="AB69" i="3"/>
  <c r="AF69" i="3"/>
  <c r="AE69" i="3"/>
  <c r="S69" i="3"/>
  <c r="G69" i="3"/>
  <c r="L69" i="3"/>
  <c r="AK69" i="3" l="1"/>
  <c r="AN69" i="3" l="1"/>
  <c r="AW69" i="3" l="1"/>
  <c r="AT69" i="3"/>
  <c r="AX69" i="3"/>
  <c r="AS69" i="3"/>
  <c r="AV69" i="3"/>
  <c r="AU69" i="3"/>
  <c r="AR69" i="3"/>
  <c r="AQ69" i="3"/>
  <c r="AM69" i="3" l="1"/>
  <c r="BN64" i="3"/>
  <c r="BA69" i="3"/>
  <c r="AP69" i="3"/>
  <c r="BQ65" i="3" l="1"/>
  <c r="BU69" i="3"/>
</calcChain>
</file>

<file path=xl/sharedStrings.xml><?xml version="1.0" encoding="utf-8"?>
<sst xmlns="http://schemas.openxmlformats.org/spreadsheetml/2006/main" count="174" uniqueCount="95">
  <si>
    <t>TD</t>
  </si>
  <si>
    <t>M3 PY 21</t>
  </si>
  <si>
    <t>M3 PY 22</t>
  </si>
  <si>
    <t>Total</t>
  </si>
  <si>
    <t>PC</t>
  </si>
  <si>
    <t>Rider EEIC Data - by Program Year</t>
  </si>
  <si>
    <t xml:space="preserve">     Res</t>
  </si>
  <si>
    <t xml:space="preserve">     Biz</t>
  </si>
  <si>
    <t xml:space="preserve">     Low Income</t>
  </si>
  <si>
    <t xml:space="preserve">     General</t>
  </si>
  <si>
    <t>M2</t>
  </si>
  <si>
    <t>M3</t>
  </si>
  <si>
    <t xml:space="preserve">     1M - RES</t>
  </si>
  <si>
    <t xml:space="preserve">     2M - SGS</t>
  </si>
  <si>
    <t xml:space="preserve">     3M - LGS</t>
  </si>
  <si>
    <t xml:space="preserve">     4M - SPS</t>
  </si>
  <si>
    <t xml:space="preserve">     11M - LPS</t>
  </si>
  <si>
    <t>Green = match previous Rider EEIC</t>
  </si>
  <si>
    <t>M2 non-LL and LL actuals</t>
  </si>
  <si>
    <t>Difference from O/U</t>
  </si>
  <si>
    <t>Difference</t>
  </si>
  <si>
    <t>&lt;-- Actuals</t>
  </si>
  <si>
    <t>Forecast --&gt;</t>
  </si>
  <si>
    <t>M3 PY19 and PY20 actuals</t>
  </si>
  <si>
    <t>Total PY2019+PY2020 from TD Calcs</t>
  </si>
  <si>
    <t>M3 TOTAL</t>
  </si>
  <si>
    <t>Total from M2 non-LL (rebased 4/2020)</t>
  </si>
  <si>
    <t>Check Actuals</t>
  </si>
  <si>
    <t>Check Forecast</t>
  </si>
  <si>
    <t>Total Actuals</t>
  </si>
  <si>
    <t>Check Actuals + Forecast</t>
  </si>
  <si>
    <t>x</t>
  </si>
  <si>
    <t>Check</t>
  </si>
  <si>
    <t>Source file:</t>
  </si>
  <si>
    <t>Check Total Actuals + Forecast</t>
  </si>
  <si>
    <t>Forecast</t>
  </si>
  <si>
    <t>&lt;--Rider EEIC Workpaper 2; "PPC" tab; cells G10:J10</t>
  </si>
  <si>
    <t>M3 PY 23</t>
  </si>
  <si>
    <t>"Forecast" includes known TD values: kWh savings is complete, evaluated and approved; TD ends 3/1/22 with rebasing</t>
  </si>
  <si>
    <t>Total M3 PY2023 thru 1/2023</t>
  </si>
  <si>
    <t>Total M3 Program Costs through 1/2023</t>
  </si>
  <si>
    <t>Assumption: kWh through Sept 2021 rebased March 2022</t>
  </si>
  <si>
    <t>PAYS Labor correction for charges since Prudence Review through current (10/1/20-10/31/21)</t>
  </si>
  <si>
    <t>Interest</t>
  </si>
  <si>
    <t>Total PAYS Labor correction</t>
  </si>
  <si>
    <t xml:space="preserve">Throughput Disincentive by Program Year (Monthly; rather than Cumulative) </t>
  </si>
  <si>
    <t>2021 Rate Case finding correction - ER-2021-0240</t>
  </si>
  <si>
    <t>See Rate Case correction to right (cell AM83) --&gt;</t>
  </si>
  <si>
    <t>2021 Prudence Review finding correction - EO-2021-0157</t>
  </si>
  <si>
    <t>Resource Type 34 (Purchasing Rate) correction for MEEIA 3 through 2/28/21</t>
  </si>
  <si>
    <t>Total RT 34 correction</t>
  </si>
  <si>
    <t>See Prudence Review correction to right (cell AE88) --&gt;</t>
  </si>
  <si>
    <t>See Prudence Review correction to right (cell BL36) --&gt;</t>
  </si>
  <si>
    <t>^ Rider EEIC Workpaper 3; "M3 Allocations - TD" tab; beginning in cell AA58</t>
  </si>
  <si>
    <t>^ Rider EEIC Workpaper 2; "PCR (M3)" tab; beginning in cell Y15</t>
  </si>
  <si>
    <t>^ Rider EEIC Workpaper 3; "M2 Allocations - TD" tab; beginning in cell BH14</t>
  </si>
  <si>
    <t>^ Rider EEIC Workpaper 2; "PCR (M2)" tab; beginning in cell BH15</t>
  </si>
  <si>
    <t>12 months: Feb 2023-Jan 2024 --&gt;</t>
  </si>
  <si>
    <t>Feb-23 to Jan-24 Total</t>
  </si>
  <si>
    <t>Based on Actuals through October 2022</t>
  </si>
  <si>
    <t>Based on Evaluated savings and actuals through October 2022</t>
  </si>
  <si>
    <t>Program Costs (based on actuals through October 2022)</t>
  </si>
  <si>
    <t>M3 PY 24</t>
  </si>
  <si>
    <t>PY2024 thru 1/2024</t>
  </si>
  <si>
    <t>PY2019 thru 1/2024</t>
  </si>
  <si>
    <t>PY2020 thru 1/2024</t>
  </si>
  <si>
    <t>PY2021 thru 1/2024</t>
  </si>
  <si>
    <t>PY2022 thru 1/2024</t>
  </si>
  <si>
    <t>PY2023 thru 1/2024</t>
  </si>
  <si>
    <t>PY2019-PY2020 based on Evaluated savings; PY2021 based on Deemed savings with 85% NTG and actuals through October 2022; PY2022-PY2023 based on forecast savings and 82.5% NTG</t>
  </si>
  <si>
    <t>Work Orders put in complete status in early 2022</t>
  </si>
  <si>
    <t>Total from M3 PY2019 thru 10/2022</t>
  </si>
  <si>
    <t>Total from M3 PY2020 thru 10/2022</t>
  </si>
  <si>
    <t>Total M3 PY2022 start to 1/2024</t>
  </si>
  <si>
    <t>Total M3 PY2021 start to 1/2024</t>
  </si>
  <si>
    <t>Total M3 PY2019 start to 1/2024</t>
  </si>
  <si>
    <t>Total M3 PY2020 start to 1/2024</t>
  </si>
  <si>
    <t>Total from PY19+PY20+PY21+PY22</t>
  </si>
  <si>
    <t>MEEIA 2016-18 LL_TD Calc_post trueup_REBASED_2022-10-24.xlsx</t>
  </si>
  <si>
    <t>Compare to O/U thru 10/2022</t>
  </si>
  <si>
    <t>Total from M2 LL (rebased 3/2022)</t>
  </si>
  <si>
    <t>Total M2 non-LL and LL (fully rebased)</t>
  </si>
  <si>
    <t>MEEIA 2019-21 PY19_TD Calc_post trueup_REBASED_2022-10-24.xlsx</t>
  </si>
  <si>
    <t>MEEIA 2019-21 PY20_TD Calc_post trueup_REBASED_2022-10-24.xlsx</t>
  </si>
  <si>
    <t>Total M2 non-LL and LL thru 9/2022</t>
  </si>
  <si>
    <t>Total M3 Program Costs through 1/2024</t>
  </si>
  <si>
    <t>Total from M3 PY2021 thru 10/2022</t>
  </si>
  <si>
    <t>Total from M3 PY2022 thru 10/2022</t>
  </si>
  <si>
    <t>MEEIA 2016-18 nonLL_TD Calc_REBASED_2020-06-19.xlsx</t>
  </si>
  <si>
    <t>MEEIA 2019-21 PY23_TD Calc_forecast_2022-11-10.xlsx</t>
  </si>
  <si>
    <t>MEEIA 2019-21 PY24_TD Calc_forecast_2022-11-10.xlsx</t>
  </si>
  <si>
    <t>^ Program Costs rolled over from MEEIA 2016-18 on February 2022; costs for MEEIA 2016-18 final prior to rollover</t>
  </si>
  <si>
    <t>^ Program Costs rolled over into MEEIA 2019-21 on February 2022; costs final prior to rollover</t>
  </si>
  <si>
    <t>MEEIA 2019-21 PY21_TD Calc_post trueup_2022-11-16.xlsx</t>
  </si>
  <si>
    <t>MEEIA 2019-21 PY22_TD Calc_Oct22 actuals+ forecast_2022-11-16.xlsx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</si>
</sst>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5DF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medium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thin">
        <color theme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3" fillId="0" borderId="1" xfId="0" applyFont="1" applyBorder="1" applyAlignment="1">
      <alignment horizontal="center"/>
    </xf>
    <xf numFmtId="0" fontId="7" fillId="0" borderId="0" xfId="0" applyFont="1"/>
    <xf numFmtId="165" fontId="0" fillId="0" borderId="5" xfId="1" applyNumberFormat="1" applyFont="1" applyFill="1" applyBorder="1"/>
    <xf numFmtId="165" fontId="5" fillId="0" borderId="0" xfId="1" applyNumberFormat="1" applyFont="1"/>
    <xf numFmtId="165" fontId="0" fillId="0" borderId="0" xfId="1" applyNumberFormat="1" applyFont="1"/>
    <xf numFmtId="44" fontId="0" fillId="0" borderId="0" xfId="1" applyFont="1"/>
    <xf numFmtId="165" fontId="0" fillId="0" borderId="8" xfId="1" applyNumberFormat="1" applyFont="1" applyFill="1" applyBorder="1"/>
    <xf numFmtId="165" fontId="8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165" fontId="9" fillId="0" borderId="0" xfId="1" applyNumberFormat="1" applyFont="1" applyFill="1" applyBorder="1"/>
    <xf numFmtId="165" fontId="2" fillId="0" borderId="0" xfId="0" applyNumberFormat="1" applyFont="1"/>
    <xf numFmtId="165" fontId="0" fillId="0" borderId="0" xfId="0" applyNumberFormat="1" applyFill="1"/>
    <xf numFmtId="44" fontId="0" fillId="0" borderId="0" xfId="1" applyFont="1" applyFill="1"/>
    <xf numFmtId="164" fontId="3" fillId="5" borderId="2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0" fillId="5" borderId="0" xfId="0" applyFill="1"/>
    <xf numFmtId="165" fontId="3" fillId="0" borderId="0" xfId="0" applyNumberFormat="1" applyFont="1" applyFill="1"/>
    <xf numFmtId="164" fontId="3" fillId="5" borderId="3" xfId="0" applyNumberFormat="1" applyFont="1" applyFill="1" applyBorder="1" applyAlignment="1">
      <alignment horizontal="center"/>
    </xf>
    <xf numFmtId="165" fontId="0" fillId="0" borderId="6" xfId="1" applyNumberFormat="1" applyFont="1" applyFill="1" applyBorder="1"/>
    <xf numFmtId="165" fontId="0" fillId="0" borderId="9" xfId="1" applyNumberFormat="1" applyFont="1" applyFill="1" applyBorder="1"/>
    <xf numFmtId="165" fontId="0" fillId="4" borderId="13" xfId="1" quotePrefix="1" applyNumberFormat="1" applyFont="1" applyFill="1" applyBorder="1"/>
    <xf numFmtId="165" fontId="0" fillId="0" borderId="14" xfId="1" applyNumberFormat="1" applyFont="1" applyFill="1" applyBorder="1"/>
    <xf numFmtId="165" fontId="0" fillId="7" borderId="18" xfId="1" applyNumberFormat="1" applyFont="1" applyFill="1" applyBorder="1"/>
    <xf numFmtId="165" fontId="0" fillId="3" borderId="13" xfId="1" applyNumberFormat="1" applyFont="1" applyFill="1" applyBorder="1"/>
    <xf numFmtId="165" fontId="0" fillId="7" borderId="10" xfId="1" quotePrefix="1" applyNumberFormat="1" applyFont="1" applyFill="1" applyBorder="1"/>
    <xf numFmtId="165" fontId="0" fillId="7" borderId="11" xfId="1" applyNumberFormat="1" applyFont="1" applyFill="1" applyBorder="1"/>
    <xf numFmtId="165" fontId="0" fillId="7" borderId="12" xfId="1" applyNumberFormat="1" applyFont="1" applyFill="1" applyBorder="1"/>
    <xf numFmtId="165" fontId="0" fillId="3" borderId="4" xfId="1" applyNumberFormat="1" applyFont="1" applyFill="1" applyBorder="1"/>
    <xf numFmtId="165" fontId="0" fillId="0" borderId="16" xfId="1" applyNumberFormat="1" applyFont="1" applyFill="1" applyBorder="1"/>
    <xf numFmtId="165" fontId="5" fillId="0" borderId="0" xfId="1" applyNumberFormat="1" applyFont="1" applyFill="1"/>
    <xf numFmtId="165" fontId="0" fillId="0" borderId="0" xfId="1" applyNumberFormat="1" applyFont="1" applyFill="1"/>
    <xf numFmtId="165" fontId="0" fillId="4" borderId="4" xfId="1" applyNumberFormat="1" applyFont="1" applyFill="1" applyBorder="1"/>
    <xf numFmtId="165" fontId="0" fillId="11" borderId="0" xfId="0" applyNumberFormat="1" applyFill="1"/>
    <xf numFmtId="165" fontId="5" fillId="0" borderId="0" xfId="0" applyNumberFormat="1" applyFont="1" applyFill="1"/>
    <xf numFmtId="165" fontId="0" fillId="0" borderId="0" xfId="1" applyNumberFormat="1" applyFont="1" applyFill="1" applyBorder="1"/>
    <xf numFmtId="165" fontId="0" fillId="4" borderId="7" xfId="1" quotePrefix="1" applyNumberFormat="1" applyFont="1" applyFill="1" applyBorder="1"/>
    <xf numFmtId="0" fontId="2" fillId="0" borderId="0" xfId="0" applyFont="1" applyFill="1"/>
    <xf numFmtId="165" fontId="2" fillId="0" borderId="0" xfId="0" applyNumberFormat="1" applyFont="1" applyAlignment="1">
      <alignment horizontal="right"/>
    </xf>
    <xf numFmtId="165" fontId="0" fillId="7" borderId="20" xfId="1" applyNumberFormat="1" applyFont="1" applyFill="1" applyBorder="1"/>
    <xf numFmtId="165" fontId="0" fillId="7" borderId="21" xfId="1" applyNumberFormat="1" applyFont="1" applyFill="1" applyBorder="1"/>
    <xf numFmtId="0" fontId="0" fillId="0" borderId="0" xfId="0" applyFont="1"/>
    <xf numFmtId="165" fontId="2" fillId="0" borderId="5" xfId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Fill="1" applyAlignment="1">
      <alignment horizontal="right"/>
    </xf>
    <xf numFmtId="165" fontId="12" fillId="0" borderId="0" xfId="0" applyNumberFormat="1" applyFont="1" applyFill="1"/>
    <xf numFmtId="165" fontId="13" fillId="0" borderId="0" xfId="0" applyNumberFormat="1" applyFont="1" applyFill="1"/>
    <xf numFmtId="165" fontId="11" fillId="11" borderId="14" xfId="1" applyNumberFormat="1" applyFont="1" applyFill="1" applyBorder="1"/>
    <xf numFmtId="165" fontId="0" fillId="12" borderId="14" xfId="1" applyNumberFormat="1" applyFont="1" applyFill="1" applyBorder="1"/>
    <xf numFmtId="165" fontId="0" fillId="7" borderId="11" xfId="1" applyNumberFormat="1" applyFont="1" applyFill="1" applyBorder="1" applyAlignment="1">
      <alignment horizontal="center"/>
    </xf>
    <xf numFmtId="165" fontId="15" fillId="0" borderId="0" xfId="0" applyNumberFormat="1" applyFont="1"/>
    <xf numFmtId="165" fontId="15" fillId="0" borderId="0" xfId="0" applyNumberFormat="1" applyFont="1" applyAlignment="1">
      <alignment horizontal="right"/>
    </xf>
    <xf numFmtId="165" fontId="15" fillId="0" borderId="0" xfId="0" applyNumberFormat="1" applyFont="1" applyFill="1"/>
    <xf numFmtId="165" fontId="15" fillId="0" borderId="0" xfId="0" applyNumberFormat="1" applyFont="1" applyFill="1" applyAlignment="1">
      <alignment horizontal="right"/>
    </xf>
    <xf numFmtId="0" fontId="6" fillId="13" borderId="23" xfId="0" applyFont="1" applyFill="1" applyBorder="1" applyAlignment="1">
      <alignment horizontal="center"/>
    </xf>
    <xf numFmtId="0" fontId="0" fillId="0" borderId="23" xfId="0" applyFill="1" applyBorder="1"/>
    <xf numFmtId="0" fontId="0" fillId="0" borderId="23" xfId="0" applyBorder="1"/>
    <xf numFmtId="165" fontId="0" fillId="7" borderId="29" xfId="1" applyNumberFormat="1" applyFont="1" applyFill="1" applyBorder="1"/>
    <xf numFmtId="165" fontId="0" fillId="0" borderId="26" xfId="1" applyNumberFormat="1" applyFont="1" applyFill="1" applyBorder="1"/>
    <xf numFmtId="165" fontId="0" fillId="0" borderId="28" xfId="1" applyNumberFormat="1" applyFont="1" applyFill="1" applyBorder="1"/>
    <xf numFmtId="165" fontId="0" fillId="7" borderId="30" xfId="1" applyNumberFormat="1" applyFont="1" applyFill="1" applyBorder="1"/>
    <xf numFmtId="165" fontId="0" fillId="12" borderId="8" xfId="1" applyNumberFormat="1" applyFont="1" applyFill="1" applyBorder="1"/>
    <xf numFmtId="165" fontId="2" fillId="0" borderId="5" xfId="1" applyNumberFormat="1" applyFont="1" applyFill="1" applyBorder="1"/>
    <xf numFmtId="0" fontId="6" fillId="0" borderId="0" xfId="0" applyFont="1" applyFill="1"/>
    <xf numFmtId="165" fontId="11" fillId="12" borderId="5" xfId="1" applyNumberFormat="1" applyFont="1" applyFill="1" applyBorder="1"/>
    <xf numFmtId="165" fontId="11" fillId="12" borderId="14" xfId="1" applyNumberFormat="1" applyFont="1" applyFill="1" applyBorder="1"/>
    <xf numFmtId="165" fontId="11" fillId="12" borderId="8" xfId="1" applyNumberFormat="1" applyFont="1" applyFill="1" applyBorder="1"/>
    <xf numFmtId="0" fontId="15" fillId="0" borderId="0" xfId="0" applyNumberFormat="1" applyFont="1" applyFill="1" applyBorder="1"/>
    <xf numFmtId="0" fontId="15" fillId="0" borderId="0" xfId="0" applyNumberFormat="1" applyFont="1" applyFill="1"/>
    <xf numFmtId="0" fontId="15" fillId="0" borderId="22" xfId="0" applyNumberFormat="1" applyFont="1" applyFill="1" applyBorder="1"/>
    <xf numFmtId="165" fontId="15" fillId="0" borderId="22" xfId="0" applyNumberFormat="1" applyFont="1" applyFill="1" applyBorder="1"/>
    <xf numFmtId="0" fontId="3" fillId="5" borderId="0" xfId="0" applyFont="1" applyFill="1"/>
    <xf numFmtId="0" fontId="0" fillId="0" borderId="0" xfId="0" applyFont="1" applyFill="1"/>
    <xf numFmtId="165" fontId="2" fillId="0" borderId="0" xfId="0" quotePrefix="1" applyNumberFormat="1" applyFont="1" applyFill="1" applyAlignment="1">
      <alignment wrapText="1"/>
    </xf>
    <xf numFmtId="165" fontId="2" fillId="0" borderId="0" xfId="0" quotePrefix="1" applyNumberFormat="1" applyFont="1" applyFill="1" applyAlignment="1">
      <alignment vertical="top" wrapText="1"/>
    </xf>
    <xf numFmtId="165" fontId="2" fillId="0" borderId="0" xfId="0" quotePrefix="1" applyNumberFormat="1" applyFont="1" applyFill="1" applyAlignment="1"/>
    <xf numFmtId="165" fontId="2" fillId="0" borderId="0" xfId="0" quotePrefix="1" applyNumberFormat="1" applyFont="1" applyFill="1" applyAlignment="1">
      <alignment vertical="top"/>
    </xf>
    <xf numFmtId="165" fontId="2" fillId="0" borderId="0" xfId="0" applyNumberFormat="1" applyFont="1" applyFill="1" applyAlignment="1">
      <alignment vertical="top" wrapText="1"/>
    </xf>
    <xf numFmtId="165" fontId="15" fillId="0" borderId="0" xfId="0" applyNumberFormat="1" applyFont="1" applyFill="1" applyBorder="1"/>
    <xf numFmtId="44" fontId="0" fillId="7" borderId="11" xfId="1" applyNumberFormat="1" applyFont="1" applyFill="1" applyBorder="1" applyAlignment="1">
      <alignment horizontal="center"/>
    </xf>
    <xf numFmtId="44" fontId="0" fillId="7" borderId="12" xfId="1" applyNumberFormat="1" applyFont="1" applyFill="1" applyBorder="1"/>
    <xf numFmtId="44" fontId="0" fillId="7" borderId="11" xfId="1" applyNumberFormat="1" applyFont="1" applyFill="1" applyBorder="1"/>
    <xf numFmtId="165" fontId="0" fillId="7" borderId="10" xfId="1" applyNumberFormat="1" applyFont="1" applyFill="1" applyBorder="1"/>
    <xf numFmtId="0" fontId="3" fillId="5" borderId="0" xfId="0" applyFont="1" applyFill="1" applyAlignment="1">
      <alignment horizontal="center"/>
    </xf>
    <xf numFmtId="165" fontId="0" fillId="12" borderId="37" xfId="1" applyNumberFormat="1" applyFont="1" applyFill="1" applyBorder="1"/>
    <xf numFmtId="165" fontId="0" fillId="12" borderId="38" xfId="1" applyNumberFormat="1" applyFont="1" applyFill="1" applyBorder="1"/>
    <xf numFmtId="165" fontId="0" fillId="9" borderId="37" xfId="1" applyNumberFormat="1" applyFont="1" applyFill="1" applyBorder="1"/>
    <xf numFmtId="165" fontId="0" fillId="9" borderId="38" xfId="1" applyNumberFormat="1" applyFont="1" applyFill="1" applyBorder="1"/>
    <xf numFmtId="165" fontId="2" fillId="0" borderId="0" xfId="1" applyNumberFormat="1" applyFont="1"/>
    <xf numFmtId="165" fontId="0" fillId="0" borderId="13" xfId="1" applyNumberFormat="1" applyFont="1" applyFill="1" applyBorder="1"/>
    <xf numFmtId="165" fontId="0" fillId="12" borderId="2" xfId="1" applyNumberFormat="1" applyFont="1" applyFill="1" applyBorder="1"/>
    <xf numFmtId="165" fontId="0" fillId="12" borderId="46" xfId="1" applyNumberFormat="1" applyFont="1" applyFill="1" applyBorder="1"/>
    <xf numFmtId="165" fontId="0" fillId="0" borderId="46" xfId="1" applyNumberFormat="1" applyFont="1" applyFill="1" applyBorder="1"/>
    <xf numFmtId="165" fontId="2" fillId="0" borderId="0" xfId="1" applyNumberFormat="1" applyFont="1" applyFill="1"/>
    <xf numFmtId="165" fontId="0" fillId="0" borderId="7" xfId="1" applyNumberFormat="1" applyFont="1" applyFill="1" applyBorder="1"/>
    <xf numFmtId="165" fontId="11" fillId="12" borderId="2" xfId="1" applyNumberFormat="1" applyFont="1" applyFill="1" applyBorder="1"/>
    <xf numFmtId="165" fontId="0" fillId="7" borderId="52" xfId="1" applyNumberFormat="1" applyFont="1" applyFill="1" applyBorder="1"/>
    <xf numFmtId="0" fontId="15" fillId="0" borderId="51" xfId="0" applyNumberFormat="1" applyFont="1" applyFill="1" applyBorder="1"/>
    <xf numFmtId="165" fontId="15" fillId="0" borderId="51" xfId="0" applyNumberFormat="1" applyFont="1" applyFill="1" applyBorder="1"/>
    <xf numFmtId="0" fontId="0" fillId="0" borderId="51" xfId="0" applyBorder="1"/>
    <xf numFmtId="165" fontId="0" fillId="0" borderId="54" xfId="1" applyNumberFormat="1" applyFont="1" applyFill="1" applyBorder="1"/>
    <xf numFmtId="165" fontId="0" fillId="0" borderId="55" xfId="1" applyNumberFormat="1" applyFont="1" applyFill="1" applyBorder="1"/>
    <xf numFmtId="165" fontId="0" fillId="7" borderId="58" xfId="1" applyNumberFormat="1" applyFont="1" applyFill="1" applyBorder="1"/>
    <xf numFmtId="165" fontId="0" fillId="0" borderId="56" xfId="1" applyNumberFormat="1" applyFont="1" applyFill="1" applyBorder="1"/>
    <xf numFmtId="0" fontId="0" fillId="0" borderId="0" xfId="0" applyBorder="1"/>
    <xf numFmtId="165" fontId="15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/>
    <xf numFmtId="165" fontId="2" fillId="0" borderId="0" xfId="0" applyNumberFormat="1" applyFont="1" applyFill="1" applyBorder="1" applyAlignment="1">
      <alignment vertical="top" wrapText="1"/>
    </xf>
    <xf numFmtId="165" fontId="0" fillId="0" borderId="0" xfId="0" applyNumberFormat="1" applyBorder="1"/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51" xfId="0" applyNumberFormat="1" applyFill="1" applyBorder="1"/>
    <xf numFmtId="165" fontId="0" fillId="0" borderId="51" xfId="0" applyNumberFormat="1" applyBorder="1"/>
    <xf numFmtId="165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0" fillId="0" borderId="61" xfId="0" applyBorder="1"/>
    <xf numFmtId="165" fontId="2" fillId="0" borderId="0" xfId="0" quotePrefix="1" applyNumberFormat="1" applyFont="1" applyFill="1" applyBorder="1" applyAlignment="1">
      <alignment wrapText="1"/>
    </xf>
    <xf numFmtId="165" fontId="15" fillId="0" borderId="0" xfId="0" applyNumberFormat="1" applyFont="1" applyBorder="1"/>
    <xf numFmtId="164" fontId="3" fillId="6" borderId="1" xfId="0" applyNumberFormat="1" applyFont="1" applyFill="1" applyBorder="1" applyAlignment="1">
      <alignment horizontal="center"/>
    </xf>
    <xf numFmtId="165" fontId="0" fillId="7" borderId="10" xfId="1" applyNumberFormat="1" applyFont="1" applyFill="1" applyBorder="1" applyAlignment="1">
      <alignment horizontal="center"/>
    </xf>
    <xf numFmtId="0" fontId="2" fillId="0" borderId="0" xfId="0" applyFont="1" applyFill="1" applyBorder="1"/>
    <xf numFmtId="44" fontId="0" fillId="7" borderId="29" xfId="1" applyNumberFormat="1" applyFont="1" applyFill="1" applyBorder="1"/>
    <xf numFmtId="0" fontId="6" fillId="5" borderId="0" xfId="0" applyFont="1" applyFill="1" applyBorder="1" applyAlignment="1">
      <alignment horizontal="center"/>
    </xf>
    <xf numFmtId="165" fontId="0" fillId="0" borderId="4" xfId="1" applyNumberFormat="1" applyFont="1" applyFill="1" applyBorder="1"/>
    <xf numFmtId="165" fontId="0" fillId="7" borderId="66" xfId="1" applyNumberFormat="1" applyFont="1" applyFill="1" applyBorder="1"/>
    <xf numFmtId="0" fontId="15" fillId="0" borderId="67" xfId="0" applyNumberFormat="1" applyFont="1" applyFill="1" applyBorder="1"/>
    <xf numFmtId="165" fontId="11" fillId="0" borderId="56" xfId="1" applyNumberFormat="1" applyFont="1" applyFill="1" applyBorder="1"/>
    <xf numFmtId="165" fontId="7" fillId="0" borderId="0" xfId="1" applyNumberFormat="1" applyFont="1" applyFill="1"/>
    <xf numFmtId="0" fontId="7" fillId="0" borderId="0" xfId="0" applyFont="1" applyFill="1"/>
    <xf numFmtId="0" fontId="5" fillId="0" borderId="0" xfId="0" applyFont="1" applyFill="1"/>
    <xf numFmtId="165" fontId="14" fillId="0" borderId="0" xfId="1" applyNumberFormat="1" applyFont="1" applyFill="1"/>
    <xf numFmtId="0" fontId="17" fillId="0" borderId="0" xfId="0" applyFont="1" applyFill="1"/>
    <xf numFmtId="165" fontId="7" fillId="0" borderId="33" xfId="1" applyNumberFormat="1" applyFont="1" applyFill="1" applyBorder="1"/>
    <xf numFmtId="165" fontId="7" fillId="0" borderId="31" xfId="1" applyNumberFormat="1" applyFont="1" applyFill="1" applyBorder="1"/>
    <xf numFmtId="165" fontId="7" fillId="0" borderId="35" xfId="1" applyNumberFormat="1" applyFont="1" applyFill="1" applyBorder="1"/>
    <xf numFmtId="165" fontId="7" fillId="0" borderId="32" xfId="1" applyNumberFormat="1" applyFont="1" applyFill="1" applyBorder="1"/>
    <xf numFmtId="0" fontId="10" fillId="0" borderId="0" xfId="0" applyFont="1" applyFill="1"/>
    <xf numFmtId="0" fontId="16" fillId="0" borderId="0" xfId="0" applyFont="1" applyFill="1"/>
    <xf numFmtId="44" fontId="7" fillId="0" borderId="0" xfId="1" applyFont="1" applyFill="1"/>
    <xf numFmtId="165" fontId="11" fillId="0" borderId="14" xfId="1" applyNumberFormat="1" applyFont="1" applyFill="1" applyBorder="1"/>
    <xf numFmtId="164" fontId="3" fillId="5" borderId="68" xfId="0" applyNumberFormat="1" applyFont="1" applyFill="1" applyBorder="1" applyAlignment="1">
      <alignment horizontal="center"/>
    </xf>
    <xf numFmtId="165" fontId="0" fillId="4" borderId="72" xfId="0" applyNumberFormat="1" applyFill="1" applyBorder="1"/>
    <xf numFmtId="165" fontId="0" fillId="4" borderId="73" xfId="0" applyNumberFormat="1" applyFill="1" applyBorder="1"/>
    <xf numFmtId="165" fontId="0" fillId="4" borderId="78" xfId="0" applyNumberFormat="1" applyFill="1" applyBorder="1"/>
    <xf numFmtId="165" fontId="0" fillId="4" borderId="79" xfId="0" applyNumberFormat="1" applyFill="1" applyBorder="1"/>
    <xf numFmtId="0" fontId="0" fillId="4" borderId="35" xfId="0" applyFill="1" applyBorder="1"/>
    <xf numFmtId="0" fontId="0" fillId="4" borderId="61" xfId="0" applyFill="1" applyBorder="1"/>
    <xf numFmtId="165" fontId="3" fillId="3" borderId="13" xfId="1" applyNumberFormat="1" applyFont="1" applyFill="1" applyBorder="1"/>
    <xf numFmtId="165" fontId="3" fillId="4" borderId="13" xfId="1" quotePrefix="1" applyNumberFormat="1" applyFont="1" applyFill="1" applyBorder="1"/>
    <xf numFmtId="165" fontId="3" fillId="4" borderId="7" xfId="1" quotePrefix="1" applyNumberFormat="1" applyFont="1" applyFill="1" applyBorder="1"/>
    <xf numFmtId="165" fontId="3" fillId="3" borderId="4" xfId="1" applyNumberFormat="1" applyFont="1" applyFill="1" applyBorder="1"/>
    <xf numFmtId="165" fontId="3" fillId="3" borderId="13" xfId="1" quotePrefix="1" applyNumberFormat="1" applyFont="1" applyFill="1" applyBorder="1"/>
    <xf numFmtId="0" fontId="3" fillId="4" borderId="36" xfId="0" applyFont="1" applyFill="1" applyBorder="1" applyAlignment="1">
      <alignment horizontal="right"/>
    </xf>
    <xf numFmtId="165" fontId="0" fillId="4" borderId="74" xfId="0" applyNumberFormat="1" applyFont="1" applyFill="1" applyBorder="1" applyAlignment="1">
      <alignment horizontal="right"/>
    </xf>
    <xf numFmtId="165" fontId="0" fillId="4" borderId="80" xfId="0" applyNumberFormat="1" applyFont="1" applyFill="1" applyBorder="1" applyAlignment="1">
      <alignment horizontal="right"/>
    </xf>
    <xf numFmtId="165" fontId="3" fillId="0" borderId="14" xfId="1" applyNumberFormat="1" applyFont="1" applyFill="1" applyBorder="1"/>
    <xf numFmtId="165" fontId="3" fillId="0" borderId="18" xfId="1" applyNumberFormat="1" applyFont="1" applyFill="1" applyBorder="1"/>
    <xf numFmtId="165" fontId="3" fillId="0" borderId="17" xfId="1" applyNumberFormat="1" applyFont="1" applyFill="1" applyBorder="1"/>
    <xf numFmtId="165" fontId="3" fillId="0" borderId="27" xfId="1" applyNumberFormat="1" applyFont="1" applyFill="1" applyBorder="1"/>
    <xf numFmtId="165" fontId="3" fillId="0" borderId="19" xfId="1" applyNumberFormat="1" applyFont="1" applyFill="1" applyBorder="1"/>
    <xf numFmtId="165" fontId="3" fillId="0" borderId="57" xfId="1" applyNumberFormat="1" applyFont="1" applyFill="1" applyBorder="1"/>
    <xf numFmtId="165" fontId="3" fillId="0" borderId="13" xfId="1" applyNumberFormat="1" applyFont="1" applyFill="1" applyBorder="1"/>
    <xf numFmtId="165" fontId="3" fillId="0" borderId="8" xfId="1" applyNumberFormat="1" applyFont="1" applyFill="1" applyBorder="1"/>
    <xf numFmtId="165" fontId="3" fillId="0" borderId="39" xfId="1" applyNumberFormat="1" applyFont="1" applyFill="1" applyBorder="1"/>
    <xf numFmtId="165" fontId="3" fillId="0" borderId="62" xfId="1" applyNumberFormat="1" applyFont="1" applyFill="1" applyBorder="1"/>
    <xf numFmtId="165" fontId="3" fillId="0" borderId="40" xfId="1" applyNumberFormat="1" applyFont="1" applyFill="1" applyBorder="1"/>
    <xf numFmtId="165" fontId="3" fillId="0" borderId="41" xfId="1" applyNumberFormat="1" applyFont="1" applyFill="1" applyBorder="1"/>
    <xf numFmtId="165" fontId="3" fillId="0" borderId="59" xfId="1" applyNumberFormat="1" applyFont="1" applyFill="1" applyBorder="1"/>
    <xf numFmtId="165" fontId="3" fillId="0" borderId="42" xfId="1" applyNumberFormat="1" applyFont="1" applyFill="1" applyBorder="1"/>
    <xf numFmtId="165" fontId="3" fillId="0" borderId="26" xfId="1" applyNumberFormat="1" applyFont="1" applyFill="1" applyBorder="1"/>
    <xf numFmtId="165" fontId="3" fillId="0" borderId="16" xfId="1" applyNumberFormat="1" applyFont="1" applyFill="1" applyBorder="1"/>
    <xf numFmtId="165" fontId="3" fillId="0" borderId="55" xfId="1" applyNumberFormat="1" applyFont="1" applyFill="1" applyBorder="1"/>
    <xf numFmtId="165" fontId="3" fillId="0" borderId="15" xfId="1" applyNumberFormat="1" applyFont="1" applyFill="1" applyBorder="1"/>
    <xf numFmtId="165" fontId="3" fillId="0" borderId="47" xfId="1" applyNumberFormat="1" applyFont="1" applyFill="1" applyBorder="1"/>
    <xf numFmtId="165" fontId="3" fillId="0" borderId="48" xfId="1" applyNumberFormat="1" applyFont="1" applyFill="1" applyBorder="1"/>
    <xf numFmtId="165" fontId="3" fillId="0" borderId="49" xfId="1" applyNumberFormat="1" applyFont="1" applyFill="1" applyBorder="1"/>
    <xf numFmtId="165" fontId="6" fillId="0" borderId="60" xfId="1" applyNumberFormat="1" applyFont="1" applyFill="1" applyBorder="1"/>
    <xf numFmtId="165" fontId="6" fillId="0" borderId="50" xfId="1" applyNumberFormat="1" applyFont="1" applyFill="1" applyBorder="1"/>
    <xf numFmtId="165" fontId="3" fillId="7" borderId="20" xfId="1" applyNumberFormat="1" applyFont="1" applyFill="1" applyBorder="1"/>
    <xf numFmtId="165" fontId="3" fillId="7" borderId="11" xfId="1" applyNumberFormat="1" applyFont="1" applyFill="1" applyBorder="1"/>
    <xf numFmtId="165" fontId="3" fillId="7" borderId="10" xfId="1" applyNumberFormat="1" applyFont="1" applyFill="1" applyBorder="1"/>
    <xf numFmtId="165" fontId="3" fillId="7" borderId="29" xfId="1" applyNumberFormat="1" applyFont="1" applyFill="1" applyBorder="1"/>
    <xf numFmtId="165" fontId="3" fillId="7" borderId="12" xfId="1" applyNumberFormat="1" applyFont="1" applyFill="1" applyBorder="1"/>
    <xf numFmtId="165" fontId="3" fillId="7" borderId="52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165" fontId="3" fillId="0" borderId="24" xfId="1" applyNumberFormat="1" applyFont="1" applyFill="1" applyBorder="1"/>
    <xf numFmtId="165" fontId="3" fillId="0" borderId="3" xfId="1" applyNumberFormat="1" applyFont="1" applyFill="1" applyBorder="1"/>
    <xf numFmtId="165" fontId="3" fillId="0" borderId="53" xfId="1" applyNumberFormat="1" applyFont="1" applyFill="1" applyBorder="1"/>
    <xf numFmtId="165" fontId="3" fillId="0" borderId="43" xfId="1" applyNumberFormat="1" applyFont="1" applyFill="1" applyBorder="1"/>
    <xf numFmtId="165" fontId="3" fillId="0" borderId="64" xfId="1" applyNumberFormat="1" applyFont="1" applyFill="1" applyBorder="1"/>
    <xf numFmtId="165" fontId="3" fillId="0" borderId="45" xfId="1" applyNumberFormat="1" applyFont="1" applyFill="1" applyBorder="1"/>
    <xf numFmtId="165" fontId="3" fillId="2" borderId="4" xfId="1" applyNumberFormat="1" applyFont="1" applyFill="1" applyBorder="1"/>
    <xf numFmtId="165" fontId="3" fillId="0" borderId="5" xfId="1" applyNumberFormat="1" applyFont="1" applyFill="1" applyBorder="1"/>
    <xf numFmtId="165" fontId="3" fillId="8" borderId="2" xfId="1" applyNumberFormat="1" applyFont="1" applyFill="1" applyBorder="1"/>
    <xf numFmtId="165" fontId="3" fillId="8" borderId="53" xfId="1" applyNumberFormat="1" applyFont="1" applyFill="1" applyBorder="1"/>
    <xf numFmtId="165" fontId="3" fillId="8" borderId="3" xfId="1" applyNumberFormat="1" applyFont="1" applyFill="1" applyBorder="1"/>
    <xf numFmtId="165" fontId="3" fillId="2" borderId="13" xfId="1" quotePrefix="1" applyNumberFormat="1" applyFont="1" applyFill="1" applyBorder="1"/>
    <xf numFmtId="165" fontId="3" fillId="11" borderId="14" xfId="1" applyNumberFormat="1" applyFont="1" applyFill="1" applyBorder="1"/>
    <xf numFmtId="165" fontId="3" fillId="8" borderId="8" xfId="1" applyNumberFormat="1" applyFont="1" applyFill="1" applyBorder="1"/>
    <xf numFmtId="165" fontId="3" fillId="8" borderId="41" xfId="1" applyNumberFormat="1" applyFont="1" applyFill="1" applyBorder="1"/>
    <xf numFmtId="165" fontId="3" fillId="8" borderId="40" xfId="1" applyNumberFormat="1" applyFont="1" applyFill="1" applyBorder="1"/>
    <xf numFmtId="165" fontId="3" fillId="8" borderId="39" xfId="1" applyNumberFormat="1" applyFont="1" applyFill="1" applyBorder="1"/>
    <xf numFmtId="165" fontId="3" fillId="8" borderId="42" xfId="1" applyNumberFormat="1" applyFont="1" applyFill="1" applyBorder="1"/>
    <xf numFmtId="165" fontId="3" fillId="8" borderId="14" xfId="1" applyNumberFormat="1" applyFont="1" applyFill="1" applyBorder="1"/>
    <xf numFmtId="165" fontId="3" fillId="8" borderId="16" xfId="1" applyNumberFormat="1" applyFont="1" applyFill="1" applyBorder="1"/>
    <xf numFmtId="165" fontId="3" fillId="8" borderId="15" xfId="1" applyNumberFormat="1" applyFont="1" applyFill="1" applyBorder="1"/>
    <xf numFmtId="165" fontId="3" fillId="8" borderId="13" xfId="1" applyNumberFormat="1" applyFont="1" applyFill="1" applyBorder="1"/>
    <xf numFmtId="165" fontId="3" fillId="8" borderId="26" xfId="1" applyNumberFormat="1" applyFont="1" applyFill="1" applyBorder="1"/>
    <xf numFmtId="165" fontId="3" fillId="8" borderId="45" xfId="1" applyNumberFormat="1" applyFont="1" applyFill="1" applyBorder="1"/>
    <xf numFmtId="165" fontId="3" fillId="8" borderId="43" xfId="1" applyNumberFormat="1" applyFont="1" applyFill="1" applyBorder="1"/>
    <xf numFmtId="165" fontId="6" fillId="11" borderId="14" xfId="1" applyNumberFormat="1" applyFont="1" applyFill="1" applyBorder="1"/>
    <xf numFmtId="165" fontId="3" fillId="11" borderId="13" xfId="1" applyNumberFormat="1" applyFont="1" applyFill="1" applyBorder="1"/>
    <xf numFmtId="165" fontId="3" fillId="11" borderId="8" xfId="1" applyNumberFormat="1" applyFont="1" applyFill="1" applyBorder="1"/>
    <xf numFmtId="165" fontId="3" fillId="11" borderId="7" xfId="1" applyNumberFormat="1" applyFont="1" applyFill="1" applyBorder="1"/>
    <xf numFmtId="165" fontId="3" fillId="11" borderId="2" xfId="1" applyNumberFormat="1" applyFont="1" applyFill="1" applyBorder="1"/>
    <xf numFmtId="165" fontId="3" fillId="11" borderId="18" xfId="1" applyNumberFormat="1" applyFont="1" applyFill="1" applyBorder="1"/>
    <xf numFmtId="165" fontId="3" fillId="11" borderId="17" xfId="1" applyNumberFormat="1" applyFont="1" applyFill="1" applyBorder="1"/>
    <xf numFmtId="164" fontId="3" fillId="6" borderId="68" xfId="0" applyNumberFormat="1" applyFont="1" applyFill="1" applyBorder="1" applyAlignment="1">
      <alignment horizontal="center"/>
    </xf>
    <xf numFmtId="0" fontId="0" fillId="4" borderId="72" xfId="0" applyFill="1" applyBorder="1"/>
    <xf numFmtId="0" fontId="0" fillId="4" borderId="73" xfId="0" applyFill="1" applyBorder="1"/>
    <xf numFmtId="0" fontId="0" fillId="4" borderId="74" xfId="0" applyFill="1" applyBorder="1" applyAlignment="1">
      <alignment horizontal="right"/>
    </xf>
    <xf numFmtId="0" fontId="0" fillId="4" borderId="78" xfId="0" applyFill="1" applyBorder="1"/>
    <xf numFmtId="0" fontId="0" fillId="4" borderId="79" xfId="0" applyFill="1" applyBorder="1"/>
    <xf numFmtId="0" fontId="0" fillId="4" borderId="80" xfId="0" applyFill="1" applyBorder="1" applyAlignment="1">
      <alignment horizontal="right"/>
    </xf>
    <xf numFmtId="0" fontId="0" fillId="4" borderId="82" xfId="0" applyFill="1" applyBorder="1"/>
    <xf numFmtId="0" fontId="0" fillId="4" borderId="83" xfId="0" applyFill="1" applyBorder="1"/>
    <xf numFmtId="0" fontId="3" fillId="4" borderId="84" xfId="0" applyFont="1" applyFill="1" applyBorder="1" applyAlignment="1">
      <alignment horizontal="right"/>
    </xf>
    <xf numFmtId="44" fontId="0" fillId="10" borderId="75" xfId="1" applyFont="1" applyFill="1" applyBorder="1"/>
    <xf numFmtId="44" fontId="0" fillId="10" borderId="76" xfId="1" applyFont="1" applyFill="1" applyBorder="1"/>
    <xf numFmtId="44" fontId="3" fillId="10" borderId="81" xfId="1" applyFont="1" applyFill="1" applyBorder="1"/>
    <xf numFmtId="0" fontId="3" fillId="0" borderId="0" xfId="0" applyNumberFormat="1" applyFont="1"/>
    <xf numFmtId="165" fontId="2" fillId="0" borderId="0" xfId="0" applyNumberFormat="1" applyFont="1" applyFill="1"/>
    <xf numFmtId="164" fontId="3" fillId="5" borderId="67" xfId="0" applyNumberFormat="1" applyFont="1" applyFill="1" applyBorder="1" applyAlignment="1">
      <alignment horizontal="center"/>
    </xf>
    <xf numFmtId="165" fontId="3" fillId="8" borderId="85" xfId="1" applyNumberFormat="1" applyFont="1" applyFill="1" applyBorder="1"/>
    <xf numFmtId="44" fontId="0" fillId="7" borderId="10" xfId="1" applyNumberFormat="1" applyFont="1" applyFill="1" applyBorder="1"/>
    <xf numFmtId="0" fontId="15" fillId="0" borderId="23" xfId="0" applyNumberFormat="1" applyFont="1" applyFill="1" applyBorder="1"/>
    <xf numFmtId="165" fontId="15" fillId="0" borderId="23" xfId="0" applyNumberFormat="1" applyFont="1" applyFill="1" applyBorder="1"/>
    <xf numFmtId="165" fontId="0" fillId="0" borderId="23" xfId="0" applyNumberFormat="1" applyBorder="1"/>
    <xf numFmtId="165" fontId="11" fillId="0" borderId="7" xfId="1" applyNumberFormat="1" applyFont="1" applyFill="1" applyBorder="1"/>
    <xf numFmtId="165" fontId="3" fillId="0" borderId="9" xfId="1" applyNumberFormat="1" applyFont="1" applyFill="1" applyBorder="1"/>
    <xf numFmtId="0" fontId="15" fillId="0" borderId="86" xfId="0" applyNumberFormat="1" applyFont="1" applyFill="1" applyBorder="1"/>
    <xf numFmtId="165" fontId="6" fillId="0" borderId="63" xfId="1" applyNumberFormat="1" applyFont="1" applyFill="1" applyBorder="1"/>
    <xf numFmtId="0" fontId="0" fillId="0" borderId="0" xfId="0" applyFill="1" applyBorder="1"/>
    <xf numFmtId="165" fontId="3" fillId="0" borderId="56" xfId="1" applyNumberFormat="1" applyFont="1" applyFill="1" applyBorder="1"/>
    <xf numFmtId="165" fontId="3" fillId="8" borderId="24" xfId="1" applyNumberFormat="1" applyFont="1" applyFill="1" applyBorder="1"/>
    <xf numFmtId="165" fontId="3" fillId="8" borderId="9" xfId="1" applyNumberFormat="1" applyFont="1" applyFill="1" applyBorder="1"/>
    <xf numFmtId="165" fontId="3" fillId="8" borderId="44" xfId="1" applyNumberFormat="1" applyFont="1" applyFill="1" applyBorder="1"/>
    <xf numFmtId="165" fontId="2" fillId="0" borderId="0" xfId="0" applyNumberFormat="1" applyFont="1" applyFill="1" applyBorder="1"/>
    <xf numFmtId="165" fontId="3" fillId="8" borderId="7" xfId="1" applyNumberFormat="1" applyFont="1" applyFill="1" applyBorder="1"/>
    <xf numFmtId="165" fontId="3" fillId="8" borderId="88" xfId="1" applyNumberFormat="1" applyFont="1" applyFill="1" applyBorder="1"/>
    <xf numFmtId="165" fontId="3" fillId="8" borderId="87" xfId="1" applyNumberFormat="1" applyFont="1" applyFill="1" applyBorder="1"/>
    <xf numFmtId="165" fontId="6" fillId="11" borderId="7" xfId="1" applyNumberFormat="1" applyFont="1" applyFill="1" applyBorder="1"/>
    <xf numFmtId="165" fontId="6" fillId="11" borderId="13" xfId="1" applyNumberFormat="1" applyFont="1" applyFill="1" applyBorder="1"/>
    <xf numFmtId="165" fontId="3" fillId="11" borderId="88" xfId="1" applyNumberFormat="1" applyFont="1" applyFill="1" applyBorder="1"/>
    <xf numFmtId="165" fontId="3" fillId="11" borderId="87" xfId="1" applyNumberFormat="1" applyFont="1" applyFill="1" applyBorder="1"/>
    <xf numFmtId="165" fontId="3" fillId="11" borderId="65" xfId="1" applyNumberFormat="1" applyFont="1" applyFill="1" applyBorder="1"/>
    <xf numFmtId="165" fontId="3" fillId="8" borderId="49" xfId="1" applyNumberFormat="1" applyFont="1" applyFill="1" applyBorder="1"/>
    <xf numFmtId="165" fontId="3" fillId="8" borderId="47" xfId="1" applyNumberFormat="1" applyFont="1" applyFill="1" applyBorder="1"/>
    <xf numFmtId="165" fontId="3" fillId="8" borderId="50" xfId="1" applyNumberFormat="1" applyFont="1" applyFill="1" applyBorder="1"/>
    <xf numFmtId="165" fontId="3" fillId="8" borderId="59" xfId="1" applyNumberFormat="1" applyFont="1" applyFill="1" applyBorder="1"/>
    <xf numFmtId="165" fontId="3" fillId="8" borderId="55" xfId="1" applyNumberFormat="1" applyFont="1" applyFill="1" applyBorder="1"/>
    <xf numFmtId="165" fontId="3" fillId="8" borderId="60" xfId="1" applyNumberFormat="1" applyFont="1" applyFill="1" applyBorder="1"/>
    <xf numFmtId="165" fontId="11" fillId="0" borderId="8" xfId="1" applyNumberFormat="1" applyFont="1" applyFill="1" applyBorder="1"/>
    <xf numFmtId="164" fontId="3" fillId="6" borderId="3" xfId="0" applyNumberFormat="1" applyFont="1" applyFill="1" applyBorder="1" applyAlignment="1">
      <alignment horizontal="center"/>
    </xf>
    <xf numFmtId="164" fontId="3" fillId="6" borderId="86" xfId="0" applyNumberFormat="1" applyFont="1" applyFill="1" applyBorder="1" applyAlignment="1">
      <alignment horizontal="center"/>
    </xf>
    <xf numFmtId="165" fontId="3" fillId="0" borderId="89" xfId="1" applyNumberFormat="1" applyFont="1" applyFill="1" applyBorder="1"/>
    <xf numFmtId="165" fontId="3" fillId="0" borderId="90" xfId="1" applyNumberFormat="1" applyFont="1" applyFill="1" applyBorder="1"/>
    <xf numFmtId="165" fontId="3" fillId="0" borderId="91" xfId="1" applyNumberFormat="1" applyFont="1" applyFill="1" applyBorder="1"/>
    <xf numFmtId="165" fontId="3" fillId="0" borderId="85" xfId="1" applyNumberFormat="1" applyFont="1" applyFill="1" applyBorder="1"/>
    <xf numFmtId="165" fontId="0" fillId="0" borderId="25" xfId="1" applyNumberFormat="1" applyFont="1" applyFill="1" applyBorder="1"/>
    <xf numFmtId="44" fontId="5" fillId="0" borderId="0" xfId="1" applyFont="1" applyFill="1"/>
    <xf numFmtId="165" fontId="7" fillId="0" borderId="34" xfId="1" applyNumberFormat="1" applyFont="1" applyFill="1" applyBorder="1"/>
    <xf numFmtId="165" fontId="7" fillId="0" borderId="36" xfId="1" applyNumberFormat="1" applyFont="1" applyFill="1" applyBorder="1"/>
    <xf numFmtId="165" fontId="2" fillId="0" borderId="0" xfId="0" applyNumberFormat="1" applyFont="1" applyFill="1" applyBorder="1" applyAlignment="1">
      <alignment horizontal="left"/>
    </xf>
    <xf numFmtId="165" fontId="10" fillId="0" borderId="0" xfId="0" applyNumberFormat="1" applyFont="1" applyBorder="1"/>
    <xf numFmtId="44" fontId="0" fillId="10" borderId="75" xfId="0" applyNumberFormat="1" applyFill="1" applyBorder="1"/>
    <xf numFmtId="44" fontId="0" fillId="10" borderId="76" xfId="0" applyNumberFormat="1" applyFill="1" applyBorder="1" applyAlignment="1">
      <alignment horizontal="center"/>
    </xf>
    <xf numFmtId="44" fontId="3" fillId="10" borderId="77" xfId="0" applyNumberFormat="1" applyFont="1" applyFill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165" fontId="14" fillId="0" borderId="19" xfId="1" applyNumberFormat="1" applyFont="1" applyFill="1" applyBorder="1" applyAlignment="1">
      <alignment horizontal="left" wrapText="1"/>
    </xf>
    <xf numFmtId="165" fontId="14" fillId="0" borderId="0" xfId="1" applyNumberFormat="1" applyFont="1" applyFill="1" applyAlignment="1">
      <alignment horizontal="left" wrapText="1"/>
    </xf>
    <xf numFmtId="165" fontId="6" fillId="0" borderId="69" xfId="0" applyNumberFormat="1" applyFont="1" applyFill="1" applyBorder="1" applyAlignment="1">
      <alignment horizontal="center"/>
    </xf>
    <xf numFmtId="165" fontId="6" fillId="0" borderId="70" xfId="0" applyNumberFormat="1" applyFont="1" applyFill="1" applyBorder="1" applyAlignment="1">
      <alignment horizontal="center"/>
    </xf>
    <xf numFmtId="165" fontId="6" fillId="0" borderId="71" xfId="0" applyNumberFormat="1" applyFont="1" applyFill="1" applyBorder="1" applyAlignment="1">
      <alignment horizontal="center"/>
    </xf>
    <xf numFmtId="165" fontId="14" fillId="0" borderId="0" xfId="1" applyNumberFormat="1" applyFont="1" applyFill="1" applyBorder="1" applyAlignment="1">
      <alignment horizontal="left" vertical="top" wrapText="1"/>
    </xf>
    <xf numFmtId="165" fontId="14" fillId="0" borderId="19" xfId="1" applyNumberFormat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FFEFFF"/>
      <color rgb="FF99CCFF"/>
      <color rgb="FFFFE5FF"/>
      <color rgb="FFCCECFF"/>
      <color rgb="FFFFFF66"/>
      <color rgb="FFF3DDFF"/>
      <color rgb="FFFFD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102</xdr:col>
      <xdr:colOff>7620</xdr:colOff>
      <xdr:row>8</xdr:row>
      <xdr:rowOff>76200</xdr:rowOff>
    </xdr:from>
    <xdr:to>
      <xdr:col>103</xdr:col>
      <xdr:colOff>883920</xdr:colOff>
      <xdr:row>14</xdr:row>
      <xdr:rowOff>68580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316080" y="1295400"/>
          <a:ext cx="1112520" cy="10896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9</xdr:row>
      <xdr:rowOff>76200</xdr:rowOff>
    </xdr:from>
    <xdr:to>
      <xdr:col>103</xdr:col>
      <xdr:colOff>891540</xdr:colOff>
      <xdr:row>15</xdr:row>
      <xdr:rowOff>83820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5308460" y="1478280"/>
          <a:ext cx="112776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922020</xdr:colOff>
      <xdr:row>8</xdr:row>
      <xdr:rowOff>45720</xdr:rowOff>
    </xdr:from>
    <xdr:to>
      <xdr:col>66</xdr:col>
      <xdr:colOff>160020</xdr:colOff>
      <xdr:row>22</xdr:row>
      <xdr:rowOff>167640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724560" y="1264920"/>
          <a:ext cx="205740" cy="5631180"/>
        </a:xfrm>
        <a:prstGeom prst="righ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18826</xdr:colOff>
      <xdr:row>15</xdr:row>
      <xdr:rowOff>179294</xdr:rowOff>
    </xdr:from>
    <xdr:to>
      <xdr:col>71</xdr:col>
      <xdr:colOff>8965</xdr:colOff>
      <xdr:row>20</xdr:row>
      <xdr:rowOff>109369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67487202" y="2823882"/>
          <a:ext cx="1119692" cy="8355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9861</xdr:colOff>
      <xdr:row>13</xdr:row>
      <xdr:rowOff>134471</xdr:rowOff>
    </xdr:from>
    <xdr:to>
      <xdr:col>70</xdr:col>
      <xdr:colOff>887506</xdr:colOff>
      <xdr:row>19</xdr:row>
      <xdr:rowOff>97716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67478237" y="2420471"/>
          <a:ext cx="1110728" cy="10479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1110278</xdr:colOff>
      <xdr:row>9</xdr:row>
      <xdr:rowOff>79785</xdr:rowOff>
    </xdr:from>
    <xdr:to>
      <xdr:col>70</xdr:col>
      <xdr:colOff>887506</xdr:colOff>
      <xdr:row>11</xdr:row>
      <xdr:rowOff>107576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7467031" y="1648609"/>
          <a:ext cx="1121934" cy="3863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6275</xdr:colOff>
      <xdr:row>11</xdr:row>
      <xdr:rowOff>111610</xdr:rowOff>
    </xdr:from>
    <xdr:to>
      <xdr:col>70</xdr:col>
      <xdr:colOff>887506</xdr:colOff>
      <xdr:row>15</xdr:row>
      <xdr:rowOff>134471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7474651" y="2039022"/>
          <a:ext cx="1114314" cy="7400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4931</xdr:colOff>
      <xdr:row>10</xdr:row>
      <xdr:rowOff>97267</xdr:rowOff>
    </xdr:from>
    <xdr:to>
      <xdr:col>70</xdr:col>
      <xdr:colOff>887506</xdr:colOff>
      <xdr:row>13</xdr:row>
      <xdr:rowOff>107576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7473307" y="1845385"/>
          <a:ext cx="1115658" cy="5481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896</xdr:colOff>
      <xdr:row>11</xdr:row>
      <xdr:rowOff>134470</xdr:rowOff>
    </xdr:from>
    <xdr:to>
      <xdr:col>70</xdr:col>
      <xdr:colOff>878541</xdr:colOff>
      <xdr:row>18</xdr:row>
      <xdr:rowOff>121920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67469272" y="2061882"/>
          <a:ext cx="1110728" cy="12514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6275</xdr:colOff>
      <xdr:row>12</xdr:row>
      <xdr:rowOff>102646</xdr:rowOff>
    </xdr:from>
    <xdr:to>
      <xdr:col>71</xdr:col>
      <xdr:colOff>0</xdr:colOff>
      <xdr:row>17</xdr:row>
      <xdr:rowOff>116541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469CED7-5139-458F-9EEF-41763BC97C8F}"/>
            </a:ext>
          </a:extLst>
        </xdr:cNvPr>
        <xdr:cNvCxnSpPr/>
      </xdr:nvCxnSpPr>
      <xdr:spPr>
        <a:xfrm>
          <a:off x="67474651" y="2209352"/>
          <a:ext cx="1123278" cy="9193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9862</xdr:colOff>
      <xdr:row>17</xdr:row>
      <xdr:rowOff>152400</xdr:rowOff>
    </xdr:from>
    <xdr:to>
      <xdr:col>71</xdr:col>
      <xdr:colOff>0</xdr:colOff>
      <xdr:row>21</xdr:row>
      <xdr:rowOff>136264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9E7456A-8E9C-4C40-B833-5D53F5AA36F5}"/>
            </a:ext>
          </a:extLst>
        </xdr:cNvPr>
        <xdr:cNvCxnSpPr/>
      </xdr:nvCxnSpPr>
      <xdr:spPr>
        <a:xfrm flipV="1">
          <a:off x="67478238" y="3164541"/>
          <a:ext cx="1119691" cy="7010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L7.A%20-%20MEEIA%202016-18%20nonLL_TD%20Calc_REBASED_2020-06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dir.ameren.com\dfs\Orgdrv\MPSC%20Cases\ER-2023-XXXX%20Rider%20EEIC\AML7.B%20-%20MEEIA%202016-18%20LL_TD%20Calc_post%20trueup_REBASED_2022-10-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dir.ameren.com\dfs\Orgdrv\MPSC%20Cases\ER-2023-XXXX%20Rider%20EEIC\AML7.C%20-%20MEEIA%202019-21%20PY19_TD%20Calc_post%20trueup_REBASED%202022-10-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dir.ameren.com\dfs\Orgdrv\MPSC%20Cases\ER-2023-XXXX%20Rider%20EEIC\AML7.D%20-%20MEEIA%202019-21%20PY20_TD%20Calc_post%20trueup_REBASED%202022-10-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ML7.E%20-%20MEEIA%202019-21%20PY21_TD%20Calc_post%20trueup%202022-1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dir.ameren.com\dfs\Orgdrv\MPSC%20Cases\ER-2023-XXXX%20Rider%20EEIC\AML7.F%20-%20MEEIA%202019-21%20PY22_TD%20Calc_Oct22%20actuals+forecast_2022-1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ML7.G%20-%20MEEIA%202019-21%20PY23_TD%20Calc_forecast_2022-11-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ML7.H%20-%20MEEIA%202019-21%20PY24_TD%20Calc_forecast_2022-11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CALC Summary (Cumulative) "/>
      <sheetName val="KWh Summary"/>
      <sheetName val="KWh (Monthly) ENTRY NLI "/>
      <sheetName val="KWh (Cumulative) NLI"/>
      <sheetName val="TD Calc. NLI (Monthly)"/>
      <sheetName val="Rebasing adj NLI"/>
      <sheetName val="KWh (Monthly) ENTRY LI"/>
      <sheetName val="KWh (Cumulative) LI"/>
      <sheetName val="TD Calc. LI (Monthly)"/>
      <sheetName val="Rebasing adj LI"/>
    </sheetNames>
    <sheetDataSet>
      <sheetData sheetId="0">
        <row r="27">
          <cell r="BA27">
            <v>89235997.579999998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 - Q&amp;A - Notes-SOx"/>
      <sheetName val="KWh Summary"/>
      <sheetName val="TD CALC Summary (Cumulative) "/>
      <sheetName val="KWh (Monthly) ENTRY NLI "/>
      <sheetName val="KWh (Cumulative) NLI"/>
      <sheetName val="TD Calc. NLI (Monthly)"/>
      <sheetName val="Rebasing adj NLI"/>
      <sheetName val="Index"/>
      <sheetName val="KWh (Monthly) ENTRY LI"/>
      <sheetName val="KWh (Cumulative) LI"/>
      <sheetName val="TD Calc. LI (Monthly)"/>
      <sheetName val="Rebasing adj LI"/>
    </sheetNames>
    <sheetDataSet>
      <sheetData sheetId="0"/>
      <sheetData sheetId="1"/>
      <sheetData sheetId="2">
        <row r="57">
          <cell r="BY57">
            <v>999715.75000000023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Revised Summary"/>
      <sheetName val="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AV11">
            <v>14090948.452100439</v>
          </cell>
          <cell r="BK11">
            <v>14090948.452100439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YTD PROGRAM SUMMARY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AJ11">
            <v>25155889.244022183</v>
          </cell>
          <cell r="AY11">
            <v>25155889.244022183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X11">
            <v>22074075.121414974</v>
          </cell>
          <cell r="AM11">
            <v>30297403.224354014</v>
          </cell>
        </row>
        <row r="95">
          <cell r="Y95">
            <v>816052.87907973421</v>
          </cell>
          <cell r="Z95">
            <v>953582.06937577203</v>
          </cell>
          <cell r="AA95">
            <v>973481.002811805</v>
          </cell>
          <cell r="AB95">
            <v>818682.81449328701</v>
          </cell>
          <cell r="AC95">
            <v>815550.43549771665</v>
          </cell>
          <cell r="AD95">
            <v>735242.14706242702</v>
          </cell>
          <cell r="AE95">
            <v>884637.06693670142</v>
          </cell>
          <cell r="AF95">
            <v>2226099.6876815935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8">
          <cell r="Y98">
            <v>408317.55368718441</v>
          </cell>
          <cell r="Z98">
            <v>471703.11611352296</v>
          </cell>
          <cell r="AA98">
            <v>471132.57778549485</v>
          </cell>
          <cell r="AB98">
            <v>411237.39890115149</v>
          </cell>
          <cell r="AC98">
            <v>409127.22666384617</v>
          </cell>
          <cell r="AD98">
            <v>363405.66782774212</v>
          </cell>
          <cell r="AE98">
            <v>396819.50514009409</v>
          </cell>
          <cell r="AF98">
            <v>1113057.1310491771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Y99">
            <v>87383.440149612856</v>
          </cell>
          <cell r="Z99">
            <v>87541.978536768511</v>
          </cell>
          <cell r="AA99">
            <v>91172.87835905017</v>
          </cell>
          <cell r="AB99">
            <v>70138.54544109985</v>
          </cell>
          <cell r="AC99">
            <v>80476.780461558054</v>
          </cell>
          <cell r="AD99">
            <v>89982.587655443698</v>
          </cell>
          <cell r="AE99">
            <v>121006.86039262969</v>
          </cell>
          <cell r="AF99">
            <v>138245.19100835748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Y100">
            <v>241904.16006411274</v>
          </cell>
          <cell r="Z100">
            <v>296955.70249565184</v>
          </cell>
          <cell r="AA100">
            <v>309113.87620054313</v>
          </cell>
          <cell r="AB100">
            <v>253067.48116617862</v>
          </cell>
          <cell r="AC100">
            <v>246255.88234869845</v>
          </cell>
          <cell r="AD100">
            <v>214385.37672170787</v>
          </cell>
          <cell r="AE100">
            <v>283410.91095600533</v>
          </cell>
          <cell r="AF100">
            <v>756952.14719736739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Y101">
            <v>40237.859579517004</v>
          </cell>
          <cell r="Z101">
            <v>45565.197724421596</v>
          </cell>
          <cell r="AA101">
            <v>49845.229687397456</v>
          </cell>
          <cell r="AB101">
            <v>39929.706069341126</v>
          </cell>
          <cell r="AC101">
            <v>40281.862908401657</v>
          </cell>
          <cell r="AD101">
            <v>38626.519576822553</v>
          </cell>
          <cell r="AE101">
            <v>54644.679188757815</v>
          </cell>
          <cell r="AF101">
            <v>144705.35132265318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Y102">
            <v>3329.7138937837467</v>
          </cell>
          <cell r="Z102">
            <v>3357.7966623250959</v>
          </cell>
          <cell r="AA102">
            <v>3384.8284740427002</v>
          </cell>
          <cell r="AB102">
            <v>2707.7061060593278</v>
          </cell>
          <cell r="AC102">
            <v>3082.4547568165053</v>
          </cell>
          <cell r="AD102">
            <v>3156.3040246409646</v>
          </cell>
          <cell r="AE102">
            <v>4800.9727074676484</v>
          </cell>
          <cell r="AF102">
            <v>11872.185811551597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11">
          <cell r="Y111">
            <v>34880.151705523356</v>
          </cell>
          <cell r="Z111">
            <v>48458.277843082062</v>
          </cell>
          <cell r="AA111">
            <v>48831.612305276649</v>
          </cell>
          <cell r="AB111">
            <v>41601.97680945645</v>
          </cell>
          <cell r="AC111">
            <v>36326.228358395791</v>
          </cell>
          <cell r="AD111">
            <v>25685.691256069898</v>
          </cell>
          <cell r="AE111">
            <v>23954.138551746943</v>
          </cell>
          <cell r="AF111">
            <v>61267.681292486479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L11">
            <v>3031120.8739786129</v>
          </cell>
          <cell r="AA11">
            <v>14041709.225234892</v>
          </cell>
        </row>
        <row r="93">
          <cell r="M93">
            <v>303445.52338603762</v>
          </cell>
          <cell r="N93">
            <v>521628.25507758377</v>
          </cell>
          <cell r="O93">
            <v>642308.26891456789</v>
          </cell>
          <cell r="P93">
            <v>530306.22546071687</v>
          </cell>
          <cell r="Q93">
            <v>511646.47961600771</v>
          </cell>
          <cell r="R93">
            <v>455585.15747625689</v>
          </cell>
          <cell r="S93">
            <v>624015.10087030439</v>
          </cell>
          <cell r="T93">
            <v>1802182.0802404832</v>
          </cell>
          <cell r="U93">
            <v>1580558.2815875346</v>
          </cell>
          <cell r="V93">
            <v>1482262.7745645856</v>
          </cell>
          <cell r="W93">
            <v>921904.74789614067</v>
          </cell>
          <cell r="X93">
            <v>374451.11516172905</v>
          </cell>
          <cell r="Y93">
            <v>363652.39746644127</v>
          </cell>
          <cell r="Z93">
            <v>441285.1216467261</v>
          </cell>
          <cell r="AA93">
            <v>455356.82189116615</v>
          </cell>
        </row>
        <row r="96">
          <cell r="M96">
            <v>72234.505965995981</v>
          </cell>
          <cell r="N96">
            <v>136298.06469639632</v>
          </cell>
          <cell r="O96">
            <v>148834.88127387856</v>
          </cell>
          <cell r="P96">
            <v>126068.17569377797</v>
          </cell>
          <cell r="Q96">
            <v>100233.09616484816</v>
          </cell>
          <cell r="R96">
            <v>65548.855123520494</v>
          </cell>
          <cell r="S96">
            <v>100720.91161248117</v>
          </cell>
          <cell r="T96">
            <v>551832.59590082802</v>
          </cell>
          <cell r="U96">
            <v>426001.07395460701</v>
          </cell>
          <cell r="V96">
            <v>405448.84949940583</v>
          </cell>
          <cell r="W96">
            <v>203290.0804437045</v>
          </cell>
          <cell r="X96">
            <v>41132.512997599442</v>
          </cell>
          <cell r="Y96">
            <v>53571.23851089699</v>
          </cell>
          <cell r="Z96">
            <v>86060.456777150015</v>
          </cell>
          <cell r="AA96">
            <v>86598.858997365882</v>
          </cell>
        </row>
        <row r="97">
          <cell r="M97">
            <v>58476.195855441227</v>
          </cell>
          <cell r="N97">
            <v>83539.047928178712</v>
          </cell>
          <cell r="O97">
            <v>100375.1797559542</v>
          </cell>
          <cell r="P97">
            <v>78800.839644557389</v>
          </cell>
          <cell r="Q97">
            <v>86010.679674478786</v>
          </cell>
          <cell r="R97">
            <v>91314.686303757568</v>
          </cell>
          <cell r="S97">
            <v>121765.27798840411</v>
          </cell>
          <cell r="T97">
            <v>162530.45788594909</v>
          </cell>
          <cell r="U97">
            <v>74709.008117000994</v>
          </cell>
          <cell r="V97">
            <v>57777.246745983692</v>
          </cell>
          <cell r="W97">
            <v>67619.771212281325</v>
          </cell>
          <cell r="X97">
            <v>49660.020501645464</v>
          </cell>
          <cell r="Y97">
            <v>35838.203504368721</v>
          </cell>
          <cell r="Z97">
            <v>32472.430490891769</v>
          </cell>
          <cell r="AA97">
            <v>34668.086177123805</v>
          </cell>
        </row>
        <row r="98">
          <cell r="M98">
            <v>109814.57358661261</v>
          </cell>
          <cell r="N98">
            <v>184965.36262991108</v>
          </cell>
          <cell r="O98">
            <v>239369.51652052713</v>
          </cell>
          <cell r="P98">
            <v>197162.59566411667</v>
          </cell>
          <cell r="Q98">
            <v>201024.20174446132</v>
          </cell>
          <cell r="R98">
            <v>187608.59684503835</v>
          </cell>
          <cell r="S98">
            <v>250303.12961949335</v>
          </cell>
          <cell r="T98">
            <v>643169.88603612117</v>
          </cell>
          <cell r="U98">
            <v>668358.49998917454</v>
          </cell>
          <cell r="V98">
            <v>619832.12480929098</v>
          </cell>
          <cell r="W98">
            <v>408131.43482905877</v>
          </cell>
          <cell r="X98">
            <v>187343.86703388585</v>
          </cell>
          <cell r="Y98">
            <v>176069.25174643585</v>
          </cell>
          <cell r="Z98">
            <v>203305.88466105779</v>
          </cell>
          <cell r="AA98">
            <v>210680.92382631658</v>
          </cell>
        </row>
        <row r="99">
          <cell r="M99">
            <v>20978.102877824116</v>
          </cell>
          <cell r="N99">
            <v>43288.966600528809</v>
          </cell>
          <cell r="O99">
            <v>64407.394989857989</v>
          </cell>
          <cell r="P99">
            <v>53636.284005951275</v>
          </cell>
          <cell r="Q99">
            <v>55550.471965443547</v>
          </cell>
          <cell r="R99">
            <v>55271.474298964888</v>
          </cell>
          <cell r="S99">
            <v>83207.390656890304</v>
          </cell>
          <cell r="T99">
            <v>263035.7069281349</v>
          </cell>
          <cell r="U99">
            <v>236039.38829103118</v>
          </cell>
          <cell r="V99">
            <v>228333.05509225276</v>
          </cell>
          <cell r="W99">
            <v>131984.75153820132</v>
          </cell>
          <cell r="X99">
            <v>49331.570997403389</v>
          </cell>
          <cell r="Y99">
            <v>46126.629562950897</v>
          </cell>
          <cell r="Z99">
            <v>51774.83699582742</v>
          </cell>
          <cell r="AA99">
            <v>54805.26558691643</v>
          </cell>
        </row>
        <row r="100">
          <cell r="M100">
            <v>3249.5285897207477</v>
          </cell>
          <cell r="N100">
            <v>6075.6185605415521</v>
          </cell>
          <cell r="O100">
            <v>8421.5433412870116</v>
          </cell>
          <cell r="P100">
            <v>7033.4007524295175</v>
          </cell>
          <cell r="Q100">
            <v>7662.9056063853359</v>
          </cell>
          <cell r="R100">
            <v>8007.0729933023331</v>
          </cell>
          <cell r="S100">
            <v>15570.734081594403</v>
          </cell>
          <cell r="T100">
            <v>59100.078876873769</v>
          </cell>
          <cell r="U100">
            <v>57870.271570062396</v>
          </cell>
          <cell r="V100">
            <v>61430.372034298911</v>
          </cell>
          <cell r="W100">
            <v>33542.107087973549</v>
          </cell>
          <cell r="X100">
            <v>8304.208963382509</v>
          </cell>
          <cell r="Y100">
            <v>6777.7600976788544</v>
          </cell>
          <cell r="Z100">
            <v>6922.2051202333105</v>
          </cell>
          <cell r="AA100">
            <v>7116.7105674128834</v>
          </cell>
        </row>
        <row r="109">
          <cell r="M109">
            <v>38692.616510442967</v>
          </cell>
          <cell r="N109">
            <v>67461.19466202725</v>
          </cell>
          <cell r="O109">
            <v>80899.753033062967</v>
          </cell>
          <cell r="P109">
            <v>67604.929699884015</v>
          </cell>
          <cell r="Q109">
            <v>61165.124460390602</v>
          </cell>
          <cell r="R109">
            <v>47834.471911673296</v>
          </cell>
          <cell r="S109">
            <v>52447.656911441081</v>
          </cell>
          <cell r="T109">
            <v>122513.35461257643</v>
          </cell>
          <cell r="U109">
            <v>117580.03966565836</v>
          </cell>
          <cell r="V109">
            <v>109441.12638335346</v>
          </cell>
          <cell r="W109">
            <v>77336.602784921211</v>
          </cell>
          <cell r="X109">
            <v>38678.934667812413</v>
          </cell>
          <cell r="Y109">
            <v>45269.314044109909</v>
          </cell>
          <cell r="Z109">
            <v>60749.307601565779</v>
          </cell>
          <cell r="AA109">
            <v>61486.976736030563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DELETE - EE Load Impact Calc."/>
    </sheetNames>
    <sheetDataSet>
      <sheetData sheetId="0"/>
      <sheetData sheetId="1"/>
      <sheetData sheetId="2">
        <row r="11">
          <cell r="O11">
            <v>4921129.273585191</v>
          </cell>
        </row>
        <row r="93">
          <cell r="C93">
            <v>16033.159581888629</v>
          </cell>
          <cell r="D93">
            <v>37114.015978970107</v>
          </cell>
          <cell r="E93">
            <v>51305.034144172496</v>
          </cell>
          <cell r="F93">
            <v>61174.641609309379</v>
          </cell>
          <cell r="G93">
            <v>112258.04677188619</v>
          </cell>
          <cell r="H93">
            <v>442177.47688575776</v>
          </cell>
          <cell r="I93">
            <v>735198.13697585627</v>
          </cell>
          <cell r="J93">
            <v>868494.21678682964</v>
          </cell>
          <cell r="K93">
            <v>628393.49013885879</v>
          </cell>
          <cell r="L93">
            <v>287164.52190922166</v>
          </cell>
          <cell r="M93">
            <v>362115.66012261913</v>
          </cell>
          <cell r="N93">
            <v>601658.40859786875</v>
          </cell>
          <cell r="O93">
            <v>718042.46408195258</v>
          </cell>
        </row>
        <row r="96">
          <cell r="C96">
            <v>6087.8755823030142</v>
          </cell>
          <cell r="D96">
            <v>14735.554599243118</v>
          </cell>
          <cell r="E96">
            <v>17763.818830139044</v>
          </cell>
          <cell r="F96">
            <v>13988.745723270406</v>
          </cell>
          <cell r="G96">
            <v>24624.865153760831</v>
          </cell>
          <cell r="H96">
            <v>181137.469735044</v>
          </cell>
          <cell r="I96">
            <v>321689.88572121254</v>
          </cell>
          <cell r="J96">
            <v>389646.76931266836</v>
          </cell>
          <cell r="K96">
            <v>234264.95175983157</v>
          </cell>
          <cell r="L96">
            <v>59378.54680800753</v>
          </cell>
          <cell r="M96">
            <v>93919.976741802995</v>
          </cell>
          <cell r="N96">
            <v>175207.90933709691</v>
          </cell>
          <cell r="O96">
            <v>190084.97153369058</v>
          </cell>
        </row>
        <row r="97">
          <cell r="C97">
            <v>1053.6053907753544</v>
          </cell>
          <cell r="D97">
            <v>2921.0703867944194</v>
          </cell>
          <cell r="E97">
            <v>5990.1296915026078</v>
          </cell>
          <cell r="F97">
            <v>10313.105361869668</v>
          </cell>
          <cell r="G97">
            <v>20516.042926075294</v>
          </cell>
          <cell r="H97">
            <v>39006.399246673755</v>
          </cell>
          <cell r="I97">
            <v>62516.416940709772</v>
          </cell>
          <cell r="J97">
            <v>63434.372691261189</v>
          </cell>
          <cell r="K97">
            <v>68503.176343203828</v>
          </cell>
          <cell r="L97">
            <v>55187.88434613432</v>
          </cell>
          <cell r="M97">
            <v>58571.479102580874</v>
          </cell>
          <cell r="N97">
            <v>82953.740611345303</v>
          </cell>
          <cell r="O97">
            <v>96213.178509213059</v>
          </cell>
        </row>
        <row r="98">
          <cell r="C98">
            <v>2126.9940841672792</v>
          </cell>
          <cell r="D98">
            <v>5533.9288405773241</v>
          </cell>
          <cell r="E98">
            <v>10478.360242123903</v>
          </cell>
          <cell r="F98">
            <v>15612.032926449243</v>
          </cell>
          <cell r="G98">
            <v>29897.746020587932</v>
          </cell>
          <cell r="H98">
            <v>104594.85320172191</v>
          </cell>
          <cell r="I98">
            <v>180664.2911791098</v>
          </cell>
          <cell r="J98">
            <v>212941.79096964753</v>
          </cell>
          <cell r="K98">
            <v>175927.41489973798</v>
          </cell>
          <cell r="L98">
            <v>94981.141220707083</v>
          </cell>
          <cell r="M98">
            <v>110614.67594293281</v>
          </cell>
          <cell r="N98">
            <v>184675.71617936055</v>
          </cell>
          <cell r="O98">
            <v>233899.67223501121</v>
          </cell>
        </row>
        <row r="99">
          <cell r="C99">
            <v>6588.5569281427888</v>
          </cell>
          <cell r="D99">
            <v>11659.231360716934</v>
          </cell>
          <cell r="E99">
            <v>11791.812615504721</v>
          </cell>
          <cell r="F99">
            <v>11636.999690836565</v>
          </cell>
          <cell r="G99">
            <v>21604.056284591101</v>
          </cell>
          <cell r="H99">
            <v>89498.229975031441</v>
          </cell>
          <cell r="I99">
            <v>133391.41611789406</v>
          </cell>
          <cell r="J99">
            <v>154762.81767013256</v>
          </cell>
          <cell r="K99">
            <v>95295.198101642352</v>
          </cell>
          <cell r="L99">
            <v>39064.211378326909</v>
          </cell>
          <cell r="M99">
            <v>42378.329020299418</v>
          </cell>
          <cell r="N99">
            <v>64551.826824353069</v>
          </cell>
          <cell r="O99">
            <v>85490.733563313639</v>
          </cell>
        </row>
        <row r="100">
          <cell r="C100">
            <v>40.586191470198678</v>
          </cell>
          <cell r="D100">
            <v>103.29181633337572</v>
          </cell>
          <cell r="E100">
            <v>207.35559976124426</v>
          </cell>
          <cell r="F100">
            <v>738.51113564502282</v>
          </cell>
          <cell r="G100">
            <v>1588.7778551484494</v>
          </cell>
          <cell r="H100">
            <v>3024.309689445673</v>
          </cell>
          <cell r="I100">
            <v>4656.7376777853697</v>
          </cell>
          <cell r="J100">
            <v>8934.7825615677411</v>
          </cell>
          <cell r="K100">
            <v>8124.5184578930493</v>
          </cell>
          <cell r="L100">
            <v>4629.1327263382536</v>
          </cell>
          <cell r="M100">
            <v>5862.2536495710465</v>
          </cell>
          <cell r="N100">
            <v>8830.3509681413052</v>
          </cell>
          <cell r="O100">
            <v>10803.67703124776</v>
          </cell>
        </row>
        <row r="109">
          <cell r="C109">
            <v>135.54140502999462</v>
          </cell>
          <cell r="D109">
            <v>2160.9389753049363</v>
          </cell>
          <cell r="E109">
            <v>5073.5571651409773</v>
          </cell>
          <cell r="F109">
            <v>8885.2467712384787</v>
          </cell>
          <cell r="G109">
            <v>14026.558531722567</v>
          </cell>
          <cell r="H109">
            <v>24916.215037840986</v>
          </cell>
          <cell r="I109">
            <v>32279.389339144742</v>
          </cell>
          <cell r="J109">
            <v>38773.683581552286</v>
          </cell>
          <cell r="K109">
            <v>46278.230576550042</v>
          </cell>
          <cell r="L109">
            <v>33923.605429707546</v>
          </cell>
          <cell r="M109">
            <v>50768.945665431995</v>
          </cell>
          <cell r="N109">
            <v>85438.864677571546</v>
          </cell>
          <cell r="O109">
            <v>101550.2312094763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>
        <row r="11">
          <cell r="C11">
            <v>16033.159581888629</v>
          </cell>
        </row>
        <row r="93">
          <cell r="C93">
            <v>16033.159581888629</v>
          </cell>
        </row>
        <row r="96">
          <cell r="C96">
            <v>6087.8755823030142</v>
          </cell>
        </row>
        <row r="97">
          <cell r="C97">
            <v>1053.6053907753544</v>
          </cell>
        </row>
        <row r="98">
          <cell r="C98">
            <v>2126.9940841672792</v>
          </cell>
        </row>
        <row r="99">
          <cell r="C99">
            <v>6588.5569281427888</v>
          </cell>
        </row>
        <row r="100">
          <cell r="C100">
            <v>40.586191470198678</v>
          </cell>
        </row>
        <row r="109">
          <cell r="C109">
            <v>135.54140502999462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81"/>
  <sheetViews>
    <sheetView zoomScale="80" zoomScaleNormal="80" workbookViewId="0">
      <pane xSplit="1" topLeftCell="CL1" activePane="topRight" state="frozen"/>
      <selection activeCell="A31" sqref="A31"/>
      <selection pane="topRight" activeCell="CT36" sqref="CT36"/>
    </sheetView>
  </sheetViews>
  <sheetFormatPr defaultRowHeight="14.5" x14ac:dyDescent="0.35"/>
  <cols>
    <col min="1" max="1" width="37.36328125" customWidth="1"/>
    <col min="2" max="3" width="8.90625" customWidth="1"/>
    <col min="4" max="98" width="13.81640625" customWidth="1"/>
    <col min="99" max="99" width="14.08984375" style="2" bestFit="1" customWidth="1"/>
    <col min="100" max="100" width="3.54296875" style="2" customWidth="1"/>
    <col min="101" max="101" width="34.08984375" customWidth="1"/>
    <col min="102" max="102" width="16.1796875" customWidth="1"/>
    <col min="103" max="103" width="3.453125" customWidth="1"/>
    <col min="104" max="104" width="13.08984375" customWidth="1"/>
    <col min="105" max="105" width="38" customWidth="1"/>
    <col min="106" max="106" width="19.08984375" customWidth="1"/>
    <col min="107" max="108" width="11.453125" customWidth="1"/>
  </cols>
  <sheetData>
    <row r="1" spans="1:195" ht="18.5" x14ac:dyDescent="0.45">
      <c r="A1" s="1" t="s">
        <v>5</v>
      </c>
    </row>
    <row r="2" spans="1:195" x14ac:dyDescent="0.35">
      <c r="A2" s="69" t="s">
        <v>59</v>
      </c>
      <c r="B2" s="5"/>
      <c r="AX2" s="5"/>
    </row>
    <row r="5" spans="1:195" x14ac:dyDescent="0.35">
      <c r="A5" s="3" t="s">
        <v>45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BI5" s="126"/>
      <c r="BJ5" s="110"/>
      <c r="BK5" s="110"/>
      <c r="BL5" s="110"/>
      <c r="BM5" s="110"/>
      <c r="BN5" s="110"/>
      <c r="BO5" s="110"/>
      <c r="BP5" s="110"/>
      <c r="BQ5" s="110"/>
      <c r="BR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60" t="s">
        <v>21</v>
      </c>
      <c r="CF5" s="128" t="s">
        <v>22</v>
      </c>
      <c r="CG5" s="110"/>
      <c r="CH5" s="105"/>
      <c r="CI5" s="77" t="s">
        <v>57</v>
      </c>
      <c r="CJ5" s="22"/>
    </row>
    <row r="6" spans="1:195" x14ac:dyDescent="0.35">
      <c r="A6" s="3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62"/>
      <c r="CF6" s="110"/>
      <c r="CG6" s="110"/>
      <c r="CH6" s="105"/>
      <c r="DB6" s="89" t="s">
        <v>35</v>
      </c>
    </row>
    <row r="7" spans="1:195" ht="5.4" customHeight="1" thickBot="1" x14ac:dyDescent="0.4">
      <c r="A7" s="3"/>
      <c r="B7" s="5"/>
      <c r="C7" s="5"/>
      <c r="D7" s="5"/>
      <c r="E7" s="5"/>
      <c r="F7" s="5"/>
      <c r="G7" s="5"/>
      <c r="H7" s="5"/>
      <c r="I7" s="5"/>
      <c r="J7" s="5"/>
      <c r="K7" s="5"/>
      <c r="Q7" s="5"/>
      <c r="R7" s="5"/>
      <c r="S7" s="5"/>
      <c r="T7" s="5"/>
      <c r="U7" s="5"/>
      <c r="V7" s="5"/>
      <c r="AB7" s="5"/>
      <c r="AC7" s="5"/>
      <c r="AD7" s="5"/>
      <c r="AE7" s="5"/>
      <c r="AF7" s="5"/>
      <c r="AG7" s="5"/>
      <c r="AM7" s="5"/>
      <c r="AN7" s="5"/>
      <c r="AO7" s="5"/>
      <c r="AP7" s="5"/>
      <c r="AQ7" s="5"/>
      <c r="AR7" s="5"/>
      <c r="AX7" s="5"/>
      <c r="AY7" s="5"/>
      <c r="AZ7" s="5"/>
      <c r="BA7" s="5"/>
      <c r="BB7" s="5"/>
      <c r="BC7" s="5"/>
      <c r="BD7" s="5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T7" s="121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62"/>
      <c r="CF7" s="110"/>
      <c r="CG7" s="110"/>
      <c r="CH7" s="105"/>
    </row>
    <row r="8" spans="1:195" s="3" customFormat="1" ht="15" thickBot="1" x14ac:dyDescent="0.4">
      <c r="A8" s="6" t="s">
        <v>0</v>
      </c>
      <c r="B8" s="21">
        <v>42370</v>
      </c>
      <c r="C8" s="21">
        <v>42401</v>
      </c>
      <c r="D8" s="21">
        <v>42430</v>
      </c>
      <c r="E8" s="21">
        <v>42461</v>
      </c>
      <c r="F8" s="21">
        <v>42491</v>
      </c>
      <c r="G8" s="21">
        <v>42522</v>
      </c>
      <c r="H8" s="21">
        <v>42552</v>
      </c>
      <c r="I8" s="21">
        <v>42583</v>
      </c>
      <c r="J8" s="21">
        <v>42614</v>
      </c>
      <c r="K8" s="21">
        <v>42644</v>
      </c>
      <c r="L8" s="21">
        <v>42675</v>
      </c>
      <c r="M8" s="21">
        <v>42705</v>
      </c>
      <c r="N8" s="21">
        <v>42736</v>
      </c>
      <c r="O8" s="21">
        <v>42767</v>
      </c>
      <c r="P8" s="21">
        <v>42795</v>
      </c>
      <c r="Q8" s="21">
        <v>42826</v>
      </c>
      <c r="R8" s="21">
        <v>42856</v>
      </c>
      <c r="S8" s="21">
        <v>42887</v>
      </c>
      <c r="T8" s="21">
        <v>42917</v>
      </c>
      <c r="U8" s="21">
        <v>42948</v>
      </c>
      <c r="V8" s="21">
        <v>42979</v>
      </c>
      <c r="W8" s="21">
        <v>43009</v>
      </c>
      <c r="X8" s="21">
        <v>43040</v>
      </c>
      <c r="Y8" s="21">
        <v>43070</v>
      </c>
      <c r="Z8" s="21">
        <v>43101</v>
      </c>
      <c r="AA8" s="21">
        <v>43132</v>
      </c>
      <c r="AB8" s="21">
        <v>43160</v>
      </c>
      <c r="AC8" s="21">
        <v>43191</v>
      </c>
      <c r="AD8" s="21">
        <v>43221</v>
      </c>
      <c r="AE8" s="21">
        <v>43252</v>
      </c>
      <c r="AF8" s="21">
        <v>43282</v>
      </c>
      <c r="AG8" s="21">
        <v>43313</v>
      </c>
      <c r="AH8" s="21">
        <v>43344</v>
      </c>
      <c r="AI8" s="21">
        <v>43374</v>
      </c>
      <c r="AJ8" s="21">
        <v>43405</v>
      </c>
      <c r="AK8" s="21">
        <v>43435</v>
      </c>
      <c r="AL8" s="21">
        <v>43466</v>
      </c>
      <c r="AM8" s="21">
        <v>43497</v>
      </c>
      <c r="AN8" s="21">
        <v>43525</v>
      </c>
      <c r="AO8" s="21">
        <v>43556</v>
      </c>
      <c r="AP8" s="21">
        <v>43586</v>
      </c>
      <c r="AQ8" s="21">
        <v>43617</v>
      </c>
      <c r="AR8" s="21">
        <v>43647</v>
      </c>
      <c r="AS8" s="21">
        <v>43678</v>
      </c>
      <c r="AT8" s="21">
        <v>43709</v>
      </c>
      <c r="AU8" s="21">
        <v>43739</v>
      </c>
      <c r="AV8" s="21">
        <v>43770</v>
      </c>
      <c r="AW8" s="21">
        <v>43800</v>
      </c>
      <c r="AX8" s="21">
        <v>43831</v>
      </c>
      <c r="AY8" s="21">
        <v>43862</v>
      </c>
      <c r="AZ8" s="21">
        <v>43891</v>
      </c>
      <c r="BA8" s="21">
        <v>43922</v>
      </c>
      <c r="BB8" s="21">
        <v>43952</v>
      </c>
      <c r="BC8" s="21">
        <v>43983</v>
      </c>
      <c r="BD8" s="21">
        <v>44013</v>
      </c>
      <c r="BE8" s="21">
        <v>44044</v>
      </c>
      <c r="BF8" s="21">
        <v>44075</v>
      </c>
      <c r="BG8" s="124">
        <v>44105</v>
      </c>
      <c r="BH8" s="21">
        <v>44136</v>
      </c>
      <c r="BI8" s="21">
        <v>44166</v>
      </c>
      <c r="BJ8" s="124">
        <v>44197</v>
      </c>
      <c r="BK8" s="21">
        <v>44228</v>
      </c>
      <c r="BL8" s="21">
        <v>44256</v>
      </c>
      <c r="BM8" s="21">
        <v>44287</v>
      </c>
      <c r="BN8" s="21">
        <v>44317</v>
      </c>
      <c r="BO8" s="21">
        <v>44348</v>
      </c>
      <c r="BP8" s="21">
        <v>44378</v>
      </c>
      <c r="BQ8" s="21">
        <v>44409</v>
      </c>
      <c r="BR8" s="21">
        <v>44440</v>
      </c>
      <c r="BS8" s="124">
        <v>44470</v>
      </c>
      <c r="BT8" s="21">
        <v>44501</v>
      </c>
      <c r="BU8" s="21">
        <v>44531</v>
      </c>
      <c r="BV8" s="21">
        <v>44562</v>
      </c>
      <c r="BW8" s="270">
        <v>44593</v>
      </c>
      <c r="BX8" s="270">
        <v>44621</v>
      </c>
      <c r="BY8" s="270">
        <v>44652</v>
      </c>
      <c r="BZ8" s="270">
        <v>44682</v>
      </c>
      <c r="CA8" s="270">
        <v>44713</v>
      </c>
      <c r="CB8" s="270">
        <v>44743</v>
      </c>
      <c r="CC8" s="270">
        <v>44774</v>
      </c>
      <c r="CD8" s="270">
        <v>44805</v>
      </c>
      <c r="CE8" s="271">
        <v>44835</v>
      </c>
      <c r="CF8" s="24">
        <v>44866</v>
      </c>
      <c r="CG8" s="24">
        <v>44896</v>
      </c>
      <c r="CH8" s="239">
        <v>44927</v>
      </c>
      <c r="CI8" s="24">
        <v>44958</v>
      </c>
      <c r="CJ8" s="24">
        <v>44986</v>
      </c>
      <c r="CK8" s="24">
        <v>45017</v>
      </c>
      <c r="CL8" s="24">
        <v>45047</v>
      </c>
      <c r="CM8" s="24">
        <v>45078</v>
      </c>
      <c r="CN8" s="24">
        <v>45108</v>
      </c>
      <c r="CO8" s="24">
        <v>45139</v>
      </c>
      <c r="CP8" s="24">
        <v>45170</v>
      </c>
      <c r="CQ8" s="24">
        <v>45200</v>
      </c>
      <c r="CR8" s="24">
        <v>45231</v>
      </c>
      <c r="CS8" s="24">
        <v>45261</v>
      </c>
      <c r="CT8" s="24">
        <v>45292</v>
      </c>
      <c r="CU8" s="134" t="s">
        <v>29</v>
      </c>
      <c r="CV8" s="134"/>
      <c r="CW8" s="134" t="s">
        <v>27</v>
      </c>
      <c r="CX8" s="4"/>
      <c r="CY8" s="4"/>
      <c r="CZ8"/>
      <c r="DA8"/>
      <c r="DB8" s="20" t="s">
        <v>58</v>
      </c>
    </row>
    <row r="9" spans="1:195" s="11" customFormat="1" ht="15" thickBot="1" x14ac:dyDescent="0.4">
      <c r="A9" s="198" t="s">
        <v>18</v>
      </c>
      <c r="B9" s="199"/>
      <c r="C9" s="199"/>
      <c r="D9" s="199">
        <v>0</v>
      </c>
      <c r="E9" s="199">
        <v>1328.78</v>
      </c>
      <c r="F9" s="199">
        <v>9526.5299999999988</v>
      </c>
      <c r="G9" s="199">
        <v>131900.43000000002</v>
      </c>
      <c r="H9" s="199">
        <v>295999.55</v>
      </c>
      <c r="I9" s="199">
        <v>425553.79999999987</v>
      </c>
      <c r="J9" s="199">
        <v>758519.65</v>
      </c>
      <c r="K9" s="199">
        <v>199350.73000000016</v>
      </c>
      <c r="L9" s="199">
        <v>279108.34999999992</v>
      </c>
      <c r="M9" s="199">
        <v>438307.65</v>
      </c>
      <c r="N9" s="199">
        <v>509660.87999999989</v>
      </c>
      <c r="O9" s="199">
        <v>486201.49000000028</v>
      </c>
      <c r="P9" s="199">
        <v>514839.35999999993</v>
      </c>
      <c r="Q9" s="199">
        <v>312695.84999999963</v>
      </c>
      <c r="R9" s="199">
        <v>392474.24999999977</v>
      </c>
      <c r="S9" s="199">
        <v>1348848.3600000003</v>
      </c>
      <c r="T9" s="199">
        <v>1958770.0699999998</v>
      </c>
      <c r="U9" s="199">
        <v>2119352.19</v>
      </c>
      <c r="V9" s="199">
        <v>1653005.44</v>
      </c>
      <c r="W9" s="199">
        <v>750637.88000000059</v>
      </c>
      <c r="X9" s="199">
        <v>825052.10999999905</v>
      </c>
      <c r="Y9" s="199">
        <v>1097101.9800000007</v>
      </c>
      <c r="Z9" s="199">
        <v>1233427.4099999992</v>
      </c>
      <c r="AA9" s="199">
        <v>1062738.5799999998</v>
      </c>
      <c r="AB9" s="199">
        <v>1116457.6900000018</v>
      </c>
      <c r="AC9" s="199">
        <v>959793.47999999963</v>
      </c>
      <c r="AD9" s="199">
        <v>1424231.0999999994</v>
      </c>
      <c r="AE9" s="199">
        <v>3804569.2400000016</v>
      </c>
      <c r="AF9" s="199">
        <v>5112749.5900000026</v>
      </c>
      <c r="AG9" s="199">
        <v>4713867.5500000026</v>
      </c>
      <c r="AH9" s="199">
        <v>3598339.9599999986</v>
      </c>
      <c r="AI9" s="199">
        <v>1714525.5399999977</v>
      </c>
      <c r="AJ9" s="199">
        <v>1571421.2499999981</v>
      </c>
      <c r="AK9" s="199">
        <v>1919519.9299999997</v>
      </c>
      <c r="AL9" s="199">
        <v>2060434.7699999972</v>
      </c>
      <c r="AM9" s="199">
        <v>1799627.3200000029</v>
      </c>
      <c r="AN9" s="199">
        <v>2312591.7700000047</v>
      </c>
      <c r="AO9" s="199">
        <v>2109913.9999999995</v>
      </c>
      <c r="AP9" s="199">
        <v>1887985.9599999981</v>
      </c>
      <c r="AQ9" s="199">
        <v>6123794.6400000015</v>
      </c>
      <c r="AR9" s="199">
        <v>7375311.7899999972</v>
      </c>
      <c r="AS9" s="199">
        <v>6969272.2200000016</v>
      </c>
      <c r="AT9" s="199">
        <v>5125287.4899999993</v>
      </c>
      <c r="AU9" s="199">
        <v>2223308.9999999981</v>
      </c>
      <c r="AV9" s="199">
        <v>2078395.7300000025</v>
      </c>
      <c r="AW9" s="199">
        <v>2228734.6799999988</v>
      </c>
      <c r="AX9" s="199">
        <v>2369847.9499999997</v>
      </c>
      <c r="AY9" s="199">
        <v>217555.38999999873</v>
      </c>
      <c r="AZ9" s="199">
        <v>1940172.8499999971</v>
      </c>
      <c r="BA9" s="199">
        <v>2286.3100000023842</v>
      </c>
      <c r="BB9" s="199">
        <v>33.389999997336417</v>
      </c>
      <c r="BC9" s="199">
        <v>12223.310000002384</v>
      </c>
      <c r="BD9" s="199">
        <v>22853.179999999702</v>
      </c>
      <c r="BE9" s="199">
        <v>37353.849999999627</v>
      </c>
      <c r="BF9" s="199">
        <v>34409.610000001267</v>
      </c>
      <c r="BG9" s="191">
        <v>13496.160000000149</v>
      </c>
      <c r="BH9" s="190">
        <v>12870.069999998435</v>
      </c>
      <c r="BI9" s="190">
        <v>17714.029999999329</v>
      </c>
      <c r="BJ9" s="191">
        <v>20826.88000000082</v>
      </c>
      <c r="BK9" s="190">
        <v>19099.220000000671</v>
      </c>
      <c r="BL9" s="190">
        <v>21421.460000000894</v>
      </c>
      <c r="BM9" s="190">
        <v>19168.38000000082</v>
      </c>
      <c r="BN9" s="190">
        <v>25465.089999996126</v>
      </c>
      <c r="BO9" s="190">
        <v>70360.550000002608</v>
      </c>
      <c r="BP9" s="190">
        <v>91202.140000000596</v>
      </c>
      <c r="BQ9" s="190">
        <v>84499.239999998827</v>
      </c>
      <c r="BR9" s="190">
        <v>53951.849999999627</v>
      </c>
      <c r="BS9" s="191">
        <v>21911.110000000801</v>
      </c>
      <c r="BT9" s="190">
        <v>20626.079999999609</v>
      </c>
      <c r="BU9" s="190">
        <v>24775.299999998882</v>
      </c>
      <c r="BV9" s="190">
        <v>25830.020000001416</v>
      </c>
      <c r="BW9" s="193">
        <v>21223.889999997336</v>
      </c>
      <c r="BX9" s="190">
        <v>0</v>
      </c>
      <c r="BY9" s="190">
        <v>0</v>
      </c>
      <c r="BZ9" s="190">
        <v>0</v>
      </c>
      <c r="CA9" s="190">
        <v>0</v>
      </c>
      <c r="CB9" s="190">
        <v>0</v>
      </c>
      <c r="CC9" s="190">
        <v>0</v>
      </c>
      <c r="CD9" s="190">
        <v>0</v>
      </c>
      <c r="CE9" s="192">
        <v>0</v>
      </c>
      <c r="CF9" s="202"/>
      <c r="CG9" s="200"/>
      <c r="CH9" s="201"/>
      <c r="CI9" s="202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133">
        <f>SUM(B9:CE9)</f>
        <v>90235713.329999954</v>
      </c>
      <c r="CV9" s="36"/>
      <c r="CW9" s="135" t="s">
        <v>26</v>
      </c>
      <c r="CX9" s="40">
        <f>'[1]TD CALC Summary (Cumulative) '!$BA$27</f>
        <v>89235997.579999998</v>
      </c>
      <c r="CY9" s="37"/>
      <c r="CZ9"/>
      <c r="DA9"/>
      <c r="DB9" s="96">
        <f t="shared" ref="DB9:DB15" si="0">SUM(CI9:CT9)</f>
        <v>0</v>
      </c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</row>
    <row r="10" spans="1:195" s="19" customFormat="1" ht="15" thickTop="1" x14ac:dyDescent="0.35">
      <c r="A10" s="203" t="s">
        <v>12</v>
      </c>
      <c r="B10" s="161"/>
      <c r="C10" s="161"/>
      <c r="D10" s="217">
        <v>0</v>
      </c>
      <c r="E10" s="217">
        <v>1328.78</v>
      </c>
      <c r="F10" s="217">
        <v>9526.5299999999988</v>
      </c>
      <c r="G10" s="217">
        <v>120352.88</v>
      </c>
      <c r="H10" s="217">
        <v>256080.65000000002</v>
      </c>
      <c r="I10" s="217">
        <v>372472.09999999992</v>
      </c>
      <c r="J10" s="217">
        <v>670608.5</v>
      </c>
      <c r="K10" s="217">
        <v>120551.63000000012</v>
      </c>
      <c r="L10" s="217">
        <v>184475.61999999988</v>
      </c>
      <c r="M10" s="217">
        <v>301697.94999999995</v>
      </c>
      <c r="N10" s="217">
        <v>327357.96999999997</v>
      </c>
      <c r="O10" s="217">
        <v>317272.05000000028</v>
      </c>
      <c r="P10" s="217">
        <v>305348.18999999994</v>
      </c>
      <c r="Q10" s="217">
        <v>197792.15999999968</v>
      </c>
      <c r="R10" s="217">
        <v>200664.75999999978</v>
      </c>
      <c r="S10" s="217">
        <v>879022.23000000045</v>
      </c>
      <c r="T10" s="217">
        <v>1282604.3399999999</v>
      </c>
      <c r="U10" s="217">
        <v>1399033.92</v>
      </c>
      <c r="V10" s="217">
        <v>904042.34999999963</v>
      </c>
      <c r="W10" s="217">
        <v>276514.40000000037</v>
      </c>
      <c r="X10" s="217">
        <v>372792.59999999963</v>
      </c>
      <c r="Y10" s="217">
        <v>559285.05000000075</v>
      </c>
      <c r="Z10" s="217">
        <v>591373.70999999903</v>
      </c>
      <c r="AA10" s="217">
        <v>500836.08000000007</v>
      </c>
      <c r="AB10" s="217">
        <v>462807.17000000179</v>
      </c>
      <c r="AC10" s="217">
        <v>255600.08999999985</v>
      </c>
      <c r="AD10" s="217">
        <v>481507.6799999997</v>
      </c>
      <c r="AE10" s="217">
        <v>1997746.3400000017</v>
      </c>
      <c r="AF10" s="217">
        <v>2714818.1799999997</v>
      </c>
      <c r="AG10" s="217">
        <v>2617480.8900000025</v>
      </c>
      <c r="AH10" s="217">
        <v>1555407.7100000009</v>
      </c>
      <c r="AI10" s="217">
        <v>541370.46999999508</v>
      </c>
      <c r="AJ10" s="217">
        <v>496941.62999999896</v>
      </c>
      <c r="AK10" s="217">
        <v>679510.1799999997</v>
      </c>
      <c r="AL10" s="217">
        <v>678526.77999999747</v>
      </c>
      <c r="AM10" s="217">
        <v>601701.77000000328</v>
      </c>
      <c r="AN10" s="217">
        <v>705045.42000000179</v>
      </c>
      <c r="AO10" s="217">
        <v>557694.19999999925</v>
      </c>
      <c r="AP10" s="217">
        <v>349136.58000000194</v>
      </c>
      <c r="AQ10" s="217">
        <v>2666775.4400000013</v>
      </c>
      <c r="AR10" s="217">
        <v>3013692.8199999966</v>
      </c>
      <c r="AS10" s="217">
        <v>3249975.2600000016</v>
      </c>
      <c r="AT10" s="217">
        <v>1818882.6099999994</v>
      </c>
      <c r="AU10" s="217">
        <v>447413.80999999493</v>
      </c>
      <c r="AV10" s="217">
        <v>552491.52000000328</v>
      </c>
      <c r="AW10" s="217">
        <v>691219.96000000089</v>
      </c>
      <c r="AX10" s="217">
        <v>699596.14999999851</v>
      </c>
      <c r="AY10" s="217">
        <v>-1127644.9299999997</v>
      </c>
      <c r="AZ10" s="217">
        <v>475952.4299999997</v>
      </c>
      <c r="BA10" s="217">
        <v>0</v>
      </c>
      <c r="BB10" s="217">
        <v>0</v>
      </c>
      <c r="BC10" s="217">
        <v>0</v>
      </c>
      <c r="BD10" s="217">
        <v>0</v>
      </c>
      <c r="BE10" s="217">
        <v>0</v>
      </c>
      <c r="BF10" s="217">
        <v>0</v>
      </c>
      <c r="BG10" s="258">
        <v>0</v>
      </c>
      <c r="BH10" s="219">
        <v>0</v>
      </c>
      <c r="BI10" s="219">
        <v>0</v>
      </c>
      <c r="BJ10" s="219">
        <v>0</v>
      </c>
      <c r="BK10" s="219">
        <v>0</v>
      </c>
      <c r="BL10" s="219">
        <v>0</v>
      </c>
      <c r="BM10" s="219">
        <v>0</v>
      </c>
      <c r="BN10" s="219">
        <v>0</v>
      </c>
      <c r="BO10" s="219">
        <v>0</v>
      </c>
      <c r="BP10" s="219">
        <v>0</v>
      </c>
      <c r="BQ10" s="219">
        <v>0</v>
      </c>
      <c r="BR10" s="219">
        <v>0</v>
      </c>
      <c r="BS10" s="262">
        <v>0</v>
      </c>
      <c r="BT10" s="172">
        <v>0</v>
      </c>
      <c r="BU10" s="169">
        <v>0</v>
      </c>
      <c r="BV10" s="169">
        <v>0</v>
      </c>
      <c r="BW10" s="172">
        <v>0</v>
      </c>
      <c r="BX10" s="169">
        <v>0</v>
      </c>
      <c r="BY10" s="169">
        <v>0</v>
      </c>
      <c r="BZ10" s="169">
        <v>0</v>
      </c>
      <c r="CA10" s="169">
        <v>0</v>
      </c>
      <c r="CB10" s="169">
        <v>0</v>
      </c>
      <c r="CC10" s="169">
        <v>0</v>
      </c>
      <c r="CD10" s="169">
        <v>0</v>
      </c>
      <c r="CE10" s="171">
        <v>0</v>
      </c>
      <c r="CF10" s="206"/>
      <c r="CG10" s="208"/>
      <c r="CH10" s="266"/>
      <c r="CI10" s="206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9"/>
      <c r="CU10" s="133"/>
      <c r="CV10" s="133"/>
      <c r="CW10" s="36" t="s">
        <v>80</v>
      </c>
      <c r="CX10" s="36">
        <f>'[2]TD CALC Summary (Cumulative) '!$BY$57</f>
        <v>999715.75000000023</v>
      </c>
      <c r="CY10" s="37"/>
      <c r="CZ10"/>
      <c r="DA10"/>
      <c r="DB10" s="67">
        <f t="shared" si="0"/>
        <v>0</v>
      </c>
      <c r="DC10" s="99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</row>
    <row r="11" spans="1:195" s="19" customFormat="1" x14ac:dyDescent="0.35">
      <c r="A11" s="203" t="s">
        <v>13</v>
      </c>
      <c r="B11" s="161"/>
      <c r="C11" s="161"/>
      <c r="D11" s="217">
        <v>0</v>
      </c>
      <c r="E11" s="217">
        <v>0</v>
      </c>
      <c r="F11" s="217">
        <v>0</v>
      </c>
      <c r="G11" s="217">
        <v>4167.9399999999996</v>
      </c>
      <c r="H11" s="217">
        <v>13357.940000000002</v>
      </c>
      <c r="I11" s="217">
        <v>14454.18</v>
      </c>
      <c r="J11" s="217">
        <v>22320.249999999996</v>
      </c>
      <c r="K11" s="217">
        <v>23584.83</v>
      </c>
      <c r="L11" s="217">
        <v>27553.509999999995</v>
      </c>
      <c r="M11" s="217">
        <v>36873.300000000017</v>
      </c>
      <c r="N11" s="217">
        <v>47047.100000000006</v>
      </c>
      <c r="O11" s="217">
        <v>42342.149999999994</v>
      </c>
      <c r="P11" s="217">
        <v>52262.419999999984</v>
      </c>
      <c r="Q11" s="217">
        <v>24709.820000000007</v>
      </c>
      <c r="R11" s="217">
        <v>48722.070000000007</v>
      </c>
      <c r="S11" s="217">
        <v>89215.37</v>
      </c>
      <c r="T11" s="217">
        <v>138931.90000000002</v>
      </c>
      <c r="U11" s="217">
        <v>130458.32999999984</v>
      </c>
      <c r="V11" s="217">
        <v>149622.41000000015</v>
      </c>
      <c r="W11" s="217">
        <v>115842.15000000002</v>
      </c>
      <c r="X11" s="217">
        <v>86772.709999999846</v>
      </c>
      <c r="Y11" s="217">
        <v>125490.87999999989</v>
      </c>
      <c r="Z11" s="217">
        <v>148018.68999999994</v>
      </c>
      <c r="AA11" s="217">
        <v>127690.18999999994</v>
      </c>
      <c r="AB11" s="217">
        <v>159406.27000000002</v>
      </c>
      <c r="AC11" s="217">
        <v>183035.08000000031</v>
      </c>
      <c r="AD11" s="217">
        <v>257840.15999999992</v>
      </c>
      <c r="AE11" s="217">
        <v>387684.63000000035</v>
      </c>
      <c r="AF11" s="217">
        <v>508686.86999999965</v>
      </c>
      <c r="AG11" s="217">
        <v>447675.79999999981</v>
      </c>
      <c r="AH11" s="217">
        <v>488022.70000000019</v>
      </c>
      <c r="AI11" s="217">
        <v>344175.24000000069</v>
      </c>
      <c r="AJ11" s="217">
        <v>311009.05999999959</v>
      </c>
      <c r="AK11" s="217">
        <v>343993.12999999989</v>
      </c>
      <c r="AL11" s="217">
        <v>370770.33000000007</v>
      </c>
      <c r="AM11" s="217">
        <v>310169.88999999966</v>
      </c>
      <c r="AN11" s="217">
        <v>419753.16000000108</v>
      </c>
      <c r="AO11" s="217">
        <v>423811.08999999985</v>
      </c>
      <c r="AP11" s="217">
        <v>418930.93999999948</v>
      </c>
      <c r="AQ11" s="217">
        <v>696098.56000000052</v>
      </c>
      <c r="AR11" s="217">
        <v>888417.11999999918</v>
      </c>
      <c r="AS11" s="217">
        <v>719222.04000000097</v>
      </c>
      <c r="AT11" s="217">
        <v>752671.73000000045</v>
      </c>
      <c r="AU11" s="217">
        <v>517065.38999999873</v>
      </c>
      <c r="AV11" s="217">
        <v>440358.31999999844</v>
      </c>
      <c r="AW11" s="217">
        <v>372255.00999999978</v>
      </c>
      <c r="AX11" s="217">
        <v>444467.00000000186</v>
      </c>
      <c r="AY11" s="217">
        <v>343323.83000000007</v>
      </c>
      <c r="AZ11" s="217">
        <v>382499.52999999933</v>
      </c>
      <c r="BA11" s="217">
        <v>0</v>
      </c>
      <c r="BB11" s="217">
        <v>0</v>
      </c>
      <c r="BC11" s="217">
        <v>0</v>
      </c>
      <c r="BD11" s="217">
        <v>0</v>
      </c>
      <c r="BE11" s="217">
        <v>0</v>
      </c>
      <c r="BF11" s="217">
        <v>0</v>
      </c>
      <c r="BG11" s="259">
        <v>0</v>
      </c>
      <c r="BH11" s="219">
        <v>0</v>
      </c>
      <c r="BI11" s="219">
        <v>0</v>
      </c>
      <c r="BJ11" s="219">
        <v>0</v>
      </c>
      <c r="BK11" s="219">
        <v>255.64000000059605</v>
      </c>
      <c r="BL11" s="219">
        <v>592.33999999985099</v>
      </c>
      <c r="BM11" s="219">
        <v>632.41000000014901</v>
      </c>
      <c r="BN11" s="219">
        <v>892.52999999932945</v>
      </c>
      <c r="BO11" s="219">
        <v>1958.390000000596</v>
      </c>
      <c r="BP11" s="219">
        <v>2575.9900000002235</v>
      </c>
      <c r="BQ11" s="219">
        <v>2901.589999999851</v>
      </c>
      <c r="BR11" s="219">
        <v>2255.2100000008941</v>
      </c>
      <c r="BS11" s="262">
        <v>1201.0499999988824</v>
      </c>
      <c r="BT11" s="176">
        <v>993.04000000096858</v>
      </c>
      <c r="BU11" s="161">
        <v>1022.7099999990314</v>
      </c>
      <c r="BV11" s="161">
        <v>1061.0999999996275</v>
      </c>
      <c r="BW11" s="176">
        <v>818.65000000037253</v>
      </c>
      <c r="BX11" s="161">
        <v>0</v>
      </c>
      <c r="BY11" s="161">
        <v>0</v>
      </c>
      <c r="BZ11" s="161">
        <v>0</v>
      </c>
      <c r="CA11" s="161">
        <v>0</v>
      </c>
      <c r="CB11" s="161">
        <v>0</v>
      </c>
      <c r="CC11" s="161">
        <v>0</v>
      </c>
      <c r="CD11" s="161">
        <v>0</v>
      </c>
      <c r="CE11" s="175">
        <v>0</v>
      </c>
      <c r="CF11" s="211"/>
      <c r="CG11" s="210"/>
      <c r="CH11" s="267"/>
      <c r="CI11" s="211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2"/>
      <c r="CU11" s="36"/>
      <c r="CV11" s="36"/>
      <c r="CW11" s="133" t="s">
        <v>81</v>
      </c>
      <c r="CX11" s="133">
        <f>SUM(CX9:CX10)</f>
        <v>90235713.329999998</v>
      </c>
      <c r="CY11" s="37"/>
      <c r="CZ11" s="37"/>
      <c r="DA11"/>
      <c r="DB11" s="54">
        <f t="shared" si="0"/>
        <v>0</v>
      </c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</row>
    <row r="12" spans="1:195" s="19" customFormat="1" x14ac:dyDescent="0.35">
      <c r="A12" s="203" t="s">
        <v>14</v>
      </c>
      <c r="B12" s="161"/>
      <c r="C12" s="161"/>
      <c r="D12" s="217">
        <v>0</v>
      </c>
      <c r="E12" s="217">
        <v>0</v>
      </c>
      <c r="F12" s="217">
        <v>0</v>
      </c>
      <c r="G12" s="217">
        <v>6853.38</v>
      </c>
      <c r="H12" s="217">
        <v>24493.5</v>
      </c>
      <c r="I12" s="217">
        <v>33409.69</v>
      </c>
      <c r="J12" s="217">
        <v>56460.609999999993</v>
      </c>
      <c r="K12" s="217">
        <v>48357.03</v>
      </c>
      <c r="L12" s="217">
        <v>55899.790000000008</v>
      </c>
      <c r="M12" s="217">
        <v>75546.030000000028</v>
      </c>
      <c r="N12" s="217">
        <v>97352.229999999981</v>
      </c>
      <c r="O12" s="217">
        <v>91562.099999999977</v>
      </c>
      <c r="P12" s="217">
        <v>114563.78000000003</v>
      </c>
      <c r="Q12" s="217">
        <v>61155.599999999977</v>
      </c>
      <c r="R12" s="217">
        <v>102205.64000000001</v>
      </c>
      <c r="S12" s="217">
        <v>221631.07999999996</v>
      </c>
      <c r="T12" s="217">
        <v>332206.05000000005</v>
      </c>
      <c r="U12" s="217">
        <v>319145.15000000014</v>
      </c>
      <c r="V12" s="217">
        <v>352001.19999999995</v>
      </c>
      <c r="W12" s="217">
        <v>230729.55000000005</v>
      </c>
      <c r="X12" s="217">
        <v>239391.36999999965</v>
      </c>
      <c r="Y12" s="217">
        <v>266781.58000000007</v>
      </c>
      <c r="Z12" s="217">
        <v>312105.20000000019</v>
      </c>
      <c r="AA12" s="217">
        <v>271478.48999999976</v>
      </c>
      <c r="AB12" s="217">
        <v>319460.60999999987</v>
      </c>
      <c r="AC12" s="217">
        <v>334428.61999999965</v>
      </c>
      <c r="AD12" s="217">
        <v>449994.59999999963</v>
      </c>
      <c r="AE12" s="217">
        <v>871311.25999999978</v>
      </c>
      <c r="AF12" s="217">
        <v>1177390.7900000019</v>
      </c>
      <c r="AG12" s="217">
        <v>1009716.5700000003</v>
      </c>
      <c r="AH12" s="217">
        <v>1016326.7899999982</v>
      </c>
      <c r="AI12" s="217">
        <v>555178.75000000186</v>
      </c>
      <c r="AJ12" s="217">
        <v>504762.08999999985</v>
      </c>
      <c r="AK12" s="217">
        <v>588919.23000000045</v>
      </c>
      <c r="AL12" s="217">
        <v>665468.6099999994</v>
      </c>
      <c r="AM12" s="217">
        <v>579431.93999999948</v>
      </c>
      <c r="AN12" s="217">
        <v>772136.74000000209</v>
      </c>
      <c r="AO12" s="217">
        <v>745789.6400000006</v>
      </c>
      <c r="AP12" s="217">
        <v>714312.04999999702</v>
      </c>
      <c r="AQ12" s="217">
        <v>1666090.3499999996</v>
      </c>
      <c r="AR12" s="217">
        <v>2097910.540000001</v>
      </c>
      <c r="AS12" s="217">
        <v>1772226.1099999994</v>
      </c>
      <c r="AT12" s="217">
        <v>1620615.0399999991</v>
      </c>
      <c r="AU12" s="217">
        <v>832864.56000000238</v>
      </c>
      <c r="AV12" s="217">
        <v>710085.51000000164</v>
      </c>
      <c r="AW12" s="217">
        <v>768797.14999999851</v>
      </c>
      <c r="AX12" s="217">
        <v>807148.3200000003</v>
      </c>
      <c r="AY12" s="217">
        <v>651115.96999999881</v>
      </c>
      <c r="AZ12" s="217">
        <v>704577.47999999672</v>
      </c>
      <c r="BA12" s="217">
        <v>2286.3100000023842</v>
      </c>
      <c r="BB12" s="217">
        <v>2660.8699999973178</v>
      </c>
      <c r="BC12" s="217">
        <v>12223.310000002384</v>
      </c>
      <c r="BD12" s="217">
        <v>22853.179999999702</v>
      </c>
      <c r="BE12" s="217">
        <v>20540.269999999553</v>
      </c>
      <c r="BF12" s="217">
        <v>15022.210000000894</v>
      </c>
      <c r="BG12" s="259">
        <v>6711.089999999851</v>
      </c>
      <c r="BH12" s="219">
        <v>6702.839999999851</v>
      </c>
      <c r="BI12" s="219">
        <v>8127.0399999991059</v>
      </c>
      <c r="BJ12" s="219">
        <v>8329.3000000007451</v>
      </c>
      <c r="BK12" s="219">
        <v>8800.269999999553</v>
      </c>
      <c r="BL12" s="219">
        <v>10333.070000000298</v>
      </c>
      <c r="BM12" s="219">
        <v>8760.0100000016391</v>
      </c>
      <c r="BN12" s="219">
        <v>11044.909999996424</v>
      </c>
      <c r="BO12" s="219">
        <v>31907.310000002384</v>
      </c>
      <c r="BP12" s="219">
        <v>40946.179999999702</v>
      </c>
      <c r="BQ12" s="219">
        <v>36410.359999999404</v>
      </c>
      <c r="BR12" s="219">
        <v>22318.39999999851</v>
      </c>
      <c r="BS12" s="262">
        <v>8944.2900000028312</v>
      </c>
      <c r="BT12" s="176">
        <v>9312.6499999985099</v>
      </c>
      <c r="BU12" s="161">
        <v>11751.719999998808</v>
      </c>
      <c r="BV12" s="161">
        <v>12005.310000002384</v>
      </c>
      <c r="BW12" s="176">
        <v>10126.529999997467</v>
      </c>
      <c r="BX12" s="161">
        <v>0</v>
      </c>
      <c r="BY12" s="161">
        <v>0</v>
      </c>
      <c r="BZ12" s="161">
        <v>0</v>
      </c>
      <c r="CA12" s="161">
        <v>0</v>
      </c>
      <c r="CB12" s="161">
        <v>0</v>
      </c>
      <c r="CC12" s="161">
        <v>0</v>
      </c>
      <c r="CD12" s="161">
        <v>0</v>
      </c>
      <c r="CE12" s="175">
        <v>0</v>
      </c>
      <c r="CF12" s="211"/>
      <c r="CG12" s="210"/>
      <c r="CH12" s="267"/>
      <c r="CI12" s="211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2"/>
      <c r="CU12" s="36"/>
      <c r="CV12" s="36"/>
      <c r="CW12" s="144" t="s">
        <v>79</v>
      </c>
      <c r="CX12" s="133">
        <v>90235713.329999983</v>
      </c>
      <c r="CY12" s="37"/>
      <c r="CZ12" s="37"/>
      <c r="DA12" s="137" t="s">
        <v>33</v>
      </c>
      <c r="DB12" s="54">
        <f t="shared" si="0"/>
        <v>0</v>
      </c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</row>
    <row r="13" spans="1:195" s="19" customFormat="1" x14ac:dyDescent="0.35">
      <c r="A13" s="203" t="s">
        <v>15</v>
      </c>
      <c r="B13" s="161"/>
      <c r="C13" s="161"/>
      <c r="D13" s="217">
        <v>0</v>
      </c>
      <c r="E13" s="217">
        <v>0</v>
      </c>
      <c r="F13" s="217">
        <v>0</v>
      </c>
      <c r="G13" s="217">
        <v>526.23</v>
      </c>
      <c r="H13" s="217">
        <v>1707.2399999999998</v>
      </c>
      <c r="I13" s="217">
        <v>2028.9699999999998</v>
      </c>
      <c r="J13" s="217">
        <v>4499.2600000000011</v>
      </c>
      <c r="K13" s="217">
        <v>4284.0399999999991</v>
      </c>
      <c r="L13" s="217">
        <v>7227.92</v>
      </c>
      <c r="M13" s="217">
        <v>17709.170000000002</v>
      </c>
      <c r="N13" s="217">
        <v>27502.43</v>
      </c>
      <c r="O13" s="217">
        <v>23867.65</v>
      </c>
      <c r="P13" s="217">
        <v>29055.349999999991</v>
      </c>
      <c r="Q13" s="217">
        <v>10757.690000000017</v>
      </c>
      <c r="R13" s="217">
        <v>27803.969999999972</v>
      </c>
      <c r="S13" s="217">
        <v>126566.82</v>
      </c>
      <c r="T13" s="217">
        <v>175689.74</v>
      </c>
      <c r="U13" s="217">
        <v>215183.16000000003</v>
      </c>
      <c r="V13" s="217">
        <v>202786.94000000006</v>
      </c>
      <c r="W13" s="217">
        <v>100087.57000000007</v>
      </c>
      <c r="X13" s="217">
        <v>96259.079999999842</v>
      </c>
      <c r="Y13" s="217">
        <v>112165</v>
      </c>
      <c r="Z13" s="217">
        <v>128838.41999999993</v>
      </c>
      <c r="AA13" s="217">
        <v>113104.3600000001</v>
      </c>
      <c r="AB13" s="217">
        <v>129439.45999999996</v>
      </c>
      <c r="AC13" s="217">
        <v>129646.61999999988</v>
      </c>
      <c r="AD13" s="217">
        <v>176619.16000000015</v>
      </c>
      <c r="AE13" s="217">
        <v>416091.85000000009</v>
      </c>
      <c r="AF13" s="217">
        <v>534882.73</v>
      </c>
      <c r="AG13" s="217">
        <v>476996.03000000026</v>
      </c>
      <c r="AH13" s="217">
        <v>406579.49999999953</v>
      </c>
      <c r="AI13" s="217">
        <v>202811.04000000004</v>
      </c>
      <c r="AJ13" s="217">
        <v>186362.33999999985</v>
      </c>
      <c r="AK13" s="217">
        <v>218445.35999999987</v>
      </c>
      <c r="AL13" s="217">
        <v>246867.91000000015</v>
      </c>
      <c r="AM13" s="217">
        <v>216404.73000000045</v>
      </c>
      <c r="AN13" s="217">
        <v>300233.46999999974</v>
      </c>
      <c r="AO13" s="217">
        <v>278345.00999999978</v>
      </c>
      <c r="AP13" s="217">
        <v>287989.21999999974</v>
      </c>
      <c r="AQ13" s="217">
        <v>776547.50999999978</v>
      </c>
      <c r="AR13" s="217">
        <v>961871.98000000045</v>
      </c>
      <c r="AS13" s="217">
        <v>859921.08999999985</v>
      </c>
      <c r="AT13" s="217">
        <v>674426.50999999978</v>
      </c>
      <c r="AU13" s="217">
        <v>316273.42000000179</v>
      </c>
      <c r="AV13" s="217">
        <v>274443.11999999918</v>
      </c>
      <c r="AW13" s="217">
        <v>266606.75999999978</v>
      </c>
      <c r="AX13" s="217">
        <v>297792.69999999925</v>
      </c>
      <c r="AY13" s="217">
        <v>246874.51999999955</v>
      </c>
      <c r="AZ13" s="217">
        <v>270790.45000000112</v>
      </c>
      <c r="BA13" s="217">
        <v>0</v>
      </c>
      <c r="BB13" s="217">
        <v>0</v>
      </c>
      <c r="BC13" s="217">
        <v>0</v>
      </c>
      <c r="BD13" s="217">
        <v>0</v>
      </c>
      <c r="BE13" s="217">
        <v>16813.580000000075</v>
      </c>
      <c r="BF13" s="217">
        <v>19387.400000000373</v>
      </c>
      <c r="BG13" s="259">
        <v>6785.070000000298</v>
      </c>
      <c r="BH13" s="219">
        <v>6167.2299999985844</v>
      </c>
      <c r="BI13" s="219">
        <v>9586.9900000002235</v>
      </c>
      <c r="BJ13" s="219">
        <v>12497.580000000075</v>
      </c>
      <c r="BK13" s="219">
        <v>10043.310000000522</v>
      </c>
      <c r="BL13" s="219">
        <v>10496.050000000745</v>
      </c>
      <c r="BM13" s="219">
        <v>9775.9599999990314</v>
      </c>
      <c r="BN13" s="219">
        <v>13527.650000000373</v>
      </c>
      <c r="BO13" s="219">
        <v>36494.849999999627</v>
      </c>
      <c r="BP13" s="219">
        <v>47679.970000000671</v>
      </c>
      <c r="BQ13" s="219">
        <v>45288.439999999478</v>
      </c>
      <c r="BR13" s="219">
        <v>29486.400000000373</v>
      </c>
      <c r="BS13" s="262">
        <v>11833.289999999106</v>
      </c>
      <c r="BT13" s="176">
        <v>10374.580000000075</v>
      </c>
      <c r="BU13" s="161">
        <v>12057.450000001118</v>
      </c>
      <c r="BV13" s="161">
        <v>12824.789999999106</v>
      </c>
      <c r="BW13" s="176">
        <v>10330.179999999702</v>
      </c>
      <c r="BX13" s="161">
        <v>0</v>
      </c>
      <c r="BY13" s="161">
        <v>0</v>
      </c>
      <c r="BZ13" s="161">
        <v>0</v>
      </c>
      <c r="CA13" s="161">
        <v>0</v>
      </c>
      <c r="CB13" s="161">
        <v>0</v>
      </c>
      <c r="CC13" s="161">
        <v>0</v>
      </c>
      <c r="CD13" s="161">
        <v>0</v>
      </c>
      <c r="CE13" s="175">
        <v>0</v>
      </c>
      <c r="CF13" s="211"/>
      <c r="CG13" s="210"/>
      <c r="CH13" s="267"/>
      <c r="CI13" s="211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2"/>
      <c r="CU13" s="36"/>
      <c r="CV13" s="36"/>
      <c r="CW13" s="133" t="s">
        <v>19</v>
      </c>
      <c r="CX13" s="133">
        <f>CX11-CX12</f>
        <v>0</v>
      </c>
      <c r="CY13" s="37"/>
      <c r="CZ13" s="37"/>
      <c r="DA13" s="288" t="s">
        <v>88</v>
      </c>
      <c r="DB13" s="54">
        <f t="shared" si="0"/>
        <v>0</v>
      </c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</row>
    <row r="14" spans="1:195" s="19" customFormat="1" x14ac:dyDescent="0.35">
      <c r="A14" s="203" t="s">
        <v>16</v>
      </c>
      <c r="B14" s="161"/>
      <c r="C14" s="161"/>
      <c r="D14" s="217">
        <v>0</v>
      </c>
      <c r="E14" s="217">
        <v>0</v>
      </c>
      <c r="F14" s="217">
        <v>0</v>
      </c>
      <c r="G14" s="217">
        <v>0</v>
      </c>
      <c r="H14" s="217">
        <v>360.22</v>
      </c>
      <c r="I14" s="217">
        <v>1250.5</v>
      </c>
      <c r="J14" s="217">
        <v>2097.7200000000003</v>
      </c>
      <c r="K14" s="217">
        <v>1848.1399999999999</v>
      </c>
      <c r="L14" s="217">
        <v>2286.0100000000002</v>
      </c>
      <c r="M14" s="217">
        <v>3076.2700000000004</v>
      </c>
      <c r="N14" s="217">
        <v>5696.5999999999985</v>
      </c>
      <c r="O14" s="217">
        <v>6142.6100000000006</v>
      </c>
      <c r="P14" s="217">
        <v>8834.9599999999991</v>
      </c>
      <c r="Q14" s="217">
        <v>7688.4700000000012</v>
      </c>
      <c r="R14" s="217">
        <v>10845.160000000003</v>
      </c>
      <c r="S14" s="217">
        <v>20033.729999999996</v>
      </c>
      <c r="T14" s="217">
        <v>29338.039999999994</v>
      </c>
      <c r="U14" s="217">
        <v>26225.059999999998</v>
      </c>
      <c r="V14" s="217">
        <v>25792.080000000016</v>
      </c>
      <c r="W14" s="217">
        <v>18911.649999999994</v>
      </c>
      <c r="X14" s="217">
        <v>18135.429999999993</v>
      </c>
      <c r="Y14" s="217">
        <v>20092.940000000002</v>
      </c>
      <c r="Z14" s="217">
        <v>22817.299999999988</v>
      </c>
      <c r="AA14" s="217">
        <v>20524.76999999999</v>
      </c>
      <c r="AB14" s="217">
        <v>22865.559999999998</v>
      </c>
      <c r="AC14" s="217">
        <v>23955.599999999977</v>
      </c>
      <c r="AD14" s="217">
        <v>33056.75</v>
      </c>
      <c r="AE14" s="217">
        <v>72196.109999999986</v>
      </c>
      <c r="AF14" s="217">
        <v>96088.410000000033</v>
      </c>
      <c r="AG14" s="217">
        <v>80854.579999999958</v>
      </c>
      <c r="AH14" s="217">
        <v>65756.459999999963</v>
      </c>
      <c r="AI14" s="217">
        <v>35564.589999999967</v>
      </c>
      <c r="AJ14" s="217">
        <v>33321.969999999972</v>
      </c>
      <c r="AK14" s="217">
        <v>40399.459999999963</v>
      </c>
      <c r="AL14" s="217">
        <v>46987.760000000009</v>
      </c>
      <c r="AM14" s="217">
        <v>44022.119999999995</v>
      </c>
      <c r="AN14" s="217">
        <v>59576.330000000075</v>
      </c>
      <c r="AO14" s="217">
        <v>53638.189999999944</v>
      </c>
      <c r="AP14" s="217">
        <v>63257.09999999986</v>
      </c>
      <c r="AQ14" s="217">
        <v>189324.82000000007</v>
      </c>
      <c r="AR14" s="217">
        <v>254806.16999999993</v>
      </c>
      <c r="AS14" s="217">
        <v>225584.37999999989</v>
      </c>
      <c r="AT14" s="217">
        <v>144075.14999999991</v>
      </c>
      <c r="AU14" s="217">
        <v>61423.350000000559</v>
      </c>
      <c r="AV14" s="217">
        <v>53649.209999999963</v>
      </c>
      <c r="AW14" s="217">
        <v>54043.729999999981</v>
      </c>
      <c r="AX14" s="217">
        <v>58723.649999999907</v>
      </c>
      <c r="AY14" s="217">
        <v>52534.629999999888</v>
      </c>
      <c r="AZ14" s="217">
        <v>53192.39000000013</v>
      </c>
      <c r="BA14" s="217">
        <v>0</v>
      </c>
      <c r="BB14" s="217">
        <v>0</v>
      </c>
      <c r="BC14" s="217">
        <v>0</v>
      </c>
      <c r="BD14" s="217">
        <v>0</v>
      </c>
      <c r="BE14" s="217">
        <v>0</v>
      </c>
      <c r="BF14" s="217">
        <v>0</v>
      </c>
      <c r="BG14" s="259">
        <v>0</v>
      </c>
      <c r="BH14" s="219">
        <v>0</v>
      </c>
      <c r="BI14" s="219">
        <v>0</v>
      </c>
      <c r="BJ14" s="219">
        <v>0</v>
      </c>
      <c r="BK14" s="219">
        <v>0</v>
      </c>
      <c r="BL14" s="219">
        <v>0</v>
      </c>
      <c r="BM14" s="219">
        <v>0</v>
      </c>
      <c r="BN14" s="219">
        <v>0</v>
      </c>
      <c r="BO14" s="219">
        <v>0</v>
      </c>
      <c r="BP14" s="219">
        <v>0</v>
      </c>
      <c r="BQ14" s="219">
        <v>-101.14999999990687</v>
      </c>
      <c r="BR14" s="219">
        <v>-108.16000000014901</v>
      </c>
      <c r="BS14" s="262">
        <v>-67.520000000018626</v>
      </c>
      <c r="BT14" s="176">
        <v>-54.189999999944121</v>
      </c>
      <c r="BU14" s="161">
        <v>-56.580000000074506</v>
      </c>
      <c r="BV14" s="161">
        <v>-61.179999999701977</v>
      </c>
      <c r="BW14" s="176">
        <v>-51.470000000204891</v>
      </c>
      <c r="BX14" s="161">
        <v>0</v>
      </c>
      <c r="BY14" s="161">
        <v>0</v>
      </c>
      <c r="BZ14" s="161">
        <v>0</v>
      </c>
      <c r="CA14" s="161">
        <v>0</v>
      </c>
      <c r="CB14" s="161">
        <v>0</v>
      </c>
      <c r="CC14" s="161">
        <v>0</v>
      </c>
      <c r="CD14" s="161">
        <v>0</v>
      </c>
      <c r="CE14" s="175">
        <v>0</v>
      </c>
      <c r="CF14" s="211"/>
      <c r="CG14" s="210"/>
      <c r="CH14" s="267"/>
      <c r="CI14" s="211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2"/>
      <c r="CU14" s="36"/>
      <c r="CV14" s="36"/>
      <c r="CW14" s="37"/>
      <c r="CX14" s="37"/>
      <c r="CY14" s="37"/>
      <c r="CZ14" s="37"/>
      <c r="DA14" s="288"/>
      <c r="DB14" s="54">
        <f t="shared" si="0"/>
        <v>0</v>
      </c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</row>
    <row r="15" spans="1:195" s="19" customFormat="1" ht="15" thickBot="1" x14ac:dyDescent="0.4">
      <c r="A15" s="203" t="s">
        <v>8</v>
      </c>
      <c r="B15" s="168"/>
      <c r="C15" s="168"/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1938.36</v>
      </c>
      <c r="J15" s="217">
        <v>2533.3100000000004</v>
      </c>
      <c r="K15" s="217">
        <v>725.05999999999949</v>
      </c>
      <c r="L15" s="217">
        <v>1665.5</v>
      </c>
      <c r="M15" s="217">
        <v>3404.9300000000003</v>
      </c>
      <c r="N15" s="217">
        <v>4704.5499999999993</v>
      </c>
      <c r="O15" s="217">
        <v>5014.93</v>
      </c>
      <c r="P15" s="217">
        <v>4774.66</v>
      </c>
      <c r="Q15" s="217">
        <v>10592.109999999997</v>
      </c>
      <c r="R15" s="217">
        <v>2232.6500000000087</v>
      </c>
      <c r="S15" s="217">
        <v>12379.130000000005</v>
      </c>
      <c r="T15" s="217">
        <v>0</v>
      </c>
      <c r="U15" s="217">
        <v>29306.57</v>
      </c>
      <c r="V15" s="217">
        <v>18760.459999999977</v>
      </c>
      <c r="W15" s="217">
        <v>8552.5599999999977</v>
      </c>
      <c r="X15" s="217">
        <v>11700.919999999998</v>
      </c>
      <c r="Y15" s="217">
        <v>13286.529999999999</v>
      </c>
      <c r="Z15" s="217">
        <v>30274.089999999997</v>
      </c>
      <c r="AA15" s="217">
        <v>29104.690000000031</v>
      </c>
      <c r="AB15" s="217">
        <v>22478.619999999995</v>
      </c>
      <c r="AC15" s="217">
        <v>33127.469999999972</v>
      </c>
      <c r="AD15" s="217">
        <v>25212.75</v>
      </c>
      <c r="AE15" s="217">
        <v>59539.049999999988</v>
      </c>
      <c r="AF15" s="217">
        <v>80882.610000000044</v>
      </c>
      <c r="AG15" s="217">
        <v>81143.679999999993</v>
      </c>
      <c r="AH15" s="217">
        <v>66246.799999999988</v>
      </c>
      <c r="AI15" s="217">
        <v>35425.45000000007</v>
      </c>
      <c r="AJ15" s="217">
        <v>39024.160000000033</v>
      </c>
      <c r="AK15" s="217">
        <v>48252.569999999949</v>
      </c>
      <c r="AL15" s="217">
        <v>51813.380000000005</v>
      </c>
      <c r="AM15" s="217">
        <v>47896.869999999879</v>
      </c>
      <c r="AN15" s="217">
        <v>55846.649999999907</v>
      </c>
      <c r="AO15" s="217">
        <v>50635.870000000112</v>
      </c>
      <c r="AP15" s="217">
        <v>54360.070000000065</v>
      </c>
      <c r="AQ15" s="217">
        <v>128957.95999999996</v>
      </c>
      <c r="AR15" s="217">
        <v>158613.15999999992</v>
      </c>
      <c r="AS15" s="217">
        <v>142343.34000000008</v>
      </c>
      <c r="AT15" s="217">
        <v>114616.44999999995</v>
      </c>
      <c r="AU15" s="217">
        <v>48268.469999999972</v>
      </c>
      <c r="AV15" s="217">
        <v>47368.050000000047</v>
      </c>
      <c r="AW15" s="217">
        <v>75812.070000000065</v>
      </c>
      <c r="AX15" s="217">
        <v>62120.129999999888</v>
      </c>
      <c r="AY15" s="217">
        <v>51351.370000000112</v>
      </c>
      <c r="AZ15" s="217">
        <v>53160.570000000065</v>
      </c>
      <c r="BA15" s="217">
        <v>0</v>
      </c>
      <c r="BB15" s="217">
        <v>-2627.4799999999814</v>
      </c>
      <c r="BC15" s="217">
        <v>0</v>
      </c>
      <c r="BD15" s="217">
        <v>0</v>
      </c>
      <c r="BE15" s="217">
        <v>0</v>
      </c>
      <c r="BF15" s="217">
        <v>0</v>
      </c>
      <c r="BG15" s="258">
        <v>0</v>
      </c>
      <c r="BH15" s="219">
        <v>0</v>
      </c>
      <c r="BI15" s="219">
        <v>0</v>
      </c>
      <c r="BJ15" s="219">
        <v>0</v>
      </c>
      <c r="BK15" s="219">
        <v>0</v>
      </c>
      <c r="BL15" s="219">
        <v>0</v>
      </c>
      <c r="BM15" s="219">
        <v>0</v>
      </c>
      <c r="BN15" s="219">
        <v>0</v>
      </c>
      <c r="BO15" s="219">
        <v>0</v>
      </c>
      <c r="BP15" s="219">
        <v>0</v>
      </c>
      <c r="BQ15" s="219">
        <v>0</v>
      </c>
      <c r="BR15" s="219">
        <v>0</v>
      </c>
      <c r="BS15" s="262">
        <v>0</v>
      </c>
      <c r="BT15" s="181">
        <v>0</v>
      </c>
      <c r="BU15" s="179">
        <v>0</v>
      </c>
      <c r="BV15" s="179">
        <v>0</v>
      </c>
      <c r="BW15" s="181">
        <v>0</v>
      </c>
      <c r="BX15" s="179">
        <v>0</v>
      </c>
      <c r="BY15" s="179">
        <v>0</v>
      </c>
      <c r="BZ15" s="179">
        <v>0</v>
      </c>
      <c r="CA15" s="179">
        <v>0</v>
      </c>
      <c r="CB15" s="179">
        <v>0</v>
      </c>
      <c r="CC15" s="179">
        <v>0</v>
      </c>
      <c r="CD15" s="179">
        <v>0</v>
      </c>
      <c r="CE15" s="180">
        <v>0</v>
      </c>
      <c r="CF15" s="263"/>
      <c r="CG15" s="264"/>
      <c r="CH15" s="268"/>
      <c r="CI15" s="263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5"/>
      <c r="CU15" s="36"/>
      <c r="CV15" s="36"/>
      <c r="CW15" s="37"/>
      <c r="CX15" s="37"/>
      <c r="CY15" s="37"/>
      <c r="CZ15" s="37"/>
      <c r="DA15" s="288" t="s">
        <v>78</v>
      </c>
      <c r="DB15" s="67">
        <f t="shared" si="0"/>
        <v>0</v>
      </c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</row>
    <row r="16" spans="1:195" s="19" customFormat="1" ht="15.5" thickTop="1" thickBot="1" x14ac:dyDescent="0.4">
      <c r="A16" s="31"/>
      <c r="B16" s="55"/>
      <c r="C16" s="55"/>
      <c r="D16" s="55">
        <f>SUM(D10:D15)-D9</f>
        <v>0</v>
      </c>
      <c r="E16" s="55">
        <f t="shared" ref="E16:S16" si="1">SUM(E10:E15)-E9</f>
        <v>0</v>
      </c>
      <c r="F16" s="55">
        <f t="shared" si="1"/>
        <v>0</v>
      </c>
      <c r="G16" s="55">
        <f t="shared" si="1"/>
        <v>0</v>
      </c>
      <c r="H16" s="55">
        <f t="shared" si="1"/>
        <v>0</v>
      </c>
      <c r="I16" s="55">
        <f t="shared" si="1"/>
        <v>0</v>
      </c>
      <c r="J16" s="55">
        <f t="shared" si="1"/>
        <v>0</v>
      </c>
      <c r="K16" s="55">
        <f t="shared" si="1"/>
        <v>0</v>
      </c>
      <c r="L16" s="55">
        <f t="shared" si="1"/>
        <v>0</v>
      </c>
      <c r="M16" s="55">
        <f t="shared" si="1"/>
        <v>0</v>
      </c>
      <c r="N16" s="55">
        <f t="shared" si="1"/>
        <v>0</v>
      </c>
      <c r="O16" s="55">
        <f t="shared" si="1"/>
        <v>0</v>
      </c>
      <c r="P16" s="55">
        <f t="shared" si="1"/>
        <v>0</v>
      </c>
      <c r="Q16" s="55">
        <f t="shared" si="1"/>
        <v>0</v>
      </c>
      <c r="R16" s="55">
        <f t="shared" si="1"/>
        <v>0</v>
      </c>
      <c r="S16" s="55">
        <f t="shared" si="1"/>
        <v>0</v>
      </c>
      <c r="T16" s="55">
        <f t="shared" ref="T16" si="2">SUM(T10:T15)-T9</f>
        <v>0</v>
      </c>
      <c r="U16" s="55">
        <f t="shared" ref="U16:BV16" si="3">SUM(U10:U15)-U9</f>
        <v>0</v>
      </c>
      <c r="V16" s="55">
        <f t="shared" si="3"/>
        <v>0</v>
      </c>
      <c r="W16" s="55">
        <f t="shared" si="3"/>
        <v>0</v>
      </c>
      <c r="X16" s="55">
        <f t="shared" si="3"/>
        <v>0</v>
      </c>
      <c r="Y16" s="55">
        <f t="shared" si="3"/>
        <v>0</v>
      </c>
      <c r="Z16" s="55">
        <f t="shared" si="3"/>
        <v>0</v>
      </c>
      <c r="AA16" s="55">
        <f t="shared" si="3"/>
        <v>0</v>
      </c>
      <c r="AB16" s="55">
        <f t="shared" si="3"/>
        <v>0</v>
      </c>
      <c r="AC16" s="55">
        <f t="shared" si="3"/>
        <v>0</v>
      </c>
      <c r="AD16" s="55">
        <f t="shared" si="3"/>
        <v>0</v>
      </c>
      <c r="AE16" s="55">
        <f t="shared" si="3"/>
        <v>0</v>
      </c>
      <c r="AF16" s="55">
        <f t="shared" si="3"/>
        <v>0</v>
      </c>
      <c r="AG16" s="55">
        <f t="shared" si="3"/>
        <v>0</v>
      </c>
      <c r="AH16" s="55">
        <f t="shared" si="3"/>
        <v>0</v>
      </c>
      <c r="AI16" s="55">
        <f t="shared" si="3"/>
        <v>0</v>
      </c>
      <c r="AJ16" s="55">
        <f t="shared" si="3"/>
        <v>0</v>
      </c>
      <c r="AK16" s="55">
        <f t="shared" si="3"/>
        <v>0</v>
      </c>
      <c r="AL16" s="55">
        <f t="shared" si="3"/>
        <v>0</v>
      </c>
      <c r="AM16" s="55">
        <f t="shared" si="3"/>
        <v>0</v>
      </c>
      <c r="AN16" s="55">
        <f t="shared" si="3"/>
        <v>0</v>
      </c>
      <c r="AO16" s="55">
        <f t="shared" si="3"/>
        <v>0</v>
      </c>
      <c r="AP16" s="55">
        <f t="shared" si="3"/>
        <v>0</v>
      </c>
      <c r="AQ16" s="55">
        <f t="shared" si="3"/>
        <v>0</v>
      </c>
      <c r="AR16" s="55">
        <f t="shared" si="3"/>
        <v>0</v>
      </c>
      <c r="AS16" s="55">
        <f t="shared" si="3"/>
        <v>0</v>
      </c>
      <c r="AT16" s="55">
        <f t="shared" si="3"/>
        <v>0</v>
      </c>
      <c r="AU16" s="55">
        <f t="shared" si="3"/>
        <v>0</v>
      </c>
      <c r="AV16" s="55">
        <f t="shared" si="3"/>
        <v>0</v>
      </c>
      <c r="AW16" s="55">
        <f t="shared" si="3"/>
        <v>0</v>
      </c>
      <c r="AX16" s="55">
        <f t="shared" si="3"/>
        <v>0</v>
      </c>
      <c r="AY16" s="85">
        <f t="shared" si="3"/>
        <v>0</v>
      </c>
      <c r="AZ16" s="55">
        <f t="shared" si="3"/>
        <v>0</v>
      </c>
      <c r="BA16" s="55">
        <f t="shared" si="3"/>
        <v>0</v>
      </c>
      <c r="BB16" s="85">
        <f t="shared" si="3"/>
        <v>0</v>
      </c>
      <c r="BC16" s="55">
        <f t="shared" si="3"/>
        <v>0</v>
      </c>
      <c r="BD16" s="55">
        <f t="shared" si="3"/>
        <v>0</v>
      </c>
      <c r="BE16" s="55">
        <f t="shared" si="3"/>
        <v>0</v>
      </c>
      <c r="BF16" s="55">
        <f t="shared" si="3"/>
        <v>0</v>
      </c>
      <c r="BG16" s="125">
        <f t="shared" si="3"/>
        <v>0</v>
      </c>
      <c r="BH16" s="85">
        <f t="shared" si="3"/>
        <v>0</v>
      </c>
      <c r="BI16" s="85">
        <f t="shared" si="3"/>
        <v>0</v>
      </c>
      <c r="BJ16" s="88">
        <f t="shared" si="3"/>
        <v>0</v>
      </c>
      <c r="BK16" s="87">
        <f t="shared" si="3"/>
        <v>0</v>
      </c>
      <c r="BL16" s="32">
        <f t="shared" si="3"/>
        <v>0</v>
      </c>
      <c r="BM16" s="87">
        <f t="shared" si="3"/>
        <v>0</v>
      </c>
      <c r="BN16" s="87">
        <f t="shared" si="3"/>
        <v>0</v>
      </c>
      <c r="BO16" s="32">
        <f t="shared" si="3"/>
        <v>0</v>
      </c>
      <c r="BP16" s="32">
        <f t="shared" si="3"/>
        <v>0</v>
      </c>
      <c r="BQ16" s="32">
        <f t="shared" si="3"/>
        <v>0</v>
      </c>
      <c r="BR16" s="32">
        <f t="shared" si="3"/>
        <v>0</v>
      </c>
      <c r="BS16" s="241">
        <f t="shared" si="3"/>
        <v>0</v>
      </c>
      <c r="BT16" s="32">
        <f t="shared" si="3"/>
        <v>0</v>
      </c>
      <c r="BU16" s="32">
        <f t="shared" si="3"/>
        <v>0</v>
      </c>
      <c r="BV16" s="88">
        <f t="shared" si="3"/>
        <v>0</v>
      </c>
      <c r="BW16" s="86">
        <f t="shared" ref="BW16:CH16" si="4">SUM(BW10:BW15)-BW9</f>
        <v>0</v>
      </c>
      <c r="BX16" s="32">
        <f t="shared" si="4"/>
        <v>0</v>
      </c>
      <c r="BY16" s="87">
        <f t="shared" si="4"/>
        <v>0</v>
      </c>
      <c r="BZ16" s="87">
        <f t="shared" si="4"/>
        <v>0</v>
      </c>
      <c r="CA16" s="32">
        <f t="shared" si="4"/>
        <v>0</v>
      </c>
      <c r="CB16" s="32">
        <f t="shared" si="4"/>
        <v>0</v>
      </c>
      <c r="CC16" s="32">
        <f t="shared" si="4"/>
        <v>0</v>
      </c>
      <c r="CD16" s="32">
        <f t="shared" si="4"/>
        <v>0</v>
      </c>
      <c r="CE16" s="127">
        <f t="shared" si="4"/>
        <v>0</v>
      </c>
      <c r="CF16" s="33">
        <f t="shared" si="4"/>
        <v>0</v>
      </c>
      <c r="CG16" s="32">
        <f t="shared" si="4"/>
        <v>0</v>
      </c>
      <c r="CH16" s="102">
        <f t="shared" si="4"/>
        <v>0</v>
      </c>
      <c r="CI16" s="86">
        <f t="shared" ref="CI16:CT16" si="5">SUM(CI10:CI15)-CI9</f>
        <v>0</v>
      </c>
      <c r="CJ16" s="32">
        <f t="shared" si="5"/>
        <v>0</v>
      </c>
      <c r="CK16" s="87">
        <f t="shared" si="5"/>
        <v>0</v>
      </c>
      <c r="CL16" s="87">
        <f t="shared" si="5"/>
        <v>0</v>
      </c>
      <c r="CM16" s="32">
        <f t="shared" si="5"/>
        <v>0</v>
      </c>
      <c r="CN16" s="32">
        <f t="shared" si="5"/>
        <v>0</v>
      </c>
      <c r="CO16" s="32">
        <f t="shared" si="5"/>
        <v>0</v>
      </c>
      <c r="CP16" s="32">
        <f t="shared" si="5"/>
        <v>0</v>
      </c>
      <c r="CQ16" s="87">
        <f t="shared" si="5"/>
        <v>0</v>
      </c>
      <c r="CR16" s="32">
        <f t="shared" si="5"/>
        <v>0</v>
      </c>
      <c r="CS16" s="32">
        <f t="shared" si="5"/>
        <v>0</v>
      </c>
      <c r="CT16" s="32">
        <f t="shared" si="5"/>
        <v>0</v>
      </c>
      <c r="CU16" s="134" t="s">
        <v>3</v>
      </c>
      <c r="CV16" s="36"/>
      <c r="CW16" s="18"/>
      <c r="CX16" s="36"/>
      <c r="CY16" s="37"/>
      <c r="CZ16" s="37"/>
      <c r="DA16" s="288"/>
      <c r="DB16" s="32">
        <f t="shared" ref="DB16" si="6">SUM(DB10:DB15)-DB9</f>
        <v>0</v>
      </c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</row>
    <row r="17" spans="1:195" x14ac:dyDescent="0.3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G17" s="14"/>
      <c r="BH17" s="59"/>
      <c r="BI17" s="74"/>
      <c r="BJ17" s="73"/>
      <c r="BK17" s="73"/>
      <c r="BL17" s="73"/>
      <c r="BM17" s="73"/>
      <c r="BN17" s="73"/>
      <c r="BO17" s="73"/>
      <c r="BP17" s="84"/>
      <c r="BQ17" s="73"/>
      <c r="BR17" s="238" t="s">
        <v>55</v>
      </c>
      <c r="BS17" s="73"/>
      <c r="BT17" s="73"/>
      <c r="BU17" s="73"/>
      <c r="BV17" s="73"/>
      <c r="BW17" s="73"/>
      <c r="BX17" s="73"/>
      <c r="BY17" s="73"/>
      <c r="BZ17" s="73"/>
      <c r="CA17" s="73"/>
      <c r="CB17" s="84"/>
      <c r="CC17" s="73"/>
      <c r="CD17" s="73"/>
      <c r="CE17" s="242"/>
      <c r="CF17" s="73"/>
      <c r="CG17" s="73"/>
      <c r="CH17" s="103"/>
      <c r="CI17" s="74"/>
      <c r="CJ17" s="73"/>
      <c r="CK17" s="74"/>
      <c r="CL17" s="73"/>
      <c r="CM17" s="73"/>
      <c r="CN17" s="84"/>
      <c r="CO17" s="73"/>
      <c r="CP17" s="73"/>
      <c r="CQ17" s="73"/>
      <c r="CR17" s="73"/>
      <c r="CS17" s="73"/>
      <c r="CT17" s="73"/>
      <c r="CU17" s="40"/>
      <c r="CV17" s="40"/>
      <c r="CW17" s="14"/>
      <c r="CX17" s="14"/>
      <c r="CY17" s="14"/>
      <c r="CZ17" s="14"/>
      <c r="DA17" s="14"/>
      <c r="DB17" s="73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</row>
    <row r="18" spans="1:195" x14ac:dyDescent="0.35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59"/>
      <c r="BI18" s="58"/>
      <c r="BJ18" s="111"/>
      <c r="BK18" s="111"/>
      <c r="BL18" s="111"/>
      <c r="BM18" s="84"/>
      <c r="BN18" s="84"/>
      <c r="BO18" s="84"/>
      <c r="BP18" s="111"/>
      <c r="BQ18" s="84"/>
      <c r="BR18" s="84"/>
      <c r="BS18" s="84"/>
      <c r="BT18" s="280" t="s">
        <v>38</v>
      </c>
      <c r="BU18" s="84"/>
      <c r="BV18" s="84"/>
      <c r="BW18" s="84"/>
      <c r="BX18" s="111"/>
      <c r="BY18" s="84"/>
      <c r="BZ18" s="84"/>
      <c r="CA18" s="84"/>
      <c r="CB18" s="111"/>
      <c r="CC18" s="84"/>
      <c r="CD18" s="84"/>
      <c r="CE18" s="243"/>
      <c r="CF18" s="111"/>
      <c r="CG18" s="84"/>
      <c r="CH18" s="104"/>
      <c r="CI18" s="58"/>
      <c r="CJ18" s="59"/>
      <c r="CK18" s="58"/>
      <c r="CL18" s="58"/>
      <c r="CM18" s="58"/>
      <c r="CN18" s="59"/>
      <c r="CO18" s="58"/>
      <c r="CP18" s="58"/>
      <c r="CQ18" s="58"/>
      <c r="CR18" s="59"/>
      <c r="CS18" s="58"/>
      <c r="CT18" s="58"/>
      <c r="CU18" s="40"/>
      <c r="CV18" s="40"/>
      <c r="CW18" s="14"/>
      <c r="CX18" s="14"/>
      <c r="CY18" s="14"/>
      <c r="CZ18" s="14"/>
      <c r="DA18" s="14"/>
      <c r="DB18" s="58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</row>
    <row r="19" spans="1:195" x14ac:dyDescent="0.35">
      <c r="A19" s="16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59"/>
      <c r="BI19" s="58"/>
      <c r="BJ19" s="111"/>
      <c r="BK19" s="111"/>
      <c r="BL19" s="111"/>
      <c r="BM19" s="84"/>
      <c r="BN19" s="84"/>
      <c r="BO19" s="84"/>
      <c r="BP19" s="111"/>
      <c r="BQ19" s="84"/>
      <c r="BR19" s="84"/>
      <c r="BS19" s="84"/>
      <c r="BT19" s="111"/>
      <c r="BU19" s="84"/>
      <c r="BV19" s="84"/>
      <c r="BW19" s="84"/>
      <c r="BX19" s="111"/>
      <c r="BY19" s="84"/>
      <c r="BZ19" s="84"/>
      <c r="CA19" s="84"/>
      <c r="CB19" s="111"/>
      <c r="CC19" s="84"/>
      <c r="CD19" s="84"/>
      <c r="CE19" s="243"/>
      <c r="CF19" s="111"/>
      <c r="CG19" s="84"/>
      <c r="CH19" s="104"/>
      <c r="CI19" s="58"/>
      <c r="CJ19" s="59"/>
      <c r="CK19" s="58"/>
      <c r="CL19" s="58"/>
      <c r="CM19" s="58"/>
      <c r="CN19" s="59"/>
      <c r="CO19" s="58"/>
      <c r="CP19" s="58"/>
      <c r="CQ19" s="58"/>
      <c r="CR19" s="59"/>
      <c r="CS19" s="58"/>
      <c r="CT19" s="58"/>
      <c r="CU19" s="40"/>
      <c r="CV19" s="40"/>
      <c r="CW19" s="14"/>
      <c r="CX19" s="14"/>
      <c r="CY19" s="14"/>
      <c r="CZ19" s="14"/>
      <c r="DA19" s="14"/>
      <c r="DB19" s="58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</row>
    <row r="20" spans="1:195" x14ac:dyDescent="0.35">
      <c r="A20" s="1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D20" s="81"/>
      <c r="BE20" s="81"/>
      <c r="BF20" s="81"/>
      <c r="BG20" s="81"/>
      <c r="BH20" s="81"/>
      <c r="BI20" s="81"/>
      <c r="BJ20" s="113"/>
      <c r="BK20" s="113"/>
      <c r="BL20" s="113"/>
      <c r="BM20" s="113"/>
      <c r="BN20" s="113"/>
      <c r="BO20" s="114"/>
      <c r="BP20" s="115"/>
      <c r="BQ20" s="114"/>
      <c r="BR20" s="114"/>
      <c r="BS20" s="114"/>
      <c r="BT20" s="116"/>
      <c r="BU20" s="112"/>
      <c r="BV20" s="112"/>
      <c r="BW20" s="112"/>
      <c r="BX20" s="113"/>
      <c r="BY20" s="113"/>
      <c r="BZ20" s="113"/>
      <c r="CA20" s="114"/>
      <c r="CB20" s="115"/>
      <c r="CC20" s="114"/>
      <c r="CD20" s="114"/>
      <c r="CE20" s="244"/>
      <c r="CF20" s="116"/>
      <c r="CG20" s="112"/>
      <c r="CH20" s="117"/>
      <c r="CI20" s="18"/>
      <c r="CJ20" s="83"/>
      <c r="CK20" s="83"/>
      <c r="CL20" s="83"/>
      <c r="CM20" s="14"/>
      <c r="CN20" s="49"/>
      <c r="CO20" s="14"/>
      <c r="CP20" s="14"/>
      <c r="CQ20" s="14"/>
      <c r="CR20" s="50"/>
      <c r="CS20" s="18"/>
      <c r="CT20" s="18"/>
      <c r="CU20" s="40"/>
      <c r="CV20" s="40"/>
      <c r="CW20" s="14"/>
      <c r="CX20" s="14"/>
      <c r="CY20" s="14"/>
      <c r="CZ20" s="14"/>
      <c r="DA20" s="14"/>
      <c r="DB20" s="18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</row>
    <row r="21" spans="1:195" x14ac:dyDescent="0.35">
      <c r="A21" s="4" t="s">
        <v>61</v>
      </c>
      <c r="B21" s="18"/>
      <c r="C21" s="18"/>
      <c r="D21" s="18"/>
      <c r="E21" s="18"/>
      <c r="F21" s="18"/>
      <c r="G21" s="14"/>
      <c r="N21" s="14"/>
      <c r="O21" s="1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23"/>
      <c r="AY21" s="18"/>
      <c r="AZ21" s="14"/>
      <c r="BA21" s="14"/>
      <c r="BB21" s="14"/>
      <c r="BD21" s="82"/>
      <c r="BE21" s="82"/>
      <c r="BF21" s="82"/>
      <c r="BG21" s="82"/>
      <c r="BH21" s="82"/>
      <c r="BI21" s="82"/>
      <c r="BJ21" s="113"/>
      <c r="BK21" s="113"/>
      <c r="BL21" s="113"/>
      <c r="BM21" s="113"/>
      <c r="BN21" s="113"/>
      <c r="BO21" s="114"/>
      <c r="BP21" s="114"/>
      <c r="BQ21" s="114"/>
      <c r="BR21" s="114"/>
      <c r="BS21" s="114"/>
      <c r="BT21" s="114"/>
      <c r="BU21" s="114"/>
      <c r="BV21" s="114"/>
      <c r="BW21" s="112"/>
      <c r="BX21" s="113"/>
      <c r="BY21" s="113"/>
      <c r="BZ21" s="113"/>
      <c r="CA21" s="114"/>
      <c r="CB21" s="114"/>
      <c r="CC21" s="114"/>
      <c r="CD21" s="114"/>
      <c r="CE21" s="244"/>
      <c r="CF21" s="114"/>
      <c r="CG21" s="114"/>
      <c r="CH21" s="118"/>
      <c r="CI21" s="18"/>
      <c r="CJ21" s="83"/>
      <c r="CK21" s="83"/>
      <c r="CL21" s="83"/>
      <c r="CM21" s="14"/>
      <c r="CN21" s="14"/>
      <c r="CO21" s="14"/>
      <c r="CP21" s="14"/>
      <c r="CQ21" s="14"/>
      <c r="CR21" s="14"/>
      <c r="CS21" s="14"/>
      <c r="CT21" s="14"/>
      <c r="CU21" s="40"/>
      <c r="CV21" s="40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</row>
    <row r="22" spans="1:195" ht="5.4" customHeight="1" thickBot="1" x14ac:dyDescent="0.4">
      <c r="A22" s="3"/>
      <c r="C22" s="5"/>
      <c r="D22" s="5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21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62"/>
      <c r="CF22" s="110"/>
      <c r="CG22" s="110"/>
      <c r="CH22" s="105"/>
      <c r="CU22" s="135"/>
      <c r="CV22" s="135"/>
    </row>
    <row r="23" spans="1:195" s="3" customFormat="1" ht="15" thickBot="1" x14ac:dyDescent="0.4">
      <c r="A23" s="6" t="s">
        <v>4</v>
      </c>
      <c r="B23" s="21">
        <v>42370</v>
      </c>
      <c r="C23" s="21">
        <v>42401</v>
      </c>
      <c r="D23" s="21">
        <v>42430</v>
      </c>
      <c r="E23" s="21">
        <v>42461</v>
      </c>
      <c r="F23" s="21">
        <v>42491</v>
      </c>
      <c r="G23" s="21">
        <v>42522</v>
      </c>
      <c r="H23" s="21">
        <v>42552</v>
      </c>
      <c r="I23" s="21">
        <v>42583</v>
      </c>
      <c r="J23" s="21">
        <v>42614</v>
      </c>
      <c r="K23" s="21">
        <v>42644</v>
      </c>
      <c r="L23" s="21">
        <v>42675</v>
      </c>
      <c r="M23" s="21">
        <v>42705</v>
      </c>
      <c r="N23" s="21">
        <v>42736</v>
      </c>
      <c r="O23" s="21">
        <v>42767</v>
      </c>
      <c r="P23" s="21">
        <v>42795</v>
      </c>
      <c r="Q23" s="21">
        <v>42826</v>
      </c>
      <c r="R23" s="21">
        <v>42856</v>
      </c>
      <c r="S23" s="21">
        <v>42887</v>
      </c>
      <c r="T23" s="21">
        <v>42917</v>
      </c>
      <c r="U23" s="21">
        <v>42948</v>
      </c>
      <c r="V23" s="21">
        <v>42979</v>
      </c>
      <c r="W23" s="21">
        <v>43009</v>
      </c>
      <c r="X23" s="21">
        <v>43040</v>
      </c>
      <c r="Y23" s="21">
        <v>43070</v>
      </c>
      <c r="Z23" s="21">
        <v>43101</v>
      </c>
      <c r="AA23" s="21">
        <v>43132</v>
      </c>
      <c r="AB23" s="21">
        <v>43160</v>
      </c>
      <c r="AC23" s="21">
        <v>43191</v>
      </c>
      <c r="AD23" s="21">
        <v>43221</v>
      </c>
      <c r="AE23" s="21">
        <v>43252</v>
      </c>
      <c r="AF23" s="21">
        <v>43282</v>
      </c>
      <c r="AG23" s="21">
        <v>43313</v>
      </c>
      <c r="AH23" s="21">
        <v>43344</v>
      </c>
      <c r="AI23" s="21">
        <v>43374</v>
      </c>
      <c r="AJ23" s="21">
        <v>43405</v>
      </c>
      <c r="AK23" s="21">
        <v>43435</v>
      </c>
      <c r="AL23" s="21">
        <v>43466</v>
      </c>
      <c r="AM23" s="21">
        <v>43497</v>
      </c>
      <c r="AN23" s="21">
        <v>43525</v>
      </c>
      <c r="AO23" s="21">
        <v>43556</v>
      </c>
      <c r="AP23" s="21">
        <v>43586</v>
      </c>
      <c r="AQ23" s="21">
        <v>43617</v>
      </c>
      <c r="AR23" s="21">
        <v>43647</v>
      </c>
      <c r="AS23" s="21">
        <v>43678</v>
      </c>
      <c r="AT23" s="21">
        <v>43709</v>
      </c>
      <c r="AU23" s="21">
        <v>43739</v>
      </c>
      <c r="AV23" s="21">
        <v>43770</v>
      </c>
      <c r="AW23" s="21">
        <v>43800</v>
      </c>
      <c r="AX23" s="21">
        <v>43831</v>
      </c>
      <c r="AY23" s="21">
        <v>43862</v>
      </c>
      <c r="AZ23" s="21">
        <v>43891</v>
      </c>
      <c r="BA23" s="21">
        <v>43922</v>
      </c>
      <c r="BB23" s="21">
        <v>43952</v>
      </c>
      <c r="BC23" s="21">
        <v>43983</v>
      </c>
      <c r="BD23" s="21">
        <v>44013</v>
      </c>
      <c r="BE23" s="21">
        <v>44044</v>
      </c>
      <c r="BF23" s="21">
        <v>44075</v>
      </c>
      <c r="BG23" s="124">
        <v>44105</v>
      </c>
      <c r="BH23" s="21">
        <v>44136</v>
      </c>
      <c r="BI23" s="21">
        <v>44166</v>
      </c>
      <c r="BJ23" s="124">
        <v>44197</v>
      </c>
      <c r="BK23" s="21">
        <v>44228</v>
      </c>
      <c r="BL23" s="21">
        <v>44256</v>
      </c>
      <c r="BM23" s="21">
        <v>44287</v>
      </c>
      <c r="BN23" s="21">
        <v>44317</v>
      </c>
      <c r="BO23" s="21">
        <v>44348</v>
      </c>
      <c r="BP23" s="21">
        <v>44378</v>
      </c>
      <c r="BQ23" s="21">
        <v>44409</v>
      </c>
      <c r="BR23" s="21">
        <v>44440</v>
      </c>
      <c r="BS23" s="124">
        <v>44470</v>
      </c>
      <c r="BT23" s="21">
        <v>44501</v>
      </c>
      <c r="BU23" s="21">
        <v>44531</v>
      </c>
      <c r="BV23" s="21">
        <v>44562</v>
      </c>
      <c r="BW23" s="270">
        <v>44593</v>
      </c>
      <c r="BX23" s="270">
        <v>44621</v>
      </c>
      <c r="BY23" s="270">
        <v>44652</v>
      </c>
      <c r="BZ23" s="270">
        <v>44682</v>
      </c>
      <c r="CA23" s="270">
        <v>44713</v>
      </c>
      <c r="CB23" s="270">
        <v>44743</v>
      </c>
      <c r="CC23" s="270">
        <v>44774</v>
      </c>
      <c r="CD23" s="270">
        <v>44805</v>
      </c>
      <c r="CE23" s="271">
        <v>44835</v>
      </c>
      <c r="CF23" s="24">
        <v>44866</v>
      </c>
      <c r="CG23" s="24">
        <v>44896</v>
      </c>
      <c r="CH23" s="239">
        <v>44927</v>
      </c>
      <c r="CI23" s="24">
        <v>44958</v>
      </c>
      <c r="CJ23" s="24">
        <v>44986</v>
      </c>
      <c r="CK23" s="24">
        <v>45017</v>
      </c>
      <c r="CL23" s="24">
        <v>45047</v>
      </c>
      <c r="CM23" s="24">
        <v>45078</v>
      </c>
      <c r="CN23" s="24">
        <v>45108</v>
      </c>
      <c r="CO23" s="24">
        <v>45139</v>
      </c>
      <c r="CP23" s="24">
        <v>45170</v>
      </c>
      <c r="CQ23" s="24">
        <v>45200</v>
      </c>
      <c r="CR23" s="24">
        <v>45231</v>
      </c>
      <c r="CS23" s="24">
        <v>45261</v>
      </c>
      <c r="CT23" s="24">
        <v>45292</v>
      </c>
      <c r="CU23" s="134" t="s">
        <v>3</v>
      </c>
      <c r="CV23" s="134"/>
      <c r="CW23" s="134" t="s">
        <v>32</v>
      </c>
      <c r="CX23" s="134"/>
      <c r="CY23" s="4"/>
      <c r="CZ23" s="4"/>
      <c r="DA23" s="143"/>
      <c r="DB23" s="20" t="s">
        <v>58</v>
      </c>
    </row>
    <row r="24" spans="1:195" s="10" customFormat="1" ht="15" thickBot="1" x14ac:dyDescent="0.4">
      <c r="A24" s="198" t="s">
        <v>10</v>
      </c>
      <c r="B24" s="199"/>
      <c r="C24" s="199"/>
      <c r="D24" s="199">
        <v>489577.71</v>
      </c>
      <c r="E24" s="199">
        <v>596039.34</v>
      </c>
      <c r="F24" s="199">
        <v>1517252.46</v>
      </c>
      <c r="G24" s="199">
        <v>1813501.32</v>
      </c>
      <c r="H24" s="199">
        <v>2186924.08</v>
      </c>
      <c r="I24" s="199">
        <v>3901790.85</v>
      </c>
      <c r="J24" s="199">
        <v>2101305.48</v>
      </c>
      <c r="K24" s="199">
        <v>3473901.82</v>
      </c>
      <c r="L24" s="199">
        <v>3971572.65</v>
      </c>
      <c r="M24" s="199">
        <v>3484429.82</v>
      </c>
      <c r="N24" s="199">
        <v>3674638.82</v>
      </c>
      <c r="O24" s="199">
        <v>4414025.79</v>
      </c>
      <c r="P24" s="199">
        <v>2991594.54</v>
      </c>
      <c r="Q24" s="199">
        <v>2590304.3199999998</v>
      </c>
      <c r="R24" s="199">
        <v>4657810.8899999997</v>
      </c>
      <c r="S24" s="199">
        <v>4977110.7899999982</v>
      </c>
      <c r="T24" s="199">
        <v>3348927.8400000003</v>
      </c>
      <c r="U24" s="199">
        <v>5546241.8499999996</v>
      </c>
      <c r="V24" s="199">
        <v>4343353.6899999995</v>
      </c>
      <c r="W24" s="199">
        <v>4663448.7899999991</v>
      </c>
      <c r="X24" s="199">
        <v>3579807.37</v>
      </c>
      <c r="Y24" s="199">
        <v>5420569.8299999982</v>
      </c>
      <c r="Z24" s="199">
        <v>3574752.5799999991</v>
      </c>
      <c r="AA24" s="199">
        <v>3331489.5699999994</v>
      </c>
      <c r="AB24" s="199">
        <v>4263249.9299999988</v>
      </c>
      <c r="AC24" s="199">
        <v>4115174.5300000017</v>
      </c>
      <c r="AD24" s="199">
        <v>4740998.6900000004</v>
      </c>
      <c r="AE24" s="199">
        <v>5145804.7499999991</v>
      </c>
      <c r="AF24" s="199">
        <v>6107814.71</v>
      </c>
      <c r="AG24" s="199">
        <v>6553231.54</v>
      </c>
      <c r="AH24" s="199">
        <v>5114734.95</v>
      </c>
      <c r="AI24" s="199">
        <v>4801059.09</v>
      </c>
      <c r="AJ24" s="199">
        <v>6475373.9700000007</v>
      </c>
      <c r="AK24" s="199">
        <v>8029360.29</v>
      </c>
      <c r="AL24" s="199">
        <v>1571431.2300000002</v>
      </c>
      <c r="AM24" s="199">
        <v>9564900.9000000004</v>
      </c>
      <c r="AN24" s="199">
        <v>7004423.3000000007</v>
      </c>
      <c r="AO24" s="199">
        <v>197376.2899999998</v>
      </c>
      <c r="AP24" s="199">
        <v>257011.13999999996</v>
      </c>
      <c r="AQ24" s="199">
        <v>211431.85000000024</v>
      </c>
      <c r="AR24" s="199">
        <v>1180808.6699999997</v>
      </c>
      <c r="AS24" s="199">
        <v>-1350523.8200000005</v>
      </c>
      <c r="AT24" s="199">
        <v>85629.37000000001</v>
      </c>
      <c r="AU24" s="199">
        <v>459064.35000000003</v>
      </c>
      <c r="AV24" s="199">
        <v>41006.47</v>
      </c>
      <c r="AW24" s="190">
        <v>159031.65</v>
      </c>
      <c r="AX24" s="190">
        <v>83120.979999999952</v>
      </c>
      <c r="AY24" s="190">
        <v>139855.28</v>
      </c>
      <c r="AZ24" s="190">
        <v>209941.13000000003</v>
      </c>
      <c r="BA24" s="190">
        <v>-1300.0800000000563</v>
      </c>
      <c r="BB24" s="190">
        <v>14255.75</v>
      </c>
      <c r="BC24" s="190">
        <v>253360.02999999997</v>
      </c>
      <c r="BD24" s="190">
        <v>60801.639999999985</v>
      </c>
      <c r="BE24" s="190">
        <v>700403.20000000019</v>
      </c>
      <c r="BF24" s="190">
        <v>126526.49999999997</v>
      </c>
      <c r="BG24" s="191">
        <v>21848.7</v>
      </c>
      <c r="BH24" s="190">
        <v>5996.8600000000006</v>
      </c>
      <c r="BI24" s="190">
        <v>-279762.15999999992</v>
      </c>
      <c r="BJ24" s="191">
        <v>95606.290000000008</v>
      </c>
      <c r="BK24" s="190">
        <v>153442.74</v>
      </c>
      <c r="BL24" s="190">
        <v>225.280000000005</v>
      </c>
      <c r="BM24" s="190">
        <v>99299.199999999997</v>
      </c>
      <c r="BN24" s="190">
        <v>19536.79</v>
      </c>
      <c r="BO24" s="190">
        <v>3441.95</v>
      </c>
      <c r="BP24" s="190">
        <v>-107676.22</v>
      </c>
      <c r="BQ24" s="190">
        <v>405</v>
      </c>
      <c r="BR24" s="190">
        <v>0</v>
      </c>
      <c r="BS24" s="191">
        <v>0</v>
      </c>
      <c r="BT24" s="190">
        <v>73760.72</v>
      </c>
      <c r="BU24" s="190">
        <v>0</v>
      </c>
      <c r="BV24" s="190">
        <v>-96364.57</v>
      </c>
      <c r="BW24" s="202"/>
      <c r="BX24" s="200"/>
      <c r="BY24" s="200"/>
      <c r="BZ24" s="200"/>
      <c r="CA24" s="200"/>
      <c r="CB24" s="200"/>
      <c r="CC24" s="200"/>
      <c r="CD24" s="200"/>
      <c r="CE24" s="251"/>
      <c r="CF24" s="202"/>
      <c r="CG24" s="200"/>
      <c r="CH24" s="201"/>
      <c r="CI24" s="202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133">
        <f>SUM(B24:CT24)</f>
        <v>156955491.05999988</v>
      </c>
      <c r="CV24" s="36"/>
      <c r="CW24" s="36" t="s">
        <v>40</v>
      </c>
      <c r="CX24" s="36">
        <v>156955491.05999988</v>
      </c>
      <c r="CY24" s="37"/>
      <c r="CZ24" s="37"/>
      <c r="DA24" s="289"/>
      <c r="DB24" s="98">
        <f>SUM(CI24:CT24)</f>
        <v>0</v>
      </c>
    </row>
    <row r="25" spans="1:195" s="10" customFormat="1" ht="15" thickTop="1" x14ac:dyDescent="0.35">
      <c r="A25" s="203" t="s">
        <v>6</v>
      </c>
      <c r="B25" s="161"/>
      <c r="C25" s="161"/>
      <c r="D25" s="204">
        <v>92701.599999999991</v>
      </c>
      <c r="E25" s="204">
        <v>470887.92</v>
      </c>
      <c r="F25" s="204">
        <v>1113267.27</v>
      </c>
      <c r="G25" s="204">
        <v>1040037.3</v>
      </c>
      <c r="H25" s="204">
        <v>1509771.61</v>
      </c>
      <c r="I25" s="204">
        <v>2518235.16</v>
      </c>
      <c r="J25" s="204">
        <v>1528668.86</v>
      </c>
      <c r="K25" s="204">
        <v>1905356.7499999995</v>
      </c>
      <c r="L25" s="204">
        <v>2048839.7199999997</v>
      </c>
      <c r="M25" s="204">
        <v>1913931.6199999999</v>
      </c>
      <c r="N25" s="204">
        <v>1690080.7899999998</v>
      </c>
      <c r="O25" s="204">
        <v>1877206.5299999996</v>
      </c>
      <c r="P25" s="204">
        <v>1484918.0200000003</v>
      </c>
      <c r="Q25" s="204">
        <v>630134.0399999998</v>
      </c>
      <c r="R25" s="204">
        <v>2225868.14</v>
      </c>
      <c r="S25" s="204">
        <v>2452376.73</v>
      </c>
      <c r="T25" s="204">
        <v>1476113.1700000004</v>
      </c>
      <c r="U25" s="204">
        <v>2335443.9099999992</v>
      </c>
      <c r="V25" s="204">
        <v>1946348.16</v>
      </c>
      <c r="W25" s="204">
        <v>1758048.5299999998</v>
      </c>
      <c r="X25" s="204">
        <v>1416376.8500000003</v>
      </c>
      <c r="Y25" s="204">
        <v>1873803.07</v>
      </c>
      <c r="Z25" s="204">
        <v>1221681.9000000001</v>
      </c>
      <c r="AA25" s="204">
        <v>926005.15</v>
      </c>
      <c r="AB25" s="204">
        <v>823725.78</v>
      </c>
      <c r="AC25" s="204">
        <v>1315275.56</v>
      </c>
      <c r="AD25" s="204">
        <v>1141924.2299999997</v>
      </c>
      <c r="AE25" s="204">
        <v>1767113.3499999999</v>
      </c>
      <c r="AF25" s="204">
        <v>1901977.86</v>
      </c>
      <c r="AG25" s="204">
        <v>1657059.6099999999</v>
      </c>
      <c r="AH25" s="204">
        <v>1351059.9899999998</v>
      </c>
      <c r="AI25" s="204">
        <v>1233979.6000000003</v>
      </c>
      <c r="AJ25" s="204">
        <v>1667555.6699999997</v>
      </c>
      <c r="AK25" s="204">
        <v>1766965.46</v>
      </c>
      <c r="AL25" s="204">
        <v>-77450.659999999873</v>
      </c>
      <c r="AM25" s="204">
        <v>1967957.46</v>
      </c>
      <c r="AN25" s="204">
        <v>1764533.03</v>
      </c>
      <c r="AO25" s="204">
        <v>-67760.23000000001</v>
      </c>
      <c r="AP25" s="204">
        <v>41885.950000000012</v>
      </c>
      <c r="AQ25" s="204">
        <v>67376.939999999988</v>
      </c>
      <c r="AR25" s="204">
        <v>1263726.94</v>
      </c>
      <c r="AS25" s="204">
        <v>-1284367.2999999998</v>
      </c>
      <c r="AT25" s="204">
        <v>8491.18</v>
      </c>
      <c r="AU25" s="204">
        <v>14637.199999999997</v>
      </c>
      <c r="AV25" s="204">
        <v>-4330.6399999999994</v>
      </c>
      <c r="AW25" s="205">
        <v>0</v>
      </c>
      <c r="AX25" s="205">
        <v>0</v>
      </c>
      <c r="AY25" s="205">
        <v>0</v>
      </c>
      <c r="AZ25" s="205">
        <v>0</v>
      </c>
      <c r="BA25" s="205">
        <v>0</v>
      </c>
      <c r="BB25" s="205">
        <v>0</v>
      </c>
      <c r="BC25" s="205">
        <v>0</v>
      </c>
      <c r="BD25" s="205">
        <v>0</v>
      </c>
      <c r="BE25" s="205">
        <v>0</v>
      </c>
      <c r="BF25" s="205">
        <v>0</v>
      </c>
      <c r="BG25" s="255">
        <v>0</v>
      </c>
      <c r="BH25" s="256">
        <v>0</v>
      </c>
      <c r="BI25" s="256">
        <v>0</v>
      </c>
      <c r="BJ25" s="256">
        <v>0</v>
      </c>
      <c r="BK25" s="256">
        <v>0</v>
      </c>
      <c r="BL25" s="256">
        <v>0</v>
      </c>
      <c r="BM25" s="256">
        <v>0</v>
      </c>
      <c r="BN25" s="256">
        <v>0</v>
      </c>
      <c r="BO25" s="256">
        <v>0</v>
      </c>
      <c r="BP25" s="256">
        <v>0</v>
      </c>
      <c r="BQ25" s="256">
        <v>0</v>
      </c>
      <c r="BR25" s="256">
        <v>0</v>
      </c>
      <c r="BS25" s="257">
        <v>0</v>
      </c>
      <c r="BT25" s="206">
        <v>0</v>
      </c>
      <c r="BU25" s="208">
        <v>0</v>
      </c>
      <c r="BV25" s="208">
        <v>0</v>
      </c>
      <c r="BW25" s="206"/>
      <c r="BX25" s="208"/>
      <c r="BY25" s="208"/>
      <c r="BZ25" s="208"/>
      <c r="CA25" s="208"/>
      <c r="CB25" s="208"/>
      <c r="CC25" s="208"/>
      <c r="CD25" s="208"/>
      <c r="CE25" s="207"/>
      <c r="CF25" s="206"/>
      <c r="CG25" s="208"/>
      <c r="CH25" s="209"/>
      <c r="CI25" s="252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36"/>
      <c r="CV25" s="36"/>
      <c r="CW25" s="36" t="s">
        <v>20</v>
      </c>
      <c r="CX25" s="36">
        <f>CX24-CU24</f>
        <v>0</v>
      </c>
      <c r="CY25" s="37"/>
      <c r="CZ25" s="37"/>
      <c r="DA25" s="289"/>
      <c r="DB25" s="92">
        <f>SUM(CI25:CT25)</f>
        <v>0</v>
      </c>
      <c r="DC25" s="99" t="s">
        <v>36</v>
      </c>
      <c r="DD25" s="37"/>
      <c r="DE25" s="37"/>
      <c r="DF25" s="37"/>
      <c r="DG25" s="37"/>
    </row>
    <row r="26" spans="1:195" s="10" customFormat="1" x14ac:dyDescent="0.35">
      <c r="A26" s="203" t="s">
        <v>7</v>
      </c>
      <c r="B26" s="161"/>
      <c r="C26" s="161"/>
      <c r="D26" s="204">
        <v>360011.71</v>
      </c>
      <c r="E26" s="204">
        <v>100283.16999999998</v>
      </c>
      <c r="F26" s="204">
        <v>276551.9800000001</v>
      </c>
      <c r="G26" s="204">
        <v>605722.86999999988</v>
      </c>
      <c r="H26" s="204">
        <v>470055.31000000006</v>
      </c>
      <c r="I26" s="204">
        <v>1007513.7200000001</v>
      </c>
      <c r="J26" s="204">
        <v>231513.24000000014</v>
      </c>
      <c r="K26" s="204">
        <v>1466502.5299999996</v>
      </c>
      <c r="L26" s="204">
        <v>1729424.32</v>
      </c>
      <c r="M26" s="204">
        <v>1390087.0999999996</v>
      </c>
      <c r="N26" s="204">
        <v>1606995.7799999998</v>
      </c>
      <c r="O26" s="204">
        <v>2206926.4299999997</v>
      </c>
      <c r="P26" s="204">
        <v>1309598.0999999999</v>
      </c>
      <c r="Q26" s="204">
        <v>1857370.0300000003</v>
      </c>
      <c r="R26" s="204">
        <v>2223361.83</v>
      </c>
      <c r="S26" s="204">
        <v>2459399.94</v>
      </c>
      <c r="T26" s="204">
        <v>1721311.8300000003</v>
      </c>
      <c r="U26" s="204">
        <v>2712665.1800000006</v>
      </c>
      <c r="V26" s="204">
        <v>2376750.88</v>
      </c>
      <c r="W26" s="204">
        <v>2789157.6200000006</v>
      </c>
      <c r="X26" s="204">
        <v>2040899.3699999994</v>
      </c>
      <c r="Y26" s="204">
        <v>3328148.1599999983</v>
      </c>
      <c r="Z26" s="204">
        <v>1987894.0700000003</v>
      </c>
      <c r="AA26" s="204">
        <v>2078701.0700000003</v>
      </c>
      <c r="AB26" s="204">
        <v>2874985.1599999997</v>
      </c>
      <c r="AC26" s="204">
        <v>2698819.3800000004</v>
      </c>
      <c r="AD26" s="204">
        <v>3447134.8899999997</v>
      </c>
      <c r="AE26" s="204">
        <v>3016507.95</v>
      </c>
      <c r="AF26" s="204">
        <v>3772457.8599999994</v>
      </c>
      <c r="AG26" s="204">
        <v>4259389.8199999994</v>
      </c>
      <c r="AH26" s="204">
        <v>3623834.3400000003</v>
      </c>
      <c r="AI26" s="204">
        <v>3048734.0299999993</v>
      </c>
      <c r="AJ26" s="204">
        <v>4491895.66</v>
      </c>
      <c r="AK26" s="204">
        <v>5126185.09</v>
      </c>
      <c r="AL26" s="204">
        <v>2075568.73</v>
      </c>
      <c r="AM26" s="204">
        <v>6137174.9799999986</v>
      </c>
      <c r="AN26" s="204">
        <v>5187148.8900000015</v>
      </c>
      <c r="AO26" s="204">
        <v>100360.08000000002</v>
      </c>
      <c r="AP26" s="204">
        <v>258685.6999999999</v>
      </c>
      <c r="AQ26" s="204">
        <v>153747.82000000007</v>
      </c>
      <c r="AR26" s="204">
        <v>333621.8</v>
      </c>
      <c r="AS26" s="204">
        <v>121918.41999999993</v>
      </c>
      <c r="AT26" s="204">
        <v>45149.19</v>
      </c>
      <c r="AU26" s="204">
        <v>443746.65</v>
      </c>
      <c r="AV26" s="204">
        <v>36972.110000000008</v>
      </c>
      <c r="AW26" s="204">
        <v>155446.65000000002</v>
      </c>
      <c r="AX26" s="204">
        <v>179485.54999999996</v>
      </c>
      <c r="AY26" s="204">
        <v>35205.71</v>
      </c>
      <c r="AZ26" s="204">
        <v>202516.13000000003</v>
      </c>
      <c r="BA26" s="204">
        <v>2374.9200000000019</v>
      </c>
      <c r="BB26" s="204">
        <v>5953.75</v>
      </c>
      <c r="BC26" s="204">
        <v>249425.03</v>
      </c>
      <c r="BD26" s="204">
        <v>56635.89</v>
      </c>
      <c r="BE26" s="204">
        <v>700318.20000000019</v>
      </c>
      <c r="BF26" s="204">
        <v>126526.49999999997</v>
      </c>
      <c r="BG26" s="218">
        <v>21848.7</v>
      </c>
      <c r="BH26" s="260">
        <v>5996.8599999999988</v>
      </c>
      <c r="BI26" s="260">
        <v>-279762.15999999992</v>
      </c>
      <c r="BJ26" s="260">
        <v>95606.29</v>
      </c>
      <c r="BK26" s="260">
        <v>153442.74</v>
      </c>
      <c r="BL26" s="260">
        <v>225.28000000000486</v>
      </c>
      <c r="BM26" s="260">
        <v>99299.199999999997</v>
      </c>
      <c r="BN26" s="260">
        <v>19536.79</v>
      </c>
      <c r="BO26" s="260">
        <v>3441.95</v>
      </c>
      <c r="BP26" s="260">
        <v>-107676.22</v>
      </c>
      <c r="BQ26" s="260">
        <v>405</v>
      </c>
      <c r="BR26" s="260">
        <v>0</v>
      </c>
      <c r="BS26" s="261">
        <v>0</v>
      </c>
      <c r="BT26" s="176">
        <v>-22603.85</v>
      </c>
      <c r="BU26" s="161">
        <v>0</v>
      </c>
      <c r="BV26" s="161">
        <v>0</v>
      </c>
      <c r="BW26" s="211"/>
      <c r="BX26" s="210"/>
      <c r="BY26" s="210"/>
      <c r="BZ26" s="210"/>
      <c r="CA26" s="210"/>
      <c r="CB26" s="210"/>
      <c r="CC26" s="210"/>
      <c r="CD26" s="210"/>
      <c r="CE26" s="214"/>
      <c r="CF26" s="211"/>
      <c r="CG26" s="210"/>
      <c r="CH26" s="212"/>
      <c r="CI26" s="211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9"/>
      <c r="CV26" s="9"/>
      <c r="CW26" s="9"/>
      <c r="CX26" s="9"/>
      <c r="DB26" s="92">
        <f>SUM(CI26:CT26)</f>
        <v>0</v>
      </c>
    </row>
    <row r="27" spans="1:195" s="10" customFormat="1" x14ac:dyDescent="0.35">
      <c r="A27" s="203" t="s">
        <v>8</v>
      </c>
      <c r="B27" s="161"/>
      <c r="C27" s="161"/>
      <c r="D27" s="204">
        <v>23175.4</v>
      </c>
      <c r="E27" s="204">
        <v>20000</v>
      </c>
      <c r="F27" s="204">
        <v>110941.65</v>
      </c>
      <c r="G27" s="204">
        <v>105942.24</v>
      </c>
      <c r="H27" s="204">
        <v>77203.420000000013</v>
      </c>
      <c r="I27" s="204">
        <v>288148.55000000005</v>
      </c>
      <c r="J27" s="204">
        <v>98245.299999999959</v>
      </c>
      <c r="K27" s="204">
        <v>-20629.98</v>
      </c>
      <c r="L27" s="204">
        <v>171715.16999999998</v>
      </c>
      <c r="M27" s="204">
        <v>163978.36000000002</v>
      </c>
      <c r="N27" s="204">
        <v>143965.97</v>
      </c>
      <c r="O27" s="204">
        <v>286356.54000000004</v>
      </c>
      <c r="P27" s="204">
        <v>138885.66000000003</v>
      </c>
      <c r="Q27" s="204">
        <v>90873.950000000012</v>
      </c>
      <c r="R27" s="204">
        <v>191206.36999999997</v>
      </c>
      <c r="S27" s="204">
        <v>41515.079999999994</v>
      </c>
      <c r="T27" s="204">
        <v>48458.150000000016</v>
      </c>
      <c r="U27" s="204">
        <v>479199.2</v>
      </c>
      <c r="V27" s="204">
        <v>6987.9800000000068</v>
      </c>
      <c r="W27" s="204">
        <v>103923.13000000002</v>
      </c>
      <c r="X27" s="204">
        <v>269601.89999999991</v>
      </c>
      <c r="Y27" s="204">
        <v>210081.5</v>
      </c>
      <c r="Z27" s="204">
        <v>313977.92000000004</v>
      </c>
      <c r="AA27" s="204">
        <v>298781.86000000004</v>
      </c>
      <c r="AB27" s="204">
        <v>550355.34</v>
      </c>
      <c r="AC27" s="204">
        <v>72977.829999999944</v>
      </c>
      <c r="AD27" s="204">
        <v>125071.93000000001</v>
      </c>
      <c r="AE27" s="204">
        <v>325353.09000000008</v>
      </c>
      <c r="AF27" s="204">
        <v>396987.47</v>
      </c>
      <c r="AG27" s="204">
        <v>592843.31000000006</v>
      </c>
      <c r="AH27" s="204">
        <v>87444.36000000003</v>
      </c>
      <c r="AI27" s="204">
        <v>499086.59</v>
      </c>
      <c r="AJ27" s="204">
        <v>314115.15999999997</v>
      </c>
      <c r="AK27" s="204">
        <v>1125001.46</v>
      </c>
      <c r="AL27" s="204">
        <v>-438961.34</v>
      </c>
      <c r="AM27" s="204">
        <v>1459300.4599999997</v>
      </c>
      <c r="AN27" s="204">
        <v>49141.380000000128</v>
      </c>
      <c r="AO27" s="204">
        <v>156024.19000000003</v>
      </c>
      <c r="AP27" s="204">
        <v>-38111.009999999995</v>
      </c>
      <c r="AQ27" s="204">
        <v>-0.91</v>
      </c>
      <c r="AR27" s="204">
        <v>-416530.07000000007</v>
      </c>
      <c r="AS27" s="204">
        <v>-195801.87</v>
      </c>
      <c r="AT27" s="204">
        <v>0</v>
      </c>
      <c r="AU27" s="204">
        <v>0</v>
      </c>
      <c r="AV27" s="204">
        <v>0</v>
      </c>
      <c r="AW27" s="204">
        <v>0</v>
      </c>
      <c r="AX27" s="204">
        <v>-96364.57</v>
      </c>
      <c r="AY27" s="204">
        <v>96364.57</v>
      </c>
      <c r="AZ27" s="210">
        <v>0</v>
      </c>
      <c r="BA27" s="210">
        <v>0</v>
      </c>
      <c r="BB27" s="210">
        <v>0</v>
      </c>
      <c r="BC27" s="210">
        <v>0</v>
      </c>
      <c r="BD27" s="210">
        <v>0</v>
      </c>
      <c r="BE27" s="210">
        <v>0</v>
      </c>
      <c r="BF27" s="210">
        <v>0</v>
      </c>
      <c r="BG27" s="213">
        <v>0</v>
      </c>
      <c r="BH27" s="256">
        <v>0</v>
      </c>
      <c r="BI27" s="256">
        <v>0</v>
      </c>
      <c r="BJ27" s="256">
        <v>0</v>
      </c>
      <c r="BK27" s="256">
        <v>0</v>
      </c>
      <c r="BL27" s="256">
        <v>0</v>
      </c>
      <c r="BM27" s="256">
        <v>0</v>
      </c>
      <c r="BN27" s="256">
        <v>0</v>
      </c>
      <c r="BO27" s="256">
        <v>0</v>
      </c>
      <c r="BP27" s="256">
        <v>0</v>
      </c>
      <c r="BQ27" s="256">
        <v>0</v>
      </c>
      <c r="BR27" s="256">
        <v>0</v>
      </c>
      <c r="BS27" s="257">
        <v>0</v>
      </c>
      <c r="BT27" s="211">
        <v>96364.57</v>
      </c>
      <c r="BU27" s="210">
        <v>0</v>
      </c>
      <c r="BV27" s="210">
        <v>-96364.57</v>
      </c>
      <c r="BW27" s="211"/>
      <c r="BX27" s="210"/>
      <c r="BY27" s="210"/>
      <c r="BZ27" s="210"/>
      <c r="CA27" s="210"/>
      <c r="CB27" s="210"/>
      <c r="CC27" s="210"/>
      <c r="CD27" s="210"/>
      <c r="CE27" s="214"/>
      <c r="CF27" s="211"/>
      <c r="CG27" s="210"/>
      <c r="CH27" s="212"/>
      <c r="CI27" s="211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9"/>
      <c r="CV27" s="9"/>
      <c r="CW27" s="9"/>
      <c r="CX27" s="9"/>
      <c r="DB27" s="92">
        <f>SUM(CI27:CT27)</f>
        <v>0</v>
      </c>
    </row>
    <row r="28" spans="1:195" s="10" customFormat="1" ht="15" thickBot="1" x14ac:dyDescent="0.4">
      <c r="A28" s="203" t="s">
        <v>9</v>
      </c>
      <c r="B28" s="161"/>
      <c r="C28" s="161"/>
      <c r="D28" s="204">
        <v>13689</v>
      </c>
      <c r="E28" s="204">
        <v>4868.25</v>
      </c>
      <c r="F28" s="204">
        <v>16491.560000000001</v>
      </c>
      <c r="G28" s="204">
        <v>61798.91</v>
      </c>
      <c r="H28" s="204">
        <v>129893.73999999999</v>
      </c>
      <c r="I28" s="204">
        <v>87893.42</v>
      </c>
      <c r="J28" s="204">
        <v>242878.07999999999</v>
      </c>
      <c r="K28" s="204">
        <v>122671.65000000001</v>
      </c>
      <c r="L28" s="204">
        <v>21593.439999999999</v>
      </c>
      <c r="M28" s="204">
        <v>16432.740000000002</v>
      </c>
      <c r="N28" s="204">
        <v>233596.28</v>
      </c>
      <c r="O28" s="204">
        <v>43536.29</v>
      </c>
      <c r="P28" s="204">
        <v>58192.759999999995</v>
      </c>
      <c r="Q28" s="204">
        <v>11926.299999999645</v>
      </c>
      <c r="R28" s="204">
        <v>17374.55</v>
      </c>
      <c r="S28" s="204">
        <v>23819.040000000001</v>
      </c>
      <c r="T28" s="204">
        <v>103044.69</v>
      </c>
      <c r="U28" s="204">
        <v>18933.559999998022</v>
      </c>
      <c r="V28" s="204">
        <v>13266.67</v>
      </c>
      <c r="W28" s="204">
        <v>12319.509999999998</v>
      </c>
      <c r="X28" s="204">
        <v>-147070.75</v>
      </c>
      <c r="Y28" s="204">
        <v>8537.0999999999985</v>
      </c>
      <c r="Z28" s="204">
        <v>51198.689999999995</v>
      </c>
      <c r="AA28" s="204">
        <v>28001.489999999994</v>
      </c>
      <c r="AB28" s="204">
        <v>14183.65</v>
      </c>
      <c r="AC28" s="204">
        <v>28101.759999999998</v>
      </c>
      <c r="AD28" s="204">
        <v>26867.64</v>
      </c>
      <c r="AE28" s="204">
        <v>36830.36</v>
      </c>
      <c r="AF28" s="204">
        <v>36391.520000000004</v>
      </c>
      <c r="AG28" s="204">
        <v>43938.8</v>
      </c>
      <c r="AH28" s="204">
        <v>52396.26</v>
      </c>
      <c r="AI28" s="204">
        <v>19258.870000000003</v>
      </c>
      <c r="AJ28" s="204">
        <v>1807.48</v>
      </c>
      <c r="AK28" s="204">
        <v>11208.28</v>
      </c>
      <c r="AL28" s="204">
        <v>12274.5</v>
      </c>
      <c r="AM28" s="204">
        <v>468</v>
      </c>
      <c r="AN28" s="204">
        <v>3600</v>
      </c>
      <c r="AO28" s="204">
        <v>8752.25</v>
      </c>
      <c r="AP28" s="204">
        <v>-5449.4999999999127</v>
      </c>
      <c r="AQ28" s="204">
        <v>-9691.9999999998254</v>
      </c>
      <c r="AR28" s="204">
        <v>-10</v>
      </c>
      <c r="AS28" s="204">
        <v>7726.93</v>
      </c>
      <c r="AT28" s="204">
        <v>31989</v>
      </c>
      <c r="AU28" s="204">
        <v>680.5</v>
      </c>
      <c r="AV28" s="204">
        <v>8365</v>
      </c>
      <c r="AW28" s="204">
        <v>3585</v>
      </c>
      <c r="AX28" s="204">
        <v>0</v>
      </c>
      <c r="AY28" s="204">
        <v>8285</v>
      </c>
      <c r="AZ28" s="204">
        <v>7425</v>
      </c>
      <c r="BA28" s="204">
        <v>-3675</v>
      </c>
      <c r="BB28" s="204">
        <v>8302</v>
      </c>
      <c r="BC28" s="204">
        <v>3935</v>
      </c>
      <c r="BD28" s="204">
        <v>4165.75</v>
      </c>
      <c r="BE28" s="204">
        <v>85</v>
      </c>
      <c r="BF28" s="204">
        <v>0</v>
      </c>
      <c r="BG28" s="218">
        <v>0</v>
      </c>
      <c r="BH28" s="260">
        <v>0</v>
      </c>
      <c r="BI28" s="260">
        <v>0</v>
      </c>
      <c r="BJ28" s="260">
        <v>0</v>
      </c>
      <c r="BK28" s="260">
        <v>0</v>
      </c>
      <c r="BL28" s="260">
        <v>0</v>
      </c>
      <c r="BM28" s="260">
        <v>0</v>
      </c>
      <c r="BN28" s="260">
        <v>0</v>
      </c>
      <c r="BO28" s="260">
        <v>0</v>
      </c>
      <c r="BP28" s="260">
        <v>0</v>
      </c>
      <c r="BQ28" s="260">
        <v>0</v>
      </c>
      <c r="BR28" s="260">
        <v>0</v>
      </c>
      <c r="BS28" s="261">
        <v>0</v>
      </c>
      <c r="BT28" s="197">
        <v>0</v>
      </c>
      <c r="BU28" s="195">
        <v>0</v>
      </c>
      <c r="BV28" s="195">
        <v>0</v>
      </c>
      <c r="BW28" s="215"/>
      <c r="BX28" s="216"/>
      <c r="BY28" s="216"/>
      <c r="BZ28" s="216"/>
      <c r="CA28" s="216"/>
      <c r="CB28" s="216"/>
      <c r="CC28" s="216"/>
      <c r="CD28" s="216"/>
      <c r="CE28" s="253"/>
      <c r="CF28" s="215"/>
      <c r="CG28" s="216"/>
      <c r="CH28" s="240"/>
      <c r="CI28" s="211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9"/>
      <c r="CV28" s="9"/>
      <c r="CW28" s="9"/>
      <c r="CX28" s="9"/>
      <c r="DB28" s="93">
        <f>SUM(CI28:CT28)</f>
        <v>0</v>
      </c>
    </row>
    <row r="29" spans="1:195" s="10" customFormat="1" ht="15.5" thickTop="1" thickBot="1" x14ac:dyDescent="0.4">
      <c r="A29" s="31"/>
      <c r="B29" s="32"/>
      <c r="C29" s="32"/>
      <c r="D29" s="32">
        <f>D24-SUM(D25:D28)</f>
        <v>0</v>
      </c>
      <c r="E29" s="32">
        <f t="shared" ref="E29:BG29" si="7">E24-SUM(E25:E28)</f>
        <v>0</v>
      </c>
      <c r="F29" s="32">
        <f t="shared" si="7"/>
        <v>0</v>
      </c>
      <c r="G29" s="32">
        <f t="shared" si="7"/>
        <v>0</v>
      </c>
      <c r="H29" s="32">
        <f t="shared" si="7"/>
        <v>0</v>
      </c>
      <c r="I29" s="32">
        <f t="shared" si="7"/>
        <v>0</v>
      </c>
      <c r="J29" s="32">
        <f t="shared" si="7"/>
        <v>0</v>
      </c>
      <c r="K29" s="55" t="s">
        <v>31</v>
      </c>
      <c r="L29" s="32">
        <f t="shared" si="7"/>
        <v>0</v>
      </c>
      <c r="M29" s="32">
        <f t="shared" si="7"/>
        <v>0</v>
      </c>
      <c r="N29" s="32">
        <f t="shared" si="7"/>
        <v>0</v>
      </c>
      <c r="O29" s="32">
        <f t="shared" si="7"/>
        <v>0</v>
      </c>
      <c r="P29" s="32">
        <f t="shared" si="7"/>
        <v>0</v>
      </c>
      <c r="Q29" s="32">
        <f t="shared" si="7"/>
        <v>0</v>
      </c>
      <c r="R29" s="32">
        <f t="shared" si="7"/>
        <v>0</v>
      </c>
      <c r="S29" s="32">
        <f t="shared" si="7"/>
        <v>0</v>
      </c>
      <c r="T29" s="32">
        <f t="shared" si="7"/>
        <v>0</v>
      </c>
      <c r="U29" s="32">
        <f t="shared" si="7"/>
        <v>0</v>
      </c>
      <c r="V29" s="32">
        <f t="shared" si="7"/>
        <v>0</v>
      </c>
      <c r="W29" s="32">
        <f t="shared" si="7"/>
        <v>0</v>
      </c>
      <c r="X29" s="32">
        <f t="shared" si="7"/>
        <v>0</v>
      </c>
      <c r="Y29" s="32">
        <f t="shared" si="7"/>
        <v>0</v>
      </c>
      <c r="Z29" s="32">
        <f t="shared" si="7"/>
        <v>0</v>
      </c>
      <c r="AA29" s="32">
        <f t="shared" si="7"/>
        <v>0</v>
      </c>
      <c r="AB29" s="32">
        <f t="shared" si="7"/>
        <v>0</v>
      </c>
      <c r="AC29" s="32">
        <f t="shared" si="7"/>
        <v>0</v>
      </c>
      <c r="AD29" s="32">
        <f t="shared" si="7"/>
        <v>0</v>
      </c>
      <c r="AE29" s="32">
        <f t="shared" si="7"/>
        <v>0</v>
      </c>
      <c r="AF29" s="32">
        <f t="shared" si="7"/>
        <v>0</v>
      </c>
      <c r="AG29" s="32">
        <f t="shared" si="7"/>
        <v>0</v>
      </c>
      <c r="AH29" s="32">
        <f t="shared" si="7"/>
        <v>0</v>
      </c>
      <c r="AI29" s="32">
        <f t="shared" si="7"/>
        <v>0</v>
      </c>
      <c r="AJ29" s="32">
        <f t="shared" si="7"/>
        <v>0</v>
      </c>
      <c r="AK29" s="32">
        <f t="shared" si="7"/>
        <v>0</v>
      </c>
      <c r="AL29" s="32">
        <f t="shared" si="7"/>
        <v>0</v>
      </c>
      <c r="AM29" s="32">
        <f t="shared" si="7"/>
        <v>0</v>
      </c>
      <c r="AN29" s="32">
        <f t="shared" si="7"/>
        <v>0</v>
      </c>
      <c r="AO29" s="32">
        <f t="shared" si="7"/>
        <v>-2.3283064365386963E-10</v>
      </c>
      <c r="AP29" s="32">
        <f t="shared" si="7"/>
        <v>0</v>
      </c>
      <c r="AQ29" s="32">
        <f t="shared" si="7"/>
        <v>0</v>
      </c>
      <c r="AR29" s="32">
        <f t="shared" si="7"/>
        <v>0</v>
      </c>
      <c r="AS29" s="32">
        <f t="shared" si="7"/>
        <v>0</v>
      </c>
      <c r="AT29" s="32">
        <f t="shared" si="7"/>
        <v>0</v>
      </c>
      <c r="AU29" s="32">
        <f t="shared" si="7"/>
        <v>0</v>
      </c>
      <c r="AV29" s="32">
        <f t="shared" si="7"/>
        <v>0</v>
      </c>
      <c r="AW29" s="32">
        <f t="shared" si="7"/>
        <v>0</v>
      </c>
      <c r="AX29" s="32">
        <f t="shared" si="7"/>
        <v>0</v>
      </c>
      <c r="AY29" s="32">
        <f t="shared" si="7"/>
        <v>0</v>
      </c>
      <c r="AZ29" s="32">
        <f t="shared" si="7"/>
        <v>0</v>
      </c>
      <c r="BA29" s="32">
        <f t="shared" si="7"/>
        <v>-5.8207660913467407E-11</v>
      </c>
      <c r="BB29" s="32">
        <f t="shared" si="7"/>
        <v>0</v>
      </c>
      <c r="BC29" s="32">
        <f t="shared" si="7"/>
        <v>0</v>
      </c>
      <c r="BD29" s="32">
        <f t="shared" si="7"/>
        <v>0</v>
      </c>
      <c r="BE29" s="32">
        <f t="shared" si="7"/>
        <v>0</v>
      </c>
      <c r="BF29" s="32">
        <f t="shared" si="7"/>
        <v>0</v>
      </c>
      <c r="BG29" s="88">
        <f t="shared" si="7"/>
        <v>0</v>
      </c>
      <c r="BH29" s="32">
        <f t="shared" ref="BH29:BS29" si="8">BH24-SUM(BH25:BH28)</f>
        <v>0</v>
      </c>
      <c r="BI29" s="32">
        <f t="shared" si="8"/>
        <v>0</v>
      </c>
      <c r="BJ29" s="88">
        <f t="shared" si="8"/>
        <v>0</v>
      </c>
      <c r="BK29" s="88">
        <f t="shared" si="8"/>
        <v>0</v>
      </c>
      <c r="BL29" s="88">
        <f t="shared" si="8"/>
        <v>0</v>
      </c>
      <c r="BM29" s="88">
        <f t="shared" si="8"/>
        <v>0</v>
      </c>
      <c r="BN29" s="88">
        <f t="shared" si="8"/>
        <v>0</v>
      </c>
      <c r="BO29" s="88">
        <f t="shared" si="8"/>
        <v>0</v>
      </c>
      <c r="BP29" s="88">
        <f t="shared" si="8"/>
        <v>0</v>
      </c>
      <c r="BQ29" s="88">
        <f t="shared" si="8"/>
        <v>0</v>
      </c>
      <c r="BR29" s="88">
        <f t="shared" si="8"/>
        <v>0</v>
      </c>
      <c r="BS29" s="88">
        <f t="shared" si="8"/>
        <v>0</v>
      </c>
      <c r="BT29" s="32"/>
      <c r="BU29" s="32"/>
      <c r="BV29" s="32"/>
      <c r="BW29" s="33"/>
      <c r="BX29" s="32"/>
      <c r="BY29" s="32"/>
      <c r="BZ29" s="32"/>
      <c r="CA29" s="32"/>
      <c r="CB29" s="32"/>
      <c r="CC29" s="32"/>
      <c r="CD29" s="32"/>
      <c r="CE29" s="63"/>
      <c r="CF29" s="33"/>
      <c r="CG29" s="32"/>
      <c r="CH29" s="102"/>
      <c r="CI29" s="33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9"/>
      <c r="CV29" s="9"/>
      <c r="CW29" s="9"/>
      <c r="CX29" s="9"/>
      <c r="DB29" s="32">
        <f>DB24-SUM(DB25:DB28)</f>
        <v>0</v>
      </c>
    </row>
    <row r="30" spans="1:195" s="14" customFormat="1" x14ac:dyDescent="0.35">
      <c r="K30" s="17"/>
      <c r="V30" s="17"/>
      <c r="AG30" s="17"/>
      <c r="AR30" s="17"/>
      <c r="BD30" s="17"/>
      <c r="BH30" s="56"/>
      <c r="BI30" s="56"/>
      <c r="BJ30" s="84"/>
      <c r="BK30" s="84"/>
      <c r="BL30" s="84"/>
      <c r="BM30" s="84"/>
      <c r="BN30" s="84"/>
      <c r="BO30" s="114"/>
      <c r="BP30" s="114"/>
      <c r="BQ30" s="114"/>
      <c r="BR30" s="99" t="s">
        <v>56</v>
      </c>
      <c r="BS30" s="114"/>
      <c r="BT30" s="114"/>
      <c r="BU30" s="114"/>
      <c r="BV30" s="114"/>
      <c r="BW30" s="114"/>
      <c r="BX30" s="84"/>
      <c r="BY30" s="84"/>
      <c r="BZ30" s="254"/>
      <c r="CA30" s="114"/>
      <c r="CB30" s="114"/>
      <c r="CC30" s="114"/>
      <c r="CD30" s="114"/>
      <c r="CE30" s="114"/>
      <c r="CF30" s="114"/>
      <c r="CG30" s="114"/>
      <c r="CH30" s="118"/>
      <c r="CJ30" s="58"/>
      <c r="CK30" s="58"/>
      <c r="CL30" s="58"/>
      <c r="CU30" s="15"/>
      <c r="CV30" s="15"/>
    </row>
    <row r="31" spans="1:195" s="14" customFormat="1" x14ac:dyDescent="0.35">
      <c r="H31" s="39" t="s">
        <v>17</v>
      </c>
      <c r="I31" s="39"/>
      <c r="J31" s="39"/>
      <c r="K31" s="18"/>
      <c r="L31" s="18"/>
      <c r="M31" s="18"/>
      <c r="BH31" s="57"/>
      <c r="BI31" s="56"/>
      <c r="BJ31" s="111"/>
      <c r="BK31" s="111"/>
      <c r="BL31" s="111"/>
      <c r="BM31" s="84"/>
      <c r="BN31" s="84"/>
      <c r="BO31" s="119"/>
      <c r="BP31" s="119"/>
      <c r="BQ31" s="114"/>
      <c r="BR31" s="114"/>
      <c r="BS31" s="114"/>
      <c r="BT31" s="114"/>
      <c r="BU31" s="114"/>
      <c r="BV31" s="114"/>
      <c r="BW31" s="281" t="s">
        <v>92</v>
      </c>
      <c r="BX31" s="111"/>
      <c r="BY31" s="84"/>
      <c r="BZ31" s="84"/>
      <c r="CA31" s="119"/>
      <c r="CB31" s="119"/>
      <c r="CC31" s="114"/>
      <c r="CD31" s="114"/>
      <c r="CE31" s="114"/>
      <c r="CF31" s="114"/>
      <c r="CG31" s="114"/>
      <c r="CH31" s="118"/>
      <c r="CJ31" s="59"/>
      <c r="CK31" s="58"/>
      <c r="CL31" s="58"/>
      <c r="CM31" s="17"/>
      <c r="CN31" s="17"/>
      <c r="CU31" s="15"/>
      <c r="CV31" s="15"/>
    </row>
    <row r="32" spans="1:195" s="14" customFormat="1" ht="15" thickBot="1" x14ac:dyDescent="0.4">
      <c r="K32" s="18"/>
      <c r="L32" s="18"/>
      <c r="M32" s="18"/>
      <c r="BH32" s="57"/>
      <c r="BI32" s="56"/>
      <c r="BJ32" s="111"/>
      <c r="BK32" s="111"/>
      <c r="BL32" s="111"/>
      <c r="BM32" s="84"/>
      <c r="BN32" s="84"/>
      <c r="BO32" s="119"/>
      <c r="BP32" s="119"/>
      <c r="BQ32" s="114"/>
      <c r="BR32" s="114"/>
      <c r="BS32" s="114"/>
      <c r="BT32" s="114"/>
      <c r="BU32" s="114"/>
      <c r="BV32" s="114"/>
      <c r="BW32" s="114"/>
      <c r="BX32" s="111"/>
      <c r="BY32" s="84"/>
      <c r="BZ32" s="254" t="s">
        <v>70</v>
      </c>
      <c r="CA32" s="119"/>
      <c r="CB32" s="119"/>
      <c r="CC32" s="114"/>
      <c r="CD32" s="114"/>
      <c r="CE32" s="114"/>
      <c r="CF32" s="114"/>
      <c r="CG32" s="114"/>
      <c r="CH32" s="118"/>
      <c r="CJ32" s="59"/>
      <c r="CK32" s="58"/>
      <c r="CL32" s="58"/>
      <c r="CM32" s="17"/>
      <c r="CN32" s="17"/>
      <c r="CU32" s="15"/>
      <c r="CV32" s="15"/>
    </row>
    <row r="33" spans="1:172" s="5" customFormat="1" ht="13.75" customHeight="1" thickBot="1" x14ac:dyDescent="0.4">
      <c r="A33" s="3" t="s">
        <v>52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285" t="s">
        <v>48</v>
      </c>
      <c r="BH33" s="286"/>
      <c r="BI33" s="286"/>
      <c r="BJ33" s="286"/>
      <c r="BK33" s="287"/>
      <c r="BL33" s="224">
        <v>44256</v>
      </c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40"/>
      <c r="CV33" s="40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</row>
    <row r="34" spans="1:172" x14ac:dyDescent="0.35">
      <c r="A34" s="41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44"/>
      <c r="BG34" s="225"/>
      <c r="BH34" s="226"/>
      <c r="BI34" s="226"/>
      <c r="BJ34" s="226"/>
      <c r="BK34" s="227" t="s">
        <v>49</v>
      </c>
      <c r="BL34" s="234">
        <v>-3273.98</v>
      </c>
      <c r="BM34" s="18"/>
      <c r="BN34" s="14"/>
      <c r="BO34" s="14"/>
      <c r="BP34" s="14"/>
      <c r="BQ34" s="14"/>
      <c r="BR34" s="14"/>
      <c r="BS34" s="14"/>
      <c r="BT34" s="14"/>
      <c r="BU34" s="14"/>
      <c r="BV34" s="14"/>
      <c r="BW34" s="18"/>
      <c r="BX34" s="18"/>
      <c r="BY34" s="18"/>
      <c r="BZ34" s="14"/>
      <c r="CA34" s="14"/>
      <c r="CB34" s="14"/>
      <c r="CC34" s="14"/>
      <c r="CD34" s="14"/>
      <c r="CE34" s="14"/>
      <c r="CF34" s="14"/>
      <c r="CG34" s="14"/>
      <c r="CH34" s="14"/>
      <c r="CI34" s="18"/>
      <c r="CJ34" s="18"/>
      <c r="CK34" s="18"/>
      <c r="CL34" s="14"/>
      <c r="CM34" s="14"/>
      <c r="CN34" s="14"/>
      <c r="CO34" s="14"/>
      <c r="CP34" s="14"/>
      <c r="CQ34" s="14"/>
      <c r="CR34" s="14"/>
      <c r="CS34" s="14"/>
      <c r="CT34" s="14"/>
      <c r="CU34" s="15"/>
      <c r="CV34" s="15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</row>
    <row r="35" spans="1:172" x14ac:dyDescent="0.35"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228"/>
      <c r="BH35" s="229"/>
      <c r="BI35" s="229"/>
      <c r="BJ35" s="229"/>
      <c r="BK35" s="230" t="s">
        <v>43</v>
      </c>
      <c r="BL35" s="235">
        <v>-66.599999999999994</v>
      </c>
      <c r="BM35" s="78"/>
      <c r="BN35" s="78"/>
      <c r="BO35" s="78"/>
      <c r="BP35" s="47"/>
      <c r="BQ35" s="47"/>
      <c r="BR35" s="47"/>
      <c r="BW35" s="47"/>
      <c r="BX35" s="47"/>
      <c r="BY35" s="78"/>
      <c r="BZ35" s="78"/>
      <c r="CA35" s="78"/>
      <c r="CB35" s="47"/>
      <c r="CC35" s="47"/>
      <c r="CD35" s="47"/>
      <c r="CI35" s="47"/>
      <c r="CJ35" s="47"/>
      <c r="CK35" s="78"/>
      <c r="CL35" s="78"/>
      <c r="CM35" s="78"/>
      <c r="CN35" s="47"/>
      <c r="CO35" s="47"/>
      <c r="CP35" s="47"/>
    </row>
    <row r="36" spans="1:172" ht="15" thickBot="1" x14ac:dyDescent="0.4"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231"/>
      <c r="BH36" s="232"/>
      <c r="BI36" s="232"/>
      <c r="BJ36" s="232"/>
      <c r="BK36" s="233" t="s">
        <v>50</v>
      </c>
      <c r="BL36" s="236">
        <f>SUM(BL34:BL35)</f>
        <v>-3340.58</v>
      </c>
      <c r="BM36" s="78"/>
      <c r="BN36" s="78"/>
      <c r="BO36" s="78"/>
      <c r="BP36" s="47"/>
      <c r="BQ36" s="47"/>
      <c r="BR36" s="47"/>
      <c r="BW36" s="47"/>
      <c r="BX36" s="47"/>
      <c r="BY36" s="78"/>
      <c r="BZ36" s="78"/>
      <c r="CA36" s="78"/>
      <c r="CB36" s="47"/>
      <c r="CC36" s="47"/>
      <c r="CD36" s="47"/>
      <c r="CI36" s="47"/>
      <c r="CJ36" s="47"/>
      <c r="CK36" s="78"/>
      <c r="CL36" s="78"/>
      <c r="CM36" s="78"/>
      <c r="CN36" s="47"/>
      <c r="CO36" s="47"/>
      <c r="CP36" s="47"/>
    </row>
    <row r="37" spans="1:172" x14ac:dyDescent="0.35"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47"/>
      <c r="BH37" s="47"/>
      <c r="BI37" s="47"/>
      <c r="BJ37" s="47"/>
      <c r="BK37" s="47"/>
      <c r="BL37" s="47"/>
      <c r="BM37" s="78"/>
      <c r="BN37" s="78"/>
      <c r="BO37" s="78"/>
      <c r="BP37" s="47"/>
      <c r="BQ37" s="47"/>
      <c r="BR37" s="47"/>
      <c r="BW37" s="47"/>
      <c r="BX37" s="47"/>
      <c r="BY37" s="78"/>
      <c r="BZ37" s="78"/>
      <c r="CA37" s="78"/>
      <c r="CB37" s="47"/>
      <c r="CC37" s="47"/>
      <c r="CD37" s="47"/>
      <c r="CI37" s="47"/>
      <c r="CJ37" s="47"/>
      <c r="CK37" s="78"/>
      <c r="CL37" s="78"/>
      <c r="CM37" s="78"/>
      <c r="CN37" s="47"/>
      <c r="CO37" s="47"/>
      <c r="CP37" s="47"/>
    </row>
    <row r="38" spans="1:172" x14ac:dyDescent="0.35">
      <c r="BF38" s="14"/>
      <c r="BG38" s="47"/>
      <c r="BH38" s="47"/>
      <c r="BI38" s="47"/>
      <c r="BJ38" s="47"/>
      <c r="BK38" s="47"/>
      <c r="BL38" s="47"/>
      <c r="BM38" s="78"/>
      <c r="BN38" s="78"/>
      <c r="BO38" s="78"/>
      <c r="BP38" s="47"/>
      <c r="BQ38" s="47"/>
      <c r="BR38" s="47"/>
      <c r="BW38" s="47"/>
      <c r="BX38" s="47"/>
      <c r="BY38" s="78"/>
      <c r="BZ38" s="78"/>
      <c r="CA38" s="78"/>
      <c r="CB38" s="47"/>
      <c r="CC38" s="47"/>
      <c r="CD38" s="47"/>
      <c r="CI38" s="47"/>
      <c r="CJ38" s="47"/>
      <c r="CK38" s="78"/>
      <c r="CL38" s="78"/>
      <c r="CM38" s="78"/>
      <c r="CN38" s="47"/>
      <c r="CO38" s="47"/>
      <c r="CP38" s="47"/>
    </row>
    <row r="39" spans="1:172" x14ac:dyDescent="0.35">
      <c r="BF39" s="14"/>
      <c r="BG39" s="47"/>
      <c r="BH39" s="47"/>
      <c r="BI39" s="47"/>
      <c r="BJ39" s="47"/>
      <c r="BK39" s="47"/>
      <c r="BL39" s="47"/>
      <c r="BM39" s="78"/>
      <c r="BN39" s="78"/>
      <c r="BO39" s="78"/>
      <c r="BP39" s="47"/>
      <c r="BQ39" s="47"/>
      <c r="BR39" s="47"/>
      <c r="BW39" s="47"/>
      <c r="BX39" s="47"/>
      <c r="BY39" s="78"/>
      <c r="BZ39" s="78"/>
      <c r="CA39" s="78"/>
      <c r="CB39" s="47"/>
      <c r="CC39" s="47"/>
      <c r="CD39" s="47"/>
      <c r="CI39" s="47"/>
      <c r="CJ39" s="47"/>
      <c r="CK39" s="78"/>
      <c r="CL39" s="78"/>
      <c r="CM39" s="78"/>
      <c r="CN39" s="47"/>
      <c r="CO39" s="47"/>
      <c r="CP39" s="47"/>
    </row>
    <row r="40" spans="1:172" x14ac:dyDescent="0.35">
      <c r="BF40" s="14"/>
      <c r="BG40" s="47"/>
      <c r="BH40" s="47"/>
      <c r="BI40" s="47"/>
      <c r="BJ40" s="47"/>
      <c r="BK40" s="47"/>
      <c r="BL40" s="47"/>
      <c r="BM40" s="78"/>
      <c r="BN40" s="78"/>
      <c r="BO40" s="78"/>
      <c r="BP40" s="47"/>
      <c r="BQ40" s="47"/>
      <c r="BR40" s="47"/>
      <c r="BW40" s="47"/>
      <c r="BX40" s="47"/>
      <c r="BY40" s="78"/>
      <c r="BZ40" s="78"/>
      <c r="CA40" s="78"/>
      <c r="CB40" s="47"/>
      <c r="CC40" s="47"/>
      <c r="CD40" s="47"/>
      <c r="CI40" s="47"/>
      <c r="CJ40" s="47"/>
      <c r="CK40" s="78"/>
      <c r="CL40" s="78"/>
      <c r="CM40" s="78"/>
      <c r="CN40" s="47"/>
      <c r="CO40" s="47"/>
      <c r="CP40" s="47"/>
    </row>
    <row r="41" spans="1:172" x14ac:dyDescent="0.35">
      <c r="BF41" s="14"/>
      <c r="BG41" s="47"/>
      <c r="BH41" s="47"/>
      <c r="BI41" s="47"/>
      <c r="BJ41" s="47"/>
      <c r="BK41" s="47"/>
      <c r="BL41" s="47"/>
      <c r="BM41" s="78"/>
      <c r="BN41" s="78"/>
      <c r="BO41" s="78"/>
      <c r="BP41" s="47"/>
      <c r="BQ41" s="47"/>
      <c r="BR41" s="47"/>
      <c r="BW41" s="47"/>
      <c r="BX41" s="47"/>
      <c r="BY41" s="78"/>
      <c r="BZ41" s="78"/>
      <c r="CA41" s="78"/>
      <c r="CB41" s="47"/>
      <c r="CC41" s="47"/>
      <c r="CD41" s="47"/>
      <c r="CI41" s="47"/>
      <c r="CJ41" s="47"/>
      <c r="CK41" s="78"/>
      <c r="CL41" s="78"/>
      <c r="CM41" s="78"/>
      <c r="CN41" s="47"/>
      <c r="CO41" s="47"/>
      <c r="CP41" s="47"/>
    </row>
    <row r="42" spans="1:172" x14ac:dyDescent="0.35">
      <c r="BF42" s="14"/>
      <c r="BG42" s="47"/>
      <c r="BH42" s="47"/>
      <c r="BI42" s="47"/>
      <c r="BJ42" s="47"/>
      <c r="BK42" s="47"/>
      <c r="BL42" s="47"/>
      <c r="BM42" s="78"/>
      <c r="BN42" s="78"/>
      <c r="BO42" s="78"/>
      <c r="BP42" s="47"/>
      <c r="BQ42" s="47"/>
      <c r="BR42" s="47"/>
      <c r="BW42" s="47"/>
      <c r="BX42" s="47"/>
      <c r="BY42" s="78"/>
      <c r="BZ42" s="78"/>
      <c r="CA42" s="78"/>
      <c r="CB42" s="47"/>
      <c r="CC42" s="47"/>
      <c r="CD42" s="47"/>
      <c r="CI42" s="47"/>
      <c r="CJ42" s="47"/>
      <c r="CK42" s="78"/>
      <c r="CL42" s="78"/>
      <c r="CM42" s="78"/>
      <c r="CN42" s="47"/>
      <c r="CO42" s="47"/>
      <c r="CP42" s="47"/>
    </row>
    <row r="43" spans="1:172" x14ac:dyDescent="0.35">
      <c r="BF43" s="14"/>
      <c r="BG43" s="47"/>
      <c r="BH43" s="47"/>
      <c r="BI43" s="47"/>
      <c r="BJ43" s="47"/>
      <c r="BK43" s="47"/>
      <c r="BL43" s="47"/>
      <c r="BM43" s="78"/>
      <c r="BN43" s="78"/>
      <c r="BO43" s="78"/>
      <c r="BP43" s="47"/>
      <c r="BQ43" s="47"/>
      <c r="BR43" s="47"/>
      <c r="BW43" s="47"/>
      <c r="BX43" s="47"/>
      <c r="BY43" s="78"/>
      <c r="BZ43" s="78"/>
      <c r="CA43" s="78"/>
      <c r="CB43" s="47"/>
      <c r="CC43" s="47"/>
      <c r="CD43" s="47"/>
      <c r="CI43" s="47"/>
      <c r="CJ43" s="47"/>
      <c r="CK43" s="78"/>
      <c r="CL43" s="78"/>
      <c r="CM43" s="78"/>
      <c r="CN43" s="47"/>
      <c r="CO43" s="47"/>
      <c r="CP43" s="47"/>
    </row>
    <row r="44" spans="1:172" x14ac:dyDescent="0.35">
      <c r="BF44" s="14"/>
      <c r="BG44" s="47"/>
      <c r="BH44" s="47"/>
      <c r="BI44" s="47"/>
      <c r="BJ44" s="47"/>
      <c r="BK44" s="47"/>
      <c r="BL44" s="47"/>
      <c r="BM44" s="78"/>
      <c r="BN44" s="78"/>
      <c r="BO44" s="78"/>
      <c r="BP44" s="47"/>
      <c r="BQ44" s="47"/>
      <c r="BR44" s="47"/>
      <c r="BW44" s="47"/>
      <c r="BX44" s="47"/>
      <c r="BY44" s="78"/>
      <c r="BZ44" s="78"/>
      <c r="CA44" s="78"/>
      <c r="CB44" s="47"/>
      <c r="CC44" s="47"/>
      <c r="CD44" s="47"/>
      <c r="CI44" s="47"/>
      <c r="CJ44" s="47"/>
      <c r="CK44" s="78"/>
      <c r="CL44" s="78"/>
      <c r="CM44" s="78"/>
      <c r="CN44" s="47"/>
      <c r="CO44" s="47"/>
      <c r="CP44" s="47"/>
    </row>
    <row r="45" spans="1:172" x14ac:dyDescent="0.35">
      <c r="BF45" s="14"/>
      <c r="BG45" s="47"/>
      <c r="BH45" s="47"/>
      <c r="BI45" s="47"/>
      <c r="BJ45" s="47"/>
      <c r="BK45" s="47"/>
      <c r="BL45" s="47"/>
      <c r="BM45" s="78"/>
      <c r="BN45" s="78"/>
      <c r="BO45" s="78"/>
      <c r="BP45" s="47"/>
      <c r="BQ45" s="47"/>
      <c r="BR45" s="47"/>
      <c r="BW45" s="47"/>
      <c r="BX45" s="47"/>
      <c r="BY45" s="78"/>
      <c r="BZ45" s="78"/>
      <c r="CA45" s="78"/>
      <c r="CB45" s="47"/>
      <c r="CC45" s="47"/>
      <c r="CD45" s="47"/>
      <c r="CI45" s="47"/>
      <c r="CJ45" s="47"/>
      <c r="CK45" s="78"/>
      <c r="CL45" s="78"/>
      <c r="CM45" s="78"/>
      <c r="CN45" s="47"/>
      <c r="CO45" s="47"/>
      <c r="CP45" s="47"/>
    </row>
    <row r="46" spans="1:172" x14ac:dyDescent="0.35">
      <c r="BF46" s="14"/>
      <c r="BG46" s="47"/>
      <c r="BH46" s="47"/>
      <c r="BI46" s="47"/>
      <c r="BJ46" s="47"/>
      <c r="BK46" s="47"/>
      <c r="BL46" s="47"/>
      <c r="BM46" s="78"/>
      <c r="BN46" s="78"/>
      <c r="BO46" s="78"/>
      <c r="BP46" s="47"/>
      <c r="BQ46" s="47"/>
      <c r="BR46" s="47"/>
      <c r="BW46" s="47"/>
      <c r="BX46" s="47"/>
      <c r="BY46" s="78"/>
      <c r="BZ46" s="78"/>
      <c r="CA46" s="78"/>
      <c r="CB46" s="47"/>
      <c r="CC46" s="47"/>
      <c r="CD46" s="47"/>
      <c r="CI46" s="47"/>
      <c r="CJ46" s="47"/>
      <c r="CK46" s="78"/>
      <c r="CL46" s="78"/>
      <c r="CM46" s="78"/>
      <c r="CN46" s="47"/>
      <c r="CO46" s="47"/>
      <c r="CP46" s="47"/>
    </row>
    <row r="47" spans="1:172" x14ac:dyDescent="0.35">
      <c r="BF47" s="14"/>
      <c r="BG47" s="47"/>
      <c r="BH47" s="47"/>
      <c r="BI47" s="47"/>
      <c r="BJ47" s="47"/>
      <c r="BK47" s="47"/>
      <c r="BL47" s="47"/>
      <c r="BM47" s="78"/>
      <c r="BN47" s="78"/>
      <c r="BO47" s="78"/>
      <c r="BP47" s="47"/>
      <c r="BQ47" s="47"/>
      <c r="BR47" s="47"/>
      <c r="BW47" s="47"/>
      <c r="BX47" s="47"/>
      <c r="BY47" s="78"/>
      <c r="BZ47" s="78"/>
      <c r="CA47" s="78"/>
      <c r="CB47" s="47"/>
      <c r="CC47" s="47"/>
      <c r="CD47" s="47"/>
      <c r="CI47" s="47"/>
      <c r="CJ47" s="47"/>
      <c r="CK47" s="78"/>
      <c r="CL47" s="78"/>
      <c r="CM47" s="78"/>
      <c r="CN47" s="47"/>
      <c r="CO47" s="47"/>
      <c r="CP47" s="47"/>
    </row>
    <row r="48" spans="1:172" x14ac:dyDescent="0.35">
      <c r="BF48" s="14"/>
      <c r="BG48" s="47"/>
      <c r="BH48" s="47"/>
      <c r="BI48" s="47"/>
      <c r="BJ48" s="47"/>
      <c r="BK48" s="47"/>
      <c r="BL48" s="47"/>
      <c r="BM48" s="78"/>
      <c r="BN48" s="78"/>
      <c r="BO48" s="78"/>
      <c r="BP48" s="47"/>
      <c r="BQ48" s="47"/>
      <c r="BR48" s="47"/>
      <c r="BW48" s="47"/>
      <c r="BX48" s="47"/>
      <c r="BY48" s="78"/>
      <c r="BZ48" s="78"/>
      <c r="CA48" s="78"/>
      <c r="CB48" s="47"/>
      <c r="CC48" s="47"/>
      <c r="CD48" s="47"/>
      <c r="CI48" s="47"/>
      <c r="CJ48" s="47"/>
      <c r="CK48" s="78"/>
      <c r="CL48" s="78"/>
      <c r="CM48" s="78"/>
      <c r="CN48" s="47"/>
      <c r="CO48" s="47"/>
      <c r="CP48" s="47"/>
    </row>
    <row r="49" spans="58:94" x14ac:dyDescent="0.35">
      <c r="BF49" s="14"/>
      <c r="BG49" s="47"/>
      <c r="BH49" s="47"/>
      <c r="BI49" s="47"/>
      <c r="BJ49" s="47"/>
      <c r="BK49" s="47"/>
      <c r="BL49" s="47"/>
      <c r="BM49" s="78"/>
      <c r="BN49" s="78"/>
      <c r="BO49" s="78"/>
      <c r="BP49" s="47"/>
      <c r="BQ49" s="47"/>
      <c r="BR49" s="47"/>
      <c r="BW49" s="47"/>
      <c r="BX49" s="47"/>
      <c r="BY49" s="78"/>
      <c r="BZ49" s="78"/>
      <c r="CA49" s="78"/>
      <c r="CB49" s="47"/>
      <c r="CC49" s="47"/>
      <c r="CD49" s="47"/>
      <c r="CI49" s="47"/>
      <c r="CJ49" s="47"/>
      <c r="CK49" s="78"/>
      <c r="CL49" s="78"/>
      <c r="CM49" s="78"/>
      <c r="CN49" s="47"/>
      <c r="CO49" s="47"/>
      <c r="CP49" s="47"/>
    </row>
    <row r="50" spans="58:94" x14ac:dyDescent="0.35">
      <c r="BF50" s="14"/>
      <c r="BG50" s="47"/>
      <c r="BH50" s="47"/>
      <c r="BI50" s="47"/>
      <c r="BJ50" s="47"/>
      <c r="BK50" s="47"/>
      <c r="BL50" s="47"/>
      <c r="BM50" s="78"/>
      <c r="BN50" s="78"/>
      <c r="BO50" s="78"/>
      <c r="BP50" s="47"/>
      <c r="BQ50" s="47"/>
      <c r="BR50" s="47"/>
      <c r="BW50" s="47"/>
      <c r="BX50" s="47"/>
      <c r="BY50" s="78"/>
      <c r="BZ50" s="78"/>
      <c r="CA50" s="78"/>
      <c r="CB50" s="47"/>
      <c r="CC50" s="47"/>
      <c r="CD50" s="47"/>
      <c r="CI50" s="47"/>
      <c r="CJ50" s="47"/>
      <c r="CK50" s="78"/>
      <c r="CL50" s="78"/>
      <c r="CM50" s="78"/>
      <c r="CN50" s="47"/>
      <c r="CO50" s="47"/>
      <c r="CP50" s="47"/>
    </row>
    <row r="51" spans="58:94" x14ac:dyDescent="0.35">
      <c r="BF51" s="14"/>
      <c r="BG51" s="47"/>
      <c r="BH51" s="47"/>
      <c r="BI51" s="47"/>
      <c r="BJ51" s="47"/>
      <c r="BK51" s="47"/>
      <c r="BL51" s="47"/>
      <c r="BM51" s="78"/>
      <c r="BN51" s="78"/>
      <c r="BO51" s="78"/>
      <c r="BP51" s="47"/>
      <c r="BQ51" s="47"/>
      <c r="BR51" s="47"/>
      <c r="BW51" s="47"/>
      <c r="BX51" s="47"/>
      <c r="BY51" s="78"/>
      <c r="BZ51" s="78"/>
      <c r="CA51" s="78"/>
      <c r="CB51" s="47"/>
      <c r="CC51" s="47"/>
      <c r="CD51" s="47"/>
      <c r="CI51" s="47"/>
      <c r="CJ51" s="47"/>
      <c r="CK51" s="78"/>
      <c r="CL51" s="78"/>
      <c r="CM51" s="78"/>
      <c r="CN51" s="47"/>
      <c r="CO51" s="47"/>
      <c r="CP51" s="47"/>
    </row>
    <row r="52" spans="58:94" x14ac:dyDescent="0.35">
      <c r="BF52" s="14"/>
      <c r="BG52" s="47"/>
      <c r="BH52" s="47"/>
      <c r="BI52" s="47"/>
      <c r="BJ52" s="47"/>
      <c r="BK52" s="47"/>
      <c r="BL52" s="47"/>
      <c r="BM52" s="78"/>
      <c r="BN52" s="78"/>
      <c r="BO52" s="78"/>
      <c r="BP52" s="47"/>
      <c r="BQ52" s="47"/>
      <c r="BR52" s="47"/>
      <c r="BW52" s="47"/>
      <c r="BX52" s="47"/>
      <c r="BY52" s="78"/>
      <c r="BZ52" s="78"/>
      <c r="CA52" s="78"/>
      <c r="CB52" s="47"/>
      <c r="CC52" s="47"/>
      <c r="CD52" s="47"/>
      <c r="CI52" s="47"/>
      <c r="CJ52" s="47"/>
      <c r="CK52" s="78"/>
      <c r="CL52" s="78"/>
      <c r="CM52" s="78"/>
      <c r="CN52" s="47"/>
      <c r="CO52" s="47"/>
      <c r="CP52" s="47"/>
    </row>
    <row r="53" spans="58:94" x14ac:dyDescent="0.35">
      <c r="BF53" s="14"/>
      <c r="BG53" s="47"/>
      <c r="BH53" s="47"/>
      <c r="BI53" s="47"/>
      <c r="BJ53" s="47"/>
      <c r="BK53" s="47"/>
      <c r="BL53" s="47"/>
      <c r="BM53" s="78"/>
      <c r="BN53" s="78"/>
      <c r="BO53" s="78"/>
      <c r="BP53" s="47"/>
      <c r="BQ53" s="47"/>
      <c r="BR53" s="47"/>
      <c r="BW53" s="47"/>
      <c r="BX53" s="47"/>
      <c r="BY53" s="78"/>
      <c r="BZ53" s="78"/>
      <c r="CA53" s="78"/>
      <c r="CB53" s="47"/>
      <c r="CC53" s="47"/>
      <c r="CD53" s="47"/>
      <c r="CI53" s="47"/>
      <c r="CJ53" s="47"/>
      <c r="CK53" s="78"/>
      <c r="CL53" s="78"/>
      <c r="CM53" s="78"/>
      <c r="CN53" s="47"/>
      <c r="CO53" s="47"/>
      <c r="CP53" s="47"/>
    </row>
    <row r="54" spans="58:94" x14ac:dyDescent="0.35">
      <c r="BF54" s="14"/>
      <c r="BG54" s="47"/>
      <c r="BH54" s="47"/>
      <c r="BI54" s="47"/>
      <c r="BJ54" s="47"/>
      <c r="BK54" s="47"/>
      <c r="BL54" s="47"/>
      <c r="BM54" s="78"/>
      <c r="BN54" s="78"/>
      <c r="BO54" s="78"/>
      <c r="BP54" s="47"/>
      <c r="BQ54" s="47"/>
      <c r="BR54" s="47"/>
      <c r="BW54" s="47"/>
      <c r="BX54" s="47"/>
      <c r="BY54" s="78"/>
      <c r="BZ54" s="78"/>
      <c r="CA54" s="78"/>
      <c r="CB54" s="47"/>
      <c r="CC54" s="47"/>
      <c r="CD54" s="47"/>
      <c r="CI54" s="47"/>
      <c r="CJ54" s="47"/>
      <c r="CK54" s="78"/>
      <c r="CL54" s="78"/>
      <c r="CM54" s="78"/>
      <c r="CN54" s="47"/>
      <c r="CO54" s="47"/>
      <c r="CP54" s="47"/>
    </row>
    <row r="55" spans="58:94" x14ac:dyDescent="0.35">
      <c r="BF55" s="14"/>
      <c r="BG55" s="47"/>
      <c r="BH55" s="47"/>
      <c r="BI55" s="47"/>
      <c r="BJ55" s="47"/>
      <c r="BK55" s="47"/>
      <c r="BL55" s="47"/>
      <c r="BM55" s="78"/>
      <c r="BN55" s="78"/>
      <c r="BO55" s="78"/>
      <c r="BP55" s="47"/>
      <c r="BQ55" s="47"/>
      <c r="BR55" s="47"/>
      <c r="BW55" s="47"/>
      <c r="BX55" s="47"/>
      <c r="BY55" s="78"/>
      <c r="BZ55" s="78"/>
      <c r="CA55" s="78"/>
      <c r="CB55" s="47"/>
      <c r="CC55" s="47"/>
      <c r="CD55" s="47"/>
      <c r="CI55" s="47"/>
      <c r="CJ55" s="47"/>
      <c r="CK55" s="78"/>
      <c r="CL55" s="78"/>
      <c r="CM55" s="78"/>
      <c r="CN55" s="47"/>
      <c r="CO55" s="47"/>
      <c r="CP55" s="47"/>
    </row>
    <row r="56" spans="58:94" x14ac:dyDescent="0.35">
      <c r="BF56" s="14"/>
      <c r="BG56" s="47"/>
      <c r="BH56" s="47"/>
      <c r="BI56" s="47"/>
      <c r="BJ56" s="47"/>
      <c r="BK56" s="47"/>
      <c r="BL56" s="47"/>
      <c r="BM56" s="78"/>
      <c r="BN56" s="78"/>
      <c r="BO56" s="78"/>
      <c r="BP56" s="47"/>
      <c r="BQ56" s="47"/>
      <c r="BR56" s="47"/>
      <c r="BW56" s="47"/>
      <c r="BX56" s="47"/>
      <c r="BY56" s="78"/>
      <c r="BZ56" s="78"/>
      <c r="CA56" s="78"/>
      <c r="CB56" s="47"/>
      <c r="CC56" s="47"/>
      <c r="CD56" s="47"/>
      <c r="CI56" s="47"/>
      <c r="CJ56" s="47"/>
      <c r="CK56" s="78"/>
      <c r="CL56" s="78"/>
      <c r="CM56" s="78"/>
      <c r="CN56" s="47"/>
      <c r="CO56" s="47"/>
      <c r="CP56" s="47"/>
    </row>
    <row r="57" spans="58:94" x14ac:dyDescent="0.35">
      <c r="BF57" s="14"/>
      <c r="BG57" s="47"/>
      <c r="BH57" s="47"/>
      <c r="BI57" s="47"/>
      <c r="BJ57" s="47"/>
      <c r="BK57" s="47"/>
      <c r="BL57" s="47"/>
      <c r="BM57" s="78"/>
      <c r="BN57" s="78"/>
      <c r="BO57" s="78"/>
      <c r="BP57" s="47"/>
      <c r="BQ57" s="47"/>
      <c r="BR57" s="47"/>
      <c r="BW57" s="47"/>
      <c r="BX57" s="47"/>
      <c r="BY57" s="78"/>
      <c r="BZ57" s="78"/>
      <c r="CA57" s="78"/>
      <c r="CB57" s="47"/>
      <c r="CC57" s="47"/>
      <c r="CD57" s="47"/>
      <c r="CI57" s="47"/>
      <c r="CJ57" s="47"/>
      <c r="CK57" s="78"/>
      <c r="CL57" s="78"/>
      <c r="CM57" s="78"/>
      <c r="CN57" s="47"/>
      <c r="CO57" s="47"/>
      <c r="CP57" s="47"/>
    </row>
    <row r="58" spans="58:94" x14ac:dyDescent="0.35">
      <c r="BF58" s="14"/>
      <c r="BG58" s="47"/>
      <c r="BH58" s="47"/>
      <c r="BI58" s="47"/>
      <c r="BJ58" s="47"/>
      <c r="BK58" s="47"/>
      <c r="BL58" s="47"/>
      <c r="BM58" s="78"/>
      <c r="BN58" s="78"/>
      <c r="BO58" s="78"/>
      <c r="BP58" s="47"/>
      <c r="BQ58" s="47"/>
      <c r="BR58" s="47"/>
      <c r="BW58" s="47"/>
      <c r="BX58" s="47"/>
      <c r="BY58" s="78"/>
      <c r="BZ58" s="78"/>
      <c r="CA58" s="78"/>
      <c r="CB58" s="47"/>
      <c r="CC58" s="47"/>
      <c r="CD58" s="47"/>
      <c r="CI58" s="47"/>
      <c r="CJ58" s="47"/>
      <c r="CK58" s="78"/>
      <c r="CL58" s="78"/>
      <c r="CM58" s="78"/>
      <c r="CN58" s="47"/>
      <c r="CO58" s="47"/>
      <c r="CP58" s="47"/>
    </row>
    <row r="59" spans="58:94" x14ac:dyDescent="0.35">
      <c r="BF59" s="14"/>
      <c r="BG59" s="47"/>
      <c r="BH59" s="47"/>
      <c r="BI59" s="47"/>
      <c r="BJ59" s="47"/>
      <c r="BK59" s="47"/>
      <c r="BL59" s="47"/>
      <c r="BM59" s="78"/>
      <c r="BN59" s="78"/>
      <c r="BO59" s="78"/>
      <c r="BP59" s="47"/>
      <c r="BQ59" s="47"/>
      <c r="BR59" s="47"/>
      <c r="BW59" s="47"/>
      <c r="BX59" s="47"/>
      <c r="BY59" s="78"/>
      <c r="BZ59" s="78"/>
      <c r="CA59" s="78"/>
      <c r="CB59" s="47"/>
      <c r="CC59" s="47"/>
      <c r="CD59" s="47"/>
      <c r="CI59" s="47"/>
      <c r="CJ59" s="47"/>
      <c r="CK59" s="78"/>
      <c r="CL59" s="78"/>
      <c r="CM59" s="78"/>
      <c r="CN59" s="47"/>
      <c r="CO59" s="47"/>
      <c r="CP59" s="47"/>
    </row>
    <row r="60" spans="58:94" x14ac:dyDescent="0.35">
      <c r="BF60" s="14"/>
      <c r="BG60" s="47"/>
      <c r="BH60" s="47"/>
      <c r="BI60" s="47"/>
      <c r="BJ60" s="47"/>
      <c r="BK60" s="47"/>
      <c r="BL60" s="47"/>
      <c r="BM60" s="78"/>
      <c r="BN60" s="78"/>
      <c r="BO60" s="78"/>
      <c r="BP60" s="47"/>
      <c r="BQ60" s="47"/>
      <c r="BR60" s="47"/>
      <c r="BW60" s="47"/>
      <c r="BX60" s="47"/>
      <c r="BY60" s="78"/>
      <c r="BZ60" s="78"/>
      <c r="CA60" s="78"/>
      <c r="CB60" s="47"/>
      <c r="CC60" s="47"/>
      <c r="CD60" s="47"/>
      <c r="CI60" s="47"/>
      <c r="CJ60" s="47"/>
      <c r="CK60" s="78"/>
      <c r="CL60" s="78"/>
      <c r="CM60" s="78"/>
      <c r="CN60" s="47"/>
      <c r="CO60" s="47"/>
      <c r="CP60" s="47"/>
    </row>
    <row r="61" spans="58:94" x14ac:dyDescent="0.35">
      <c r="BF61" s="14"/>
      <c r="BG61" s="47"/>
      <c r="BH61" s="47"/>
      <c r="BI61" s="47"/>
      <c r="BJ61" s="47"/>
      <c r="BK61" s="47"/>
      <c r="BL61" s="47"/>
      <c r="BM61" s="78"/>
      <c r="BN61" s="78"/>
      <c r="BO61" s="78"/>
      <c r="BP61" s="47"/>
      <c r="BQ61" s="47"/>
      <c r="BR61" s="47"/>
      <c r="BW61" s="47"/>
      <c r="BX61" s="47"/>
      <c r="BY61" s="78"/>
      <c r="BZ61" s="78"/>
      <c r="CA61" s="78"/>
      <c r="CB61" s="47"/>
      <c r="CC61" s="47"/>
      <c r="CD61" s="47"/>
      <c r="CI61" s="47"/>
      <c r="CJ61" s="47"/>
      <c r="CK61" s="78"/>
      <c r="CL61" s="78"/>
      <c r="CM61" s="78"/>
      <c r="CN61" s="47"/>
      <c r="CO61" s="47"/>
      <c r="CP61" s="47"/>
    </row>
    <row r="62" spans="58:94" x14ac:dyDescent="0.35">
      <c r="BF62" s="14"/>
      <c r="BG62" s="47"/>
      <c r="BH62" s="47"/>
      <c r="BI62" s="47"/>
      <c r="BJ62" s="47"/>
      <c r="BK62" s="47"/>
      <c r="BL62" s="47"/>
      <c r="BM62" s="78"/>
      <c r="BN62" s="78"/>
      <c r="BO62" s="78"/>
      <c r="BP62" s="47"/>
      <c r="BQ62" s="47"/>
      <c r="BR62" s="47"/>
      <c r="BW62" s="47"/>
      <c r="BX62" s="47"/>
      <c r="BY62" s="78"/>
      <c r="BZ62" s="78"/>
      <c r="CA62" s="78"/>
      <c r="CB62" s="47"/>
      <c r="CC62" s="47"/>
      <c r="CD62" s="47"/>
      <c r="CI62" s="47"/>
      <c r="CJ62" s="47"/>
      <c r="CK62" s="78"/>
      <c r="CL62" s="78"/>
      <c r="CM62" s="78"/>
      <c r="CN62" s="47"/>
      <c r="CO62" s="47"/>
      <c r="CP62" s="47"/>
    </row>
    <row r="63" spans="58:94" x14ac:dyDescent="0.35">
      <c r="BF63" s="14"/>
      <c r="BG63" s="47"/>
      <c r="BH63" s="47"/>
      <c r="BI63" s="47"/>
      <c r="BJ63" s="47"/>
      <c r="BK63" s="47"/>
      <c r="BL63" s="47"/>
      <c r="BM63" s="78"/>
      <c r="BN63" s="78"/>
      <c r="BO63" s="78"/>
      <c r="BP63" s="47"/>
      <c r="BQ63" s="47"/>
      <c r="BR63" s="47"/>
      <c r="BW63" s="47"/>
      <c r="BX63" s="47"/>
      <c r="BY63" s="78"/>
      <c r="BZ63" s="78"/>
      <c r="CA63" s="78"/>
      <c r="CB63" s="47"/>
      <c r="CC63" s="47"/>
      <c r="CD63" s="47"/>
      <c r="CI63" s="47"/>
      <c r="CJ63" s="47"/>
      <c r="CK63" s="78"/>
      <c r="CL63" s="78"/>
      <c r="CM63" s="78"/>
      <c r="CN63" s="47"/>
      <c r="CO63" s="47"/>
      <c r="CP63" s="47"/>
    </row>
    <row r="64" spans="58:94" x14ac:dyDescent="0.35">
      <c r="BF64" s="14"/>
      <c r="BG64" s="47"/>
      <c r="BH64" s="47"/>
      <c r="BI64" s="47"/>
      <c r="BJ64" s="47"/>
      <c r="BK64" s="47"/>
      <c r="BL64" s="47"/>
      <c r="BM64" s="78"/>
      <c r="BN64" s="78"/>
      <c r="BO64" s="78"/>
      <c r="BP64" s="47"/>
      <c r="BQ64" s="47"/>
      <c r="BR64" s="47"/>
      <c r="BW64" s="47"/>
      <c r="BX64" s="47"/>
      <c r="BY64" s="78"/>
      <c r="BZ64" s="78"/>
      <c r="CA64" s="78"/>
      <c r="CB64" s="47"/>
      <c r="CC64" s="47"/>
      <c r="CD64" s="47"/>
      <c r="CI64" s="47"/>
      <c r="CJ64" s="47"/>
      <c r="CK64" s="78"/>
      <c r="CL64" s="78"/>
      <c r="CM64" s="78"/>
      <c r="CN64" s="47"/>
      <c r="CO64" s="47"/>
      <c r="CP64" s="47"/>
    </row>
    <row r="65" spans="58:94" x14ac:dyDescent="0.35">
      <c r="BF65" s="14"/>
      <c r="BG65" s="47"/>
      <c r="BH65" s="47"/>
      <c r="BI65" s="47"/>
      <c r="BJ65" s="47"/>
      <c r="BK65" s="47"/>
      <c r="BL65" s="47"/>
      <c r="BM65" s="78"/>
      <c r="BN65" s="78"/>
      <c r="BO65" s="78"/>
      <c r="BP65" s="47"/>
      <c r="BQ65" s="47"/>
      <c r="BR65" s="47"/>
      <c r="BW65" s="47"/>
      <c r="BX65" s="47"/>
      <c r="BY65" s="78"/>
      <c r="BZ65" s="78"/>
      <c r="CA65" s="78"/>
      <c r="CB65" s="47"/>
      <c r="CC65" s="47"/>
      <c r="CD65" s="47"/>
      <c r="CI65" s="47"/>
      <c r="CJ65" s="47"/>
      <c r="CK65" s="78"/>
      <c r="CL65" s="78"/>
      <c r="CM65" s="78"/>
      <c r="CN65" s="47"/>
      <c r="CO65" s="47"/>
      <c r="CP65" s="47"/>
    </row>
    <row r="66" spans="58:94" x14ac:dyDescent="0.35">
      <c r="BF66" s="14"/>
      <c r="BG66" s="47"/>
      <c r="BH66" s="47"/>
      <c r="BI66" s="47"/>
      <c r="BJ66" s="47"/>
      <c r="BK66" s="47"/>
      <c r="BL66" s="47"/>
      <c r="BM66" s="78"/>
      <c r="BN66" s="78"/>
      <c r="BO66" s="78"/>
      <c r="BP66" s="47"/>
      <c r="BQ66" s="47"/>
      <c r="BR66" s="47"/>
      <c r="BW66" s="47"/>
      <c r="BX66" s="47"/>
      <c r="BY66" s="78"/>
      <c r="BZ66" s="78"/>
      <c r="CA66" s="78"/>
      <c r="CB66" s="47"/>
      <c r="CC66" s="47"/>
      <c r="CD66" s="47"/>
      <c r="CI66" s="47"/>
      <c r="CJ66" s="47"/>
      <c r="CK66" s="78"/>
      <c r="CL66" s="78"/>
      <c r="CM66" s="78"/>
      <c r="CN66" s="47"/>
      <c r="CO66" s="47"/>
      <c r="CP66" s="47"/>
    </row>
    <row r="67" spans="58:94" x14ac:dyDescent="0.35">
      <c r="BF67" s="14"/>
      <c r="BG67" s="47"/>
      <c r="BH67" s="47"/>
      <c r="BI67" s="47"/>
      <c r="BJ67" s="47"/>
      <c r="BK67" s="47"/>
      <c r="BL67" s="47"/>
      <c r="BM67" s="78"/>
      <c r="BN67" s="78"/>
      <c r="BO67" s="78"/>
      <c r="BP67" s="47"/>
      <c r="BQ67" s="47"/>
      <c r="BR67" s="47"/>
      <c r="BW67" s="47"/>
      <c r="BX67" s="47"/>
      <c r="BY67" s="78"/>
      <c r="BZ67" s="78"/>
      <c r="CA67" s="78"/>
      <c r="CB67" s="47"/>
      <c r="CC67" s="47"/>
      <c r="CD67" s="47"/>
      <c r="CI67" s="47"/>
      <c r="CJ67" s="47"/>
      <c r="CK67" s="78"/>
      <c r="CL67" s="78"/>
      <c r="CM67" s="78"/>
      <c r="CN67" s="47"/>
      <c r="CO67" s="47"/>
      <c r="CP67" s="47"/>
    </row>
    <row r="68" spans="58:94" x14ac:dyDescent="0.35">
      <c r="BF68" s="14"/>
      <c r="BG68" s="47"/>
      <c r="BH68" s="47"/>
      <c r="BI68" s="47"/>
      <c r="BJ68" s="47"/>
      <c r="BK68" s="47"/>
      <c r="BL68" s="47"/>
      <c r="BM68" s="78"/>
      <c r="BN68" s="78"/>
      <c r="BO68" s="78"/>
      <c r="BP68" s="47"/>
      <c r="BR68" s="47"/>
      <c r="BW68" s="47"/>
      <c r="BX68" s="47"/>
      <c r="BY68" s="78"/>
      <c r="BZ68" s="78"/>
      <c r="CA68" s="78"/>
      <c r="CB68" s="47"/>
      <c r="CD68" s="47"/>
      <c r="CI68" s="47"/>
      <c r="CJ68" s="47"/>
      <c r="CK68" s="78"/>
      <c r="CL68" s="78"/>
      <c r="CM68" s="78"/>
      <c r="CN68" s="47"/>
      <c r="CP68" s="47"/>
    </row>
    <row r="69" spans="58:94" x14ac:dyDescent="0.35">
      <c r="BF69" s="14"/>
      <c r="BG69" s="47"/>
      <c r="BH69" s="47"/>
      <c r="BI69" s="47"/>
      <c r="BJ69" s="47"/>
      <c r="BK69" s="47"/>
      <c r="BL69" s="47"/>
      <c r="BM69" s="78"/>
      <c r="BN69" s="78"/>
      <c r="BO69" s="78"/>
      <c r="BP69" s="47"/>
      <c r="BR69" s="47"/>
      <c r="BW69" s="47"/>
      <c r="BX69" s="47"/>
      <c r="BY69" s="78"/>
      <c r="BZ69" s="78"/>
      <c r="CA69" s="78"/>
      <c r="CB69" s="47"/>
      <c r="CD69" s="47"/>
      <c r="CI69" s="47"/>
      <c r="CJ69" s="47"/>
      <c r="CK69" s="78"/>
      <c r="CL69" s="78"/>
      <c r="CM69" s="78"/>
      <c r="CN69" s="47"/>
      <c r="CP69" s="47"/>
    </row>
    <row r="70" spans="58:94" x14ac:dyDescent="0.35">
      <c r="BF70" s="14"/>
      <c r="BG70" s="47"/>
      <c r="BH70" s="47"/>
      <c r="BI70" s="47"/>
      <c r="BJ70" s="47"/>
      <c r="BK70" s="47"/>
      <c r="BL70" s="47"/>
      <c r="BM70" s="78"/>
      <c r="BN70" s="78"/>
      <c r="BO70" s="78"/>
      <c r="BP70" s="47"/>
      <c r="BR70" s="47"/>
      <c r="BW70" s="47"/>
      <c r="BX70" s="47"/>
      <c r="BY70" s="78"/>
      <c r="BZ70" s="78"/>
      <c r="CA70" s="78"/>
      <c r="CB70" s="47"/>
      <c r="CD70" s="47"/>
      <c r="CI70" s="47"/>
      <c r="CJ70" s="47"/>
      <c r="CK70" s="78"/>
      <c r="CL70" s="78"/>
      <c r="CM70" s="78"/>
      <c r="CN70" s="47"/>
      <c r="CP70" s="47"/>
    </row>
    <row r="71" spans="58:94" x14ac:dyDescent="0.35">
      <c r="BF71" s="14"/>
      <c r="BG71" s="47"/>
      <c r="BH71" s="47"/>
      <c r="BI71" s="47"/>
      <c r="BJ71" s="47"/>
      <c r="BK71" s="47"/>
      <c r="BL71" s="47"/>
      <c r="BM71" s="78"/>
      <c r="BN71" s="78"/>
      <c r="BO71" s="78"/>
      <c r="BP71" s="47"/>
      <c r="BR71" s="47"/>
      <c r="BW71" s="47"/>
      <c r="BX71" s="47"/>
      <c r="BY71" s="78"/>
      <c r="BZ71" s="78"/>
      <c r="CA71" s="78"/>
      <c r="CB71" s="47"/>
      <c r="CD71" s="47"/>
      <c r="CI71" s="47"/>
      <c r="CJ71" s="47"/>
      <c r="CK71" s="78"/>
      <c r="CL71" s="78"/>
      <c r="CM71" s="78"/>
      <c r="CN71" s="47"/>
      <c r="CP71" s="47"/>
    </row>
    <row r="72" spans="58:94" x14ac:dyDescent="0.35">
      <c r="BF72" s="14"/>
      <c r="BG72" s="47"/>
      <c r="BH72" s="47"/>
      <c r="BI72" s="47"/>
      <c r="BJ72" s="47"/>
      <c r="BK72" s="47"/>
      <c r="BL72" s="47"/>
      <c r="BM72" s="78"/>
      <c r="BN72" s="78"/>
      <c r="BO72" s="78"/>
      <c r="BP72" s="47"/>
      <c r="BR72" s="47"/>
      <c r="BW72" s="47"/>
      <c r="BX72" s="47"/>
      <c r="BY72" s="78"/>
      <c r="BZ72" s="78"/>
      <c r="CA72" s="78"/>
      <c r="CB72" s="47"/>
      <c r="CD72" s="47"/>
      <c r="CI72" s="47"/>
      <c r="CJ72" s="47"/>
      <c r="CK72" s="78"/>
      <c r="CL72" s="78"/>
      <c r="CM72" s="78"/>
      <c r="CN72" s="47"/>
      <c r="CP72" s="47"/>
    </row>
    <row r="73" spans="58:94" x14ac:dyDescent="0.35">
      <c r="BF73" s="14"/>
      <c r="BG73" s="47"/>
      <c r="BH73" s="47"/>
      <c r="BI73" s="47"/>
      <c r="BJ73" s="47"/>
      <c r="BK73" s="47"/>
      <c r="BL73" s="47"/>
      <c r="BM73" s="78"/>
      <c r="BN73" s="78"/>
      <c r="BO73" s="78"/>
      <c r="BP73" s="47"/>
      <c r="BR73" s="47"/>
      <c r="BW73" s="47"/>
      <c r="BX73" s="47"/>
      <c r="BY73" s="78"/>
      <c r="BZ73" s="78"/>
      <c r="CA73" s="78"/>
      <c r="CB73" s="47"/>
      <c r="CD73" s="47"/>
      <c r="CI73" s="47"/>
      <c r="CJ73" s="47"/>
      <c r="CK73" s="78"/>
      <c r="CL73" s="78"/>
      <c r="CM73" s="78"/>
      <c r="CN73" s="47"/>
      <c r="CP73" s="47"/>
    </row>
    <row r="74" spans="58:94" x14ac:dyDescent="0.35">
      <c r="BF74" s="14"/>
      <c r="BG74" s="47"/>
      <c r="BH74" s="47"/>
      <c r="BI74" s="47"/>
      <c r="BJ74" s="47"/>
      <c r="BK74" s="47"/>
      <c r="BL74" s="47"/>
      <c r="BM74" s="78"/>
      <c r="BN74" s="78"/>
      <c r="BO74" s="78"/>
      <c r="BP74" s="47"/>
      <c r="BR74" s="47"/>
      <c r="BW74" s="47"/>
      <c r="BX74" s="47"/>
      <c r="BY74" s="78"/>
      <c r="BZ74" s="78"/>
      <c r="CA74" s="78"/>
      <c r="CB74" s="47"/>
      <c r="CD74" s="47"/>
      <c r="CI74" s="47"/>
      <c r="CJ74" s="47"/>
      <c r="CK74" s="78"/>
      <c r="CL74" s="78"/>
      <c r="CM74" s="78"/>
      <c r="CN74" s="47"/>
      <c r="CP74" s="47"/>
    </row>
    <row r="75" spans="58:94" x14ac:dyDescent="0.35">
      <c r="BF75" s="14"/>
      <c r="BG75" s="47"/>
      <c r="BH75" s="47"/>
      <c r="BI75" s="47"/>
      <c r="BJ75" s="47"/>
      <c r="BK75" s="47"/>
      <c r="BL75" s="47"/>
      <c r="BM75" s="78"/>
      <c r="BN75" s="78"/>
      <c r="BO75" s="78"/>
      <c r="BP75" s="47"/>
      <c r="BR75" s="47"/>
      <c r="BW75" s="47"/>
      <c r="BX75" s="47"/>
      <c r="BY75" s="78"/>
      <c r="BZ75" s="78"/>
      <c r="CA75" s="78"/>
      <c r="CB75" s="47"/>
      <c r="CD75" s="47"/>
      <c r="CI75" s="47"/>
      <c r="CJ75" s="47"/>
      <c r="CK75" s="78"/>
      <c r="CL75" s="78"/>
      <c r="CM75" s="78"/>
      <c r="CN75" s="47"/>
      <c r="CP75" s="47"/>
    </row>
    <row r="76" spans="58:94" x14ac:dyDescent="0.35">
      <c r="BF76" s="14"/>
      <c r="BG76" s="47"/>
      <c r="BH76" s="47"/>
      <c r="BI76" s="47"/>
      <c r="BJ76" s="47"/>
      <c r="BK76" s="47"/>
      <c r="BL76" s="47"/>
      <c r="BM76" s="78"/>
      <c r="BN76" s="78"/>
      <c r="BO76" s="78"/>
      <c r="BP76" s="47"/>
      <c r="BR76" s="47"/>
      <c r="BW76" s="47"/>
      <c r="BX76" s="47"/>
      <c r="BY76" s="78"/>
      <c r="BZ76" s="78"/>
      <c r="CA76" s="78"/>
      <c r="CB76" s="47"/>
      <c r="CD76" s="47"/>
      <c r="CI76" s="47"/>
      <c r="CJ76" s="47"/>
      <c r="CK76" s="78"/>
      <c r="CL76" s="78"/>
      <c r="CM76" s="78"/>
      <c r="CN76" s="47"/>
      <c r="CP76" s="47"/>
    </row>
    <row r="77" spans="58:94" x14ac:dyDescent="0.35">
      <c r="BF77" s="14"/>
      <c r="BG77" s="47"/>
      <c r="BH77" s="47"/>
      <c r="BI77" s="47"/>
      <c r="BJ77" s="47"/>
      <c r="BK77" s="47"/>
      <c r="BL77" s="47"/>
      <c r="BM77" s="78"/>
      <c r="BN77" s="78"/>
      <c r="BO77" s="78"/>
      <c r="BP77" s="47"/>
      <c r="BR77" s="47"/>
      <c r="BW77" s="47"/>
      <c r="BX77" s="47"/>
      <c r="BY77" s="78"/>
      <c r="BZ77" s="78"/>
      <c r="CA77" s="78"/>
      <c r="CB77" s="47"/>
      <c r="CD77" s="47"/>
      <c r="CI77" s="47"/>
      <c r="CJ77" s="47"/>
      <c r="CK77" s="78"/>
      <c r="CL77" s="78"/>
      <c r="CM77" s="78"/>
      <c r="CN77" s="47"/>
      <c r="CP77" s="47"/>
    </row>
    <row r="78" spans="58:94" x14ac:dyDescent="0.35">
      <c r="BF78" s="14"/>
      <c r="BG78" s="47"/>
      <c r="BH78" s="47"/>
      <c r="BI78" s="47"/>
      <c r="BJ78" s="47"/>
      <c r="BK78" s="47"/>
      <c r="BL78" s="47"/>
      <c r="BM78" s="78"/>
      <c r="BN78" s="78"/>
      <c r="BO78" s="78"/>
      <c r="BP78" s="47"/>
      <c r="BR78" s="47"/>
      <c r="BW78" s="47"/>
      <c r="BX78" s="47"/>
      <c r="BY78" s="78"/>
      <c r="BZ78" s="78"/>
      <c r="CA78" s="78"/>
      <c r="CB78" s="47"/>
      <c r="CD78" s="47"/>
      <c r="CI78" s="47"/>
      <c r="CJ78" s="47"/>
      <c r="CK78" s="78"/>
      <c r="CL78" s="78"/>
      <c r="CM78" s="78"/>
      <c r="CN78" s="47"/>
      <c r="CP78" s="47"/>
    </row>
    <row r="79" spans="58:94" x14ac:dyDescent="0.35">
      <c r="BR79" s="47"/>
      <c r="CD79" s="47"/>
      <c r="CP79" s="47"/>
    </row>
    <row r="80" spans="58:94" x14ac:dyDescent="0.35">
      <c r="BR80" s="47"/>
      <c r="CD80" s="47"/>
      <c r="CP80" s="47"/>
    </row>
    <row r="81" spans="70:94" x14ac:dyDescent="0.35">
      <c r="BR81" s="47"/>
      <c r="CD81" s="47"/>
      <c r="CP81" s="47"/>
    </row>
  </sheetData>
  <mergeCells count="4">
    <mergeCell ref="BG33:BK33"/>
    <mergeCell ref="DA13:DA14"/>
    <mergeCell ref="DA15:DA16"/>
    <mergeCell ref="DA24:DA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J121"/>
  <sheetViews>
    <sheetView tabSelected="1" zoomScale="80" zoomScaleNormal="80" workbookViewId="0">
      <pane xSplit="1" ySplit="8" topLeftCell="BF30" activePane="bottomRight" state="frozen"/>
      <selection pane="topRight" activeCell="B1" sqref="B1"/>
      <selection pane="bottomLeft" activeCell="A8" sqref="A8"/>
      <selection pane="bottomRight" activeCell="BL69" sqref="BL69"/>
    </sheetView>
  </sheetViews>
  <sheetFormatPr defaultRowHeight="14.5" x14ac:dyDescent="0.35"/>
  <cols>
    <col min="1" max="1" width="37.36328125" customWidth="1"/>
    <col min="2" max="65" width="13.81640625" customWidth="1"/>
    <col min="66" max="66" width="14.08984375" style="2" bestFit="1" customWidth="1"/>
    <col min="67" max="67" width="3.54296875" style="2" customWidth="1"/>
    <col min="68" max="68" width="34.08984375" customWidth="1"/>
    <col min="69" max="69" width="16.1796875" customWidth="1"/>
    <col min="70" max="70" width="3.453125" customWidth="1"/>
    <col min="71" max="71" width="13.08984375" customWidth="1"/>
    <col min="72" max="72" width="46.54296875" customWidth="1"/>
    <col min="73" max="73" width="21.08984375" customWidth="1"/>
    <col min="74" max="74" width="11.453125" customWidth="1"/>
    <col min="75" max="75" width="14.1796875" customWidth="1"/>
    <col min="76" max="79" width="11.453125" customWidth="1"/>
  </cols>
  <sheetData>
    <row r="1" spans="1:166" ht="18.5" x14ac:dyDescent="0.45">
      <c r="A1" s="1" t="s">
        <v>5</v>
      </c>
      <c r="AL1" s="142" t="s">
        <v>41</v>
      </c>
    </row>
    <row r="2" spans="1:166" x14ac:dyDescent="0.35">
      <c r="A2" s="69" t="s">
        <v>59</v>
      </c>
      <c r="Q2" s="5"/>
    </row>
    <row r="4" spans="1:166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AB4" s="43"/>
      <c r="AC4" s="120"/>
      <c r="AD4" s="110"/>
      <c r="AE4" s="110"/>
      <c r="AF4" s="110"/>
      <c r="AG4" s="110"/>
      <c r="AH4" s="110"/>
      <c r="AI4" s="110"/>
      <c r="AJ4" s="110"/>
      <c r="AK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60" t="s">
        <v>21</v>
      </c>
      <c r="AY4" s="128" t="s">
        <v>22</v>
      </c>
      <c r="AZ4" s="110"/>
      <c r="BA4" s="105"/>
      <c r="BB4" s="77" t="s">
        <v>57</v>
      </c>
      <c r="BC4" s="22"/>
    </row>
    <row r="5" spans="1:166" x14ac:dyDescent="0.35">
      <c r="A5" s="4" t="s">
        <v>45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C5" s="110"/>
      <c r="AD5" s="110"/>
      <c r="AE5" s="110"/>
      <c r="AF5" s="110"/>
      <c r="AG5" s="110"/>
      <c r="AH5" s="110"/>
      <c r="AI5" s="110"/>
      <c r="AJ5" s="110"/>
      <c r="AK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61"/>
      <c r="AY5" s="249"/>
      <c r="AZ5" s="110"/>
      <c r="BA5" s="105"/>
    </row>
    <row r="6" spans="1:166" x14ac:dyDescent="0.35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AC6" s="110"/>
      <c r="AD6" s="110"/>
      <c r="AE6" s="110"/>
      <c r="AF6" s="110"/>
      <c r="AG6" s="110"/>
      <c r="AH6" s="110"/>
      <c r="AI6" s="110"/>
      <c r="AJ6" s="110"/>
      <c r="AK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61"/>
      <c r="AY6" s="249"/>
      <c r="AZ6" s="110"/>
      <c r="BA6" s="105"/>
      <c r="BU6" s="89" t="s">
        <v>35</v>
      </c>
    </row>
    <row r="7" spans="1:166" ht="5.4" customHeight="1" thickBot="1" x14ac:dyDescent="0.4">
      <c r="A7" s="3"/>
      <c r="F7" s="5"/>
      <c r="G7" s="5"/>
      <c r="H7" s="5"/>
      <c r="I7" s="5"/>
      <c r="J7" s="5"/>
      <c r="K7" s="5"/>
      <c r="Q7" s="5"/>
      <c r="R7" s="5"/>
      <c r="S7" s="5"/>
      <c r="T7" s="5"/>
      <c r="U7" s="5"/>
      <c r="V7" s="5"/>
      <c r="W7" s="5"/>
      <c r="AC7" s="121"/>
      <c r="AD7" s="110"/>
      <c r="AE7" s="110"/>
      <c r="AF7" s="110"/>
      <c r="AG7" s="110"/>
      <c r="AH7" s="110"/>
      <c r="AI7" s="110"/>
      <c r="AJ7" s="110"/>
      <c r="AK7" s="110"/>
      <c r="AL7" s="110"/>
      <c r="AM7" s="121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62"/>
      <c r="AY7" s="110"/>
      <c r="AZ7" s="110"/>
      <c r="BA7" s="105"/>
    </row>
    <row r="8" spans="1:166" s="3" customFormat="1" ht="15" thickBot="1" x14ac:dyDescent="0.4">
      <c r="A8" s="6" t="s">
        <v>0</v>
      </c>
      <c r="B8" s="21">
        <v>43374</v>
      </c>
      <c r="C8" s="21">
        <v>43405</v>
      </c>
      <c r="D8" s="21">
        <v>43435</v>
      </c>
      <c r="E8" s="21">
        <v>43466</v>
      </c>
      <c r="F8" s="21">
        <v>43497</v>
      </c>
      <c r="G8" s="21">
        <v>43525</v>
      </c>
      <c r="H8" s="21">
        <v>43556</v>
      </c>
      <c r="I8" s="21">
        <v>43586</v>
      </c>
      <c r="J8" s="21">
        <v>43617</v>
      </c>
      <c r="K8" s="21">
        <v>43647</v>
      </c>
      <c r="L8" s="21">
        <v>43678</v>
      </c>
      <c r="M8" s="21">
        <v>43709</v>
      </c>
      <c r="N8" s="21">
        <v>43739</v>
      </c>
      <c r="O8" s="21">
        <v>43770</v>
      </c>
      <c r="P8" s="21">
        <v>43800</v>
      </c>
      <c r="Q8" s="21">
        <v>43831</v>
      </c>
      <c r="R8" s="21">
        <v>43862</v>
      </c>
      <c r="S8" s="21">
        <v>43891</v>
      </c>
      <c r="T8" s="21">
        <v>43922</v>
      </c>
      <c r="U8" s="21">
        <v>43952</v>
      </c>
      <c r="V8" s="21">
        <v>43983</v>
      </c>
      <c r="W8" s="21">
        <v>44013</v>
      </c>
      <c r="X8" s="21">
        <v>44044</v>
      </c>
      <c r="Y8" s="21">
        <v>44075</v>
      </c>
      <c r="Z8" s="124">
        <v>44105</v>
      </c>
      <c r="AA8" s="21">
        <v>44136</v>
      </c>
      <c r="AB8" s="21">
        <v>44166</v>
      </c>
      <c r="AC8" s="124">
        <v>44197</v>
      </c>
      <c r="AD8" s="21">
        <v>44228</v>
      </c>
      <c r="AE8" s="21">
        <v>44256</v>
      </c>
      <c r="AF8" s="21">
        <v>44287</v>
      </c>
      <c r="AG8" s="21">
        <v>44317</v>
      </c>
      <c r="AH8" s="21">
        <v>44348</v>
      </c>
      <c r="AI8" s="21">
        <v>44378</v>
      </c>
      <c r="AJ8" s="21">
        <v>44409</v>
      </c>
      <c r="AK8" s="21">
        <v>44440</v>
      </c>
      <c r="AL8" s="124">
        <v>44470</v>
      </c>
      <c r="AM8" s="21">
        <v>44501</v>
      </c>
      <c r="AN8" s="21">
        <v>44531</v>
      </c>
      <c r="AO8" s="124">
        <v>44562</v>
      </c>
      <c r="AP8" s="21">
        <f>EDATE(AO8,1)</f>
        <v>44593</v>
      </c>
      <c r="AQ8" s="270">
        <f t="shared" ref="AQ8:BA8" si="0">EDATE(AP8,1)</f>
        <v>44621</v>
      </c>
      <c r="AR8" s="270">
        <f t="shared" si="0"/>
        <v>44652</v>
      </c>
      <c r="AS8" s="270">
        <f t="shared" si="0"/>
        <v>44682</v>
      </c>
      <c r="AT8" s="270">
        <f t="shared" si="0"/>
        <v>44713</v>
      </c>
      <c r="AU8" s="270">
        <f t="shared" si="0"/>
        <v>44743</v>
      </c>
      <c r="AV8" s="270">
        <f t="shared" si="0"/>
        <v>44774</v>
      </c>
      <c r="AW8" s="270">
        <f t="shared" si="0"/>
        <v>44805</v>
      </c>
      <c r="AX8" s="271">
        <f t="shared" si="0"/>
        <v>44835</v>
      </c>
      <c r="AY8" s="24">
        <f t="shared" si="0"/>
        <v>44866</v>
      </c>
      <c r="AZ8" s="24">
        <f t="shared" si="0"/>
        <v>44896</v>
      </c>
      <c r="BA8" s="239">
        <f t="shared" si="0"/>
        <v>44927</v>
      </c>
      <c r="BB8" s="24">
        <f t="shared" ref="BB8" si="1">EDATE(BA8,1)</f>
        <v>44958</v>
      </c>
      <c r="BC8" s="24">
        <f t="shared" ref="BC8" si="2">EDATE(BB8,1)</f>
        <v>44986</v>
      </c>
      <c r="BD8" s="24">
        <f t="shared" ref="BD8" si="3">EDATE(BC8,1)</f>
        <v>45017</v>
      </c>
      <c r="BE8" s="24">
        <f t="shared" ref="BE8" si="4">EDATE(BD8,1)</f>
        <v>45047</v>
      </c>
      <c r="BF8" s="24">
        <f t="shared" ref="BF8" si="5">EDATE(BE8,1)</f>
        <v>45078</v>
      </c>
      <c r="BG8" s="24">
        <f t="shared" ref="BG8" si="6">EDATE(BF8,1)</f>
        <v>45108</v>
      </c>
      <c r="BH8" s="24">
        <f t="shared" ref="BH8" si="7">EDATE(BG8,1)</f>
        <v>45139</v>
      </c>
      <c r="BI8" s="24">
        <f t="shared" ref="BI8" si="8">EDATE(BH8,1)</f>
        <v>45170</v>
      </c>
      <c r="BJ8" s="24">
        <f t="shared" ref="BJ8" si="9">EDATE(BI8,1)</f>
        <v>45200</v>
      </c>
      <c r="BK8" s="24">
        <f t="shared" ref="BK8" si="10">EDATE(BJ8,1)</f>
        <v>45231</v>
      </c>
      <c r="BL8" s="24">
        <f t="shared" ref="BL8" si="11">EDATE(BK8,1)</f>
        <v>45261</v>
      </c>
      <c r="BM8" s="24">
        <f t="shared" ref="BM8" si="12">EDATE(BL8,1)</f>
        <v>45292</v>
      </c>
      <c r="BN8" s="7" t="s">
        <v>3</v>
      </c>
      <c r="BO8" s="7"/>
      <c r="BS8" s="7"/>
      <c r="BT8" s="7"/>
      <c r="BU8" s="20" t="s">
        <v>58</v>
      </c>
      <c r="BW8" s="7"/>
    </row>
    <row r="9" spans="1:166" s="11" customFormat="1" x14ac:dyDescent="0.35">
      <c r="A9" s="38" t="s">
        <v>23</v>
      </c>
      <c r="B9" s="8"/>
      <c r="C9" s="8"/>
      <c r="D9" s="8"/>
      <c r="E9" s="8"/>
      <c r="F9" s="68"/>
      <c r="G9" s="8">
        <v>0.71203150918887492</v>
      </c>
      <c r="H9" s="8">
        <v>4695.4207688607357</v>
      </c>
      <c r="I9" s="8">
        <v>39935.570121927383</v>
      </c>
      <c r="J9" s="8">
        <v>291676.37356246018</v>
      </c>
      <c r="K9" s="8">
        <v>544866.33457860793</v>
      </c>
      <c r="L9" s="8">
        <v>663040.9475663905</v>
      </c>
      <c r="M9" s="8">
        <v>547744.67638274853</v>
      </c>
      <c r="N9" s="8">
        <v>270067.89072131994</v>
      </c>
      <c r="O9" s="8">
        <v>449448.83291898988</v>
      </c>
      <c r="P9" s="8">
        <v>672384.11562352569</v>
      </c>
      <c r="Q9" s="8">
        <v>860299.05315340089</v>
      </c>
      <c r="R9" s="8">
        <v>921069.68539476907</v>
      </c>
      <c r="S9" s="8">
        <v>727242.36549864151</v>
      </c>
      <c r="T9" s="8">
        <v>330495.27100759087</v>
      </c>
      <c r="U9" s="8">
        <v>448514.38010054693</v>
      </c>
      <c r="V9" s="8">
        <v>1166466.8526526121</v>
      </c>
      <c r="W9" s="8">
        <v>1596902.1714481555</v>
      </c>
      <c r="X9" s="8">
        <v>1748272.4117888496</v>
      </c>
      <c r="Y9" s="8">
        <v>1519471.01623757</v>
      </c>
      <c r="Z9" s="8">
        <v>764880.45368540613</v>
      </c>
      <c r="AA9" s="8">
        <v>908807.65228987066</v>
      </c>
      <c r="AB9" s="8">
        <v>1120062.856555779</v>
      </c>
      <c r="AC9" s="8">
        <v>1377220.6643166305</v>
      </c>
      <c r="AD9" s="8">
        <v>1195166.5723548159</v>
      </c>
      <c r="AE9" s="8">
        <v>1300632.3993987509</v>
      </c>
      <c r="AF9" s="8">
        <v>1205822.8207733985</v>
      </c>
      <c r="AG9" s="8">
        <v>1472551.2785682736</v>
      </c>
      <c r="AH9" s="8">
        <v>3602609.9103061217</v>
      </c>
      <c r="AI9" s="8">
        <v>4524979.9029475963</v>
      </c>
      <c r="AJ9" s="8">
        <v>4557691.9623519126</v>
      </c>
      <c r="AK9" s="8">
        <v>3395133.6257571932</v>
      </c>
      <c r="AL9" s="8">
        <v>1618999.5517252118</v>
      </c>
      <c r="AM9" s="8">
        <v>1693340.1593012405</v>
      </c>
      <c r="AN9" s="8">
        <v>2043834.5150522969</v>
      </c>
      <c r="AO9" s="8">
        <v>2546894.0685010902</v>
      </c>
      <c r="AP9" s="8">
        <v>2089616.4766016018</v>
      </c>
      <c r="AQ9" s="8">
        <v>912247.85076541675</v>
      </c>
      <c r="AR9" s="8">
        <v>846334.21711913729</v>
      </c>
      <c r="AS9" s="8">
        <v>1066637.678205363</v>
      </c>
      <c r="AT9" s="8">
        <v>2863352.6421243409</v>
      </c>
      <c r="AU9" s="8">
        <v>3675557.523710967</v>
      </c>
      <c r="AV9" s="8">
        <v>3342039.9312423691</v>
      </c>
      <c r="AW9" s="8">
        <v>2373846.5851787962</v>
      </c>
      <c r="AX9" s="276">
        <v>1051178.3111241481</v>
      </c>
      <c r="AY9" s="25"/>
      <c r="AZ9" s="8"/>
      <c r="BA9" s="106"/>
      <c r="BB9" s="25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133">
        <f>SUM(B9:BM9)</f>
        <v>64352033.691516206</v>
      </c>
      <c r="BO9" s="36"/>
      <c r="BP9" s="7" t="s">
        <v>27</v>
      </c>
      <c r="BQ9" s="3"/>
      <c r="BR9" s="37"/>
      <c r="BS9" s="37"/>
      <c r="BT9" s="7"/>
      <c r="BU9" s="8">
        <f>SUM(BB9:BM9)</f>
        <v>0</v>
      </c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</row>
    <row r="10" spans="1:166" s="19" customFormat="1" x14ac:dyDescent="0.35">
      <c r="A10" s="27" t="s">
        <v>12</v>
      </c>
      <c r="B10" s="28"/>
      <c r="C10" s="28"/>
      <c r="D10" s="28"/>
      <c r="E10" s="28"/>
      <c r="F10" s="28"/>
      <c r="G10" s="53">
        <v>0</v>
      </c>
      <c r="H10" s="53">
        <v>3542.7066619947968</v>
      </c>
      <c r="I10" s="53">
        <v>26593.748856903429</v>
      </c>
      <c r="J10" s="53">
        <v>243363.92907678595</v>
      </c>
      <c r="K10" s="53">
        <v>441129.8099540461</v>
      </c>
      <c r="L10" s="53">
        <v>537485.07750592032</v>
      </c>
      <c r="M10" s="53">
        <v>373819.34593685856</v>
      </c>
      <c r="N10" s="53">
        <v>137025.9400139912</v>
      </c>
      <c r="O10" s="53">
        <v>273299.25349150668</v>
      </c>
      <c r="P10" s="53">
        <v>463174.404168193</v>
      </c>
      <c r="Q10" s="53">
        <v>531472.97269952018</v>
      </c>
      <c r="R10" s="53">
        <v>666836.61937977653</v>
      </c>
      <c r="S10" s="53">
        <v>454713.40903503355</v>
      </c>
      <c r="T10" s="53">
        <v>209553.48167778365</v>
      </c>
      <c r="U10" s="53">
        <v>235085.44029895589</v>
      </c>
      <c r="V10" s="53">
        <v>734760.62978666462</v>
      </c>
      <c r="W10" s="53">
        <v>1003556.2831860054</v>
      </c>
      <c r="X10" s="53">
        <v>1196200.4042900102</v>
      </c>
      <c r="Y10" s="53">
        <v>1010150.8980212705</v>
      </c>
      <c r="Z10" s="53">
        <v>444243.3950046096</v>
      </c>
      <c r="AA10" s="53">
        <v>590722.64033336937</v>
      </c>
      <c r="AB10" s="53">
        <v>739064.45472672023</v>
      </c>
      <c r="AC10" s="53">
        <v>760226.35555802099</v>
      </c>
      <c r="AD10" s="53">
        <v>734885.09801949374</v>
      </c>
      <c r="AE10" s="53">
        <v>790050.52627510764</v>
      </c>
      <c r="AF10" s="53">
        <v>712591.15803163499</v>
      </c>
      <c r="AG10" s="53">
        <v>788005.60592493415</v>
      </c>
      <c r="AH10" s="53">
        <v>2172782.5520650391</v>
      </c>
      <c r="AI10" s="53">
        <v>2655713.1081700679</v>
      </c>
      <c r="AJ10" s="53">
        <v>2764862.6405028403</v>
      </c>
      <c r="AK10" s="53">
        <v>2093407.6803619489</v>
      </c>
      <c r="AL10" s="53">
        <v>860529.3097284846</v>
      </c>
      <c r="AM10" s="145">
        <v>981461.85882917792</v>
      </c>
      <c r="AN10" s="145">
        <v>1203203.2163009197</v>
      </c>
      <c r="AO10" s="145">
        <v>1371395.0052714273</v>
      </c>
      <c r="AP10" s="145">
        <v>1187045.9499182627</v>
      </c>
      <c r="AQ10" s="145">
        <v>442726.9085614942</v>
      </c>
      <c r="AR10" s="145">
        <v>394740.24836762995</v>
      </c>
      <c r="AS10" s="145">
        <v>444427.68705686927</v>
      </c>
      <c r="AT10" s="145">
        <v>1411496.7289061919</v>
      </c>
      <c r="AU10" s="145">
        <v>1794317.4913307615</v>
      </c>
      <c r="AV10" s="145">
        <v>1725059.9569640458</v>
      </c>
      <c r="AW10" s="145">
        <v>1180653.1439791694</v>
      </c>
      <c r="AX10" s="64">
        <v>422803.37846041471</v>
      </c>
      <c r="AY10" s="35"/>
      <c r="AZ10" s="28"/>
      <c r="BA10" s="107"/>
      <c r="BB10" s="35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133"/>
      <c r="BO10" s="133"/>
      <c r="BP10" s="135" t="s">
        <v>71</v>
      </c>
      <c r="BQ10" s="40">
        <f>'[3]Revised Summary'!$AV$11</f>
        <v>14090948.452100439</v>
      </c>
      <c r="BR10" s="37"/>
      <c r="BS10" s="37"/>
      <c r="BT10" s="7"/>
      <c r="BU10" s="28">
        <f t="shared" ref="BU10:BU15" si="13">SUM(BB10:BM10)</f>
        <v>0</v>
      </c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</row>
    <row r="11" spans="1:166" s="19" customFormat="1" x14ac:dyDescent="0.35">
      <c r="A11" s="27" t="s">
        <v>13</v>
      </c>
      <c r="B11" s="28"/>
      <c r="C11" s="28"/>
      <c r="D11" s="28"/>
      <c r="E11" s="28"/>
      <c r="F11" s="28"/>
      <c r="G11" s="53">
        <v>0.34412602678174997</v>
      </c>
      <c r="H11" s="53">
        <v>593.85341007321881</v>
      </c>
      <c r="I11" s="53">
        <v>8368.5225960071712</v>
      </c>
      <c r="J11" s="53">
        <v>23641.814181406706</v>
      </c>
      <c r="K11" s="53">
        <v>47663.861231335664</v>
      </c>
      <c r="L11" s="53">
        <v>53281.675633138075</v>
      </c>
      <c r="M11" s="53">
        <v>71676.428272669378</v>
      </c>
      <c r="N11" s="53">
        <v>61749.996111268818</v>
      </c>
      <c r="O11" s="53">
        <v>64301.78087974526</v>
      </c>
      <c r="P11" s="53">
        <v>80879.653386032383</v>
      </c>
      <c r="Q11" s="53">
        <v>111135.9811537732</v>
      </c>
      <c r="R11" s="53">
        <v>85954.403865189641</v>
      </c>
      <c r="S11" s="53">
        <v>101665.26307113573</v>
      </c>
      <c r="T11" s="53">
        <v>43704.587072193855</v>
      </c>
      <c r="U11" s="53">
        <v>71459.375872766483</v>
      </c>
      <c r="V11" s="53">
        <v>97753.498167764628</v>
      </c>
      <c r="W11" s="53">
        <v>141015.1486218411</v>
      </c>
      <c r="X11" s="53">
        <v>108492.50331897987</v>
      </c>
      <c r="Y11" s="53">
        <v>121638.55281044007</v>
      </c>
      <c r="Z11" s="53">
        <v>99508.113558219979</v>
      </c>
      <c r="AA11" s="53">
        <v>93848.281650386052</v>
      </c>
      <c r="AB11" s="53">
        <v>110179.05255875806</v>
      </c>
      <c r="AC11" s="53">
        <v>189905.1953110029</v>
      </c>
      <c r="AD11" s="53">
        <v>137153.48131497181</v>
      </c>
      <c r="AE11" s="53">
        <v>159323.21702728886</v>
      </c>
      <c r="AF11" s="53">
        <v>162609.78061144357</v>
      </c>
      <c r="AG11" s="53">
        <v>219080.05774471955</v>
      </c>
      <c r="AH11" s="53">
        <v>320938.11460895883</v>
      </c>
      <c r="AI11" s="53">
        <v>433498.69397499831</v>
      </c>
      <c r="AJ11" s="53">
        <v>374926.40798967611</v>
      </c>
      <c r="AK11" s="53">
        <v>324413.71329922695</v>
      </c>
      <c r="AL11" s="53">
        <v>240653.64655007282</v>
      </c>
      <c r="AM11" s="145">
        <v>212821.10111611104</v>
      </c>
      <c r="AN11" s="145">
        <v>237800.65090143587</v>
      </c>
      <c r="AO11" s="145">
        <v>308330.26708983164</v>
      </c>
      <c r="AP11" s="145">
        <v>235466.43282882962</v>
      </c>
      <c r="AQ11" s="145">
        <v>95431.089405592531</v>
      </c>
      <c r="AR11" s="145">
        <v>123229.53478879109</v>
      </c>
      <c r="AS11" s="145">
        <v>187141.99566382077</v>
      </c>
      <c r="AT11" s="145">
        <v>251239.36356647499</v>
      </c>
      <c r="AU11" s="145">
        <v>338954.98695240729</v>
      </c>
      <c r="AV11" s="145">
        <v>277707.59700077679</v>
      </c>
      <c r="AW11" s="145">
        <v>275931.14634561911</v>
      </c>
      <c r="AX11" s="64">
        <v>169201.26599771157</v>
      </c>
      <c r="AY11" s="35"/>
      <c r="AZ11" s="28"/>
      <c r="BA11" s="107"/>
      <c r="BB11" s="35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36"/>
      <c r="BO11" s="36"/>
      <c r="BP11" s="36" t="s">
        <v>72</v>
      </c>
      <c r="BQ11" s="36">
        <f>'[4]Revised Summary'!$AJ$11</f>
        <v>25155889.244022183</v>
      </c>
      <c r="BR11" s="37"/>
      <c r="BS11" s="37"/>
      <c r="BT11" s="7"/>
      <c r="BU11" s="28">
        <f t="shared" si="13"/>
        <v>0</v>
      </c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</row>
    <row r="12" spans="1:166" s="19" customFormat="1" x14ac:dyDescent="0.35">
      <c r="A12" s="27" t="s">
        <v>14</v>
      </c>
      <c r="B12" s="28"/>
      <c r="C12" s="28"/>
      <c r="D12" s="28"/>
      <c r="E12" s="28"/>
      <c r="F12" s="28"/>
      <c r="G12" s="53">
        <v>0.36790548240712501</v>
      </c>
      <c r="H12" s="53">
        <v>549.3842450882164</v>
      </c>
      <c r="I12" s="53">
        <v>3822.5375931394819</v>
      </c>
      <c r="J12" s="53">
        <v>16781.332362054229</v>
      </c>
      <c r="K12" s="53">
        <v>40077.718380542559</v>
      </c>
      <c r="L12" s="53">
        <v>53768.83317517324</v>
      </c>
      <c r="M12" s="53">
        <v>78944.93348619208</v>
      </c>
      <c r="N12" s="53">
        <v>55926.350991116371</v>
      </c>
      <c r="O12" s="53">
        <v>83880.449084735184</v>
      </c>
      <c r="P12" s="53">
        <v>99281.072172543674</v>
      </c>
      <c r="Q12" s="53">
        <v>148279.90203829214</v>
      </c>
      <c r="R12" s="53">
        <v>118392.65769132716</v>
      </c>
      <c r="S12" s="53">
        <v>119186.78334495833</v>
      </c>
      <c r="T12" s="53">
        <v>45565.551720377523</v>
      </c>
      <c r="U12" s="53">
        <v>81136.967569354689</v>
      </c>
      <c r="V12" s="53">
        <v>183295.85838448966</v>
      </c>
      <c r="W12" s="53">
        <v>257259.11349060107</v>
      </c>
      <c r="X12" s="53">
        <v>236757.62294599204</v>
      </c>
      <c r="Y12" s="53">
        <v>216017.06686391006</v>
      </c>
      <c r="Z12" s="53">
        <v>134334.55217090389</v>
      </c>
      <c r="AA12" s="53">
        <v>129332.01012655394</v>
      </c>
      <c r="AB12" s="53">
        <v>157922.3659402621</v>
      </c>
      <c r="AC12" s="53">
        <v>270666.33827841002</v>
      </c>
      <c r="AD12" s="53">
        <v>198834.36725015193</v>
      </c>
      <c r="AE12" s="53">
        <v>219482.47434197739</v>
      </c>
      <c r="AF12" s="53">
        <v>208737.50455393642</v>
      </c>
      <c r="AG12" s="53">
        <v>301225.84166622115</v>
      </c>
      <c r="AH12" s="53">
        <v>684145.42895782785</v>
      </c>
      <c r="AI12" s="53">
        <v>917659.32139833691</v>
      </c>
      <c r="AJ12" s="53">
        <v>901807.73008037545</v>
      </c>
      <c r="AK12" s="53">
        <v>630298.83245725092</v>
      </c>
      <c r="AL12" s="53">
        <v>337030.02955732867</v>
      </c>
      <c r="AM12" s="145">
        <v>322004.32534062304</v>
      </c>
      <c r="AN12" s="145">
        <v>392891.60609848052</v>
      </c>
      <c r="AO12" s="145">
        <v>599832.39393610973</v>
      </c>
      <c r="AP12" s="145">
        <v>453055.57220833749</v>
      </c>
      <c r="AQ12" s="145">
        <v>277920.43698708341</v>
      </c>
      <c r="AR12" s="145">
        <v>244050.33216398209</v>
      </c>
      <c r="AS12" s="145">
        <v>327746.93017519452</v>
      </c>
      <c r="AT12" s="145">
        <v>891956.50044952147</v>
      </c>
      <c r="AU12" s="145">
        <v>1113855.8695650622</v>
      </c>
      <c r="AV12" s="145">
        <v>959106.99888556264</v>
      </c>
      <c r="AW12" s="145">
        <v>645737.53209456243</v>
      </c>
      <c r="AX12" s="64">
        <v>328956.22586071491</v>
      </c>
      <c r="AY12" s="35"/>
      <c r="AZ12" s="28"/>
      <c r="BA12" s="107"/>
      <c r="BB12" s="35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36"/>
      <c r="BO12" s="36"/>
      <c r="BP12" s="36" t="s">
        <v>86</v>
      </c>
      <c r="BQ12" s="36">
        <f>'[5]Revised Summary'!$X$11</f>
        <v>22074075.121414974</v>
      </c>
      <c r="BR12" s="37"/>
      <c r="BS12" s="37"/>
      <c r="BT12" s="288" t="s">
        <v>82</v>
      </c>
      <c r="BU12" s="28">
        <f t="shared" si="13"/>
        <v>0</v>
      </c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</row>
    <row r="13" spans="1:166" s="19" customFormat="1" ht="14.4" customHeight="1" x14ac:dyDescent="0.35">
      <c r="A13" s="27" t="s">
        <v>15</v>
      </c>
      <c r="B13" s="28"/>
      <c r="C13" s="28"/>
      <c r="D13" s="28"/>
      <c r="E13" s="28"/>
      <c r="F13" s="28"/>
      <c r="G13" s="53">
        <v>0</v>
      </c>
      <c r="H13" s="53">
        <v>9.4764517045030008</v>
      </c>
      <c r="I13" s="53">
        <v>992.38480063141662</v>
      </c>
      <c r="J13" s="53">
        <v>7292.1248374502911</v>
      </c>
      <c r="K13" s="53">
        <v>15994.94501268368</v>
      </c>
      <c r="L13" s="53">
        <v>17164.241699319093</v>
      </c>
      <c r="M13" s="53">
        <v>20320.430103720311</v>
      </c>
      <c r="N13" s="53">
        <v>13070.873255390616</v>
      </c>
      <c r="O13" s="53">
        <v>20231.253087994788</v>
      </c>
      <c r="P13" s="53">
        <v>17598.692062585586</v>
      </c>
      <c r="Q13" s="53">
        <v>38937.79226598228</v>
      </c>
      <c r="R13" s="53">
        <v>27592.203926662129</v>
      </c>
      <c r="S13" s="53">
        <v>30486.6083612293</v>
      </c>
      <c r="T13" s="53">
        <v>20357.95825841499</v>
      </c>
      <c r="U13" s="53">
        <v>40286.379846393131</v>
      </c>
      <c r="V13" s="53">
        <v>90357.200169900665</v>
      </c>
      <c r="W13" s="53">
        <v>120607.08647786122</v>
      </c>
      <c r="X13" s="53">
        <v>117746.82574398903</v>
      </c>
      <c r="Y13" s="53">
        <v>90042.714549710974</v>
      </c>
      <c r="Z13" s="53">
        <v>48103.20895122306</v>
      </c>
      <c r="AA13" s="53">
        <v>44439.238829133916</v>
      </c>
      <c r="AB13" s="53">
        <v>45576.431423941976</v>
      </c>
      <c r="AC13" s="53">
        <v>85493.861875130096</v>
      </c>
      <c r="AD13" s="53">
        <v>60404.694563134573</v>
      </c>
      <c r="AE13" s="53">
        <v>66187.801188615616</v>
      </c>
      <c r="AF13" s="53">
        <v>65843.640583625296</v>
      </c>
      <c r="AG13" s="53">
        <v>97241.818953172537</v>
      </c>
      <c r="AH13" s="53">
        <v>244220.78662038059</v>
      </c>
      <c r="AI13" s="53">
        <v>303404.40532824234</v>
      </c>
      <c r="AJ13" s="53">
        <v>294330.25841648318</v>
      </c>
      <c r="AK13" s="53">
        <v>188595.42307112576</v>
      </c>
      <c r="AL13" s="53">
        <v>104726.50932704005</v>
      </c>
      <c r="AM13" s="145">
        <v>84625.791328145191</v>
      </c>
      <c r="AN13" s="145">
        <v>90870.860348734073</v>
      </c>
      <c r="AO13" s="145">
        <v>132672.81528491154</v>
      </c>
      <c r="AP13" s="145">
        <v>101032.10359475715</v>
      </c>
      <c r="AQ13" s="145">
        <v>45752.79477960337</v>
      </c>
      <c r="AR13" s="145">
        <v>44697.066485182382</v>
      </c>
      <c r="AS13" s="145">
        <v>64771.954259123188</v>
      </c>
      <c r="AT13" s="145">
        <v>193382.71212351602</v>
      </c>
      <c r="AU13" s="145">
        <v>268003.20881172037</v>
      </c>
      <c r="AV13" s="145">
        <v>230566.83769477485</v>
      </c>
      <c r="AW13" s="145">
        <v>149038.78589499276</v>
      </c>
      <c r="AX13" s="64">
        <v>64473.107943349518</v>
      </c>
      <c r="AY13" s="35"/>
      <c r="AZ13" s="28"/>
      <c r="BA13" s="107"/>
      <c r="BB13" s="3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36"/>
      <c r="BO13" s="36"/>
      <c r="BP13" s="277" t="s">
        <v>87</v>
      </c>
      <c r="BQ13" s="36">
        <f>'[6]YTD PROGRAM SUMMARY'!$L$11</f>
        <v>3031120.8739786129</v>
      </c>
      <c r="BR13" s="37"/>
      <c r="BT13" s="288"/>
      <c r="BU13" s="28">
        <f t="shared" si="13"/>
        <v>0</v>
      </c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</row>
    <row r="14" spans="1:166" s="19" customFormat="1" x14ac:dyDescent="0.35">
      <c r="A14" s="27" t="s">
        <v>16</v>
      </c>
      <c r="B14" s="28"/>
      <c r="C14" s="28"/>
      <c r="D14" s="28"/>
      <c r="E14" s="28"/>
      <c r="F14" s="28"/>
      <c r="G14" s="53">
        <v>0</v>
      </c>
      <c r="H14" s="53">
        <v>0</v>
      </c>
      <c r="I14" s="53">
        <v>158.37627524588399</v>
      </c>
      <c r="J14" s="53">
        <v>597.17310476301054</v>
      </c>
      <c r="K14" s="53">
        <v>0</v>
      </c>
      <c r="L14" s="53">
        <v>169.81270770721562</v>
      </c>
      <c r="M14" s="53">
        <v>453.93840587905197</v>
      </c>
      <c r="N14" s="53">
        <v>456.28021386938781</v>
      </c>
      <c r="O14" s="53">
        <v>4319.4254014161179</v>
      </c>
      <c r="P14" s="53">
        <v>2081.8680429045771</v>
      </c>
      <c r="Q14" s="53">
        <v>5464.5117731579412</v>
      </c>
      <c r="R14" s="53">
        <v>3916.0471236254289</v>
      </c>
      <c r="S14" s="53">
        <v>4286.7797434903841</v>
      </c>
      <c r="T14" s="53">
        <v>3982.5449796573193</v>
      </c>
      <c r="U14" s="53">
        <v>11299.337986812028</v>
      </c>
      <c r="V14" s="53">
        <v>37266.281050670106</v>
      </c>
      <c r="W14" s="53">
        <v>39305.85563180274</v>
      </c>
      <c r="X14" s="53">
        <v>39825.548110948119</v>
      </c>
      <c r="Y14" s="53">
        <v>24302.15285836329</v>
      </c>
      <c r="Z14" s="53">
        <v>9074.1876762166794</v>
      </c>
      <c r="AA14" s="53">
        <v>8467.5987787623017</v>
      </c>
      <c r="AB14" s="53">
        <v>10043.475176890934</v>
      </c>
      <c r="AC14" s="53">
        <v>11094.93412078757</v>
      </c>
      <c r="AD14" s="53">
        <v>8945.8791974182532</v>
      </c>
      <c r="AE14" s="53">
        <v>9467.3264548647567</v>
      </c>
      <c r="AF14" s="53">
        <v>10005.404829831823</v>
      </c>
      <c r="AG14" s="53">
        <v>18704.704243288696</v>
      </c>
      <c r="AH14" s="53">
        <v>61479.015590718016</v>
      </c>
      <c r="AI14" s="53">
        <v>67159.376438625099</v>
      </c>
      <c r="AJ14" s="53">
        <v>66916.483134767215</v>
      </c>
      <c r="AK14" s="53">
        <v>39486.39096965373</v>
      </c>
      <c r="AL14" s="53">
        <v>16391.286670723639</v>
      </c>
      <c r="AM14" s="145">
        <v>13125.924030081369</v>
      </c>
      <c r="AN14" s="145">
        <v>13410.167764012935</v>
      </c>
      <c r="AO14" s="145">
        <v>14623.775343037792</v>
      </c>
      <c r="AP14" s="145">
        <v>11799.469904855709</v>
      </c>
      <c r="AQ14" s="145">
        <v>3692.3145879389485</v>
      </c>
      <c r="AR14" s="145">
        <v>4204.7855756902136</v>
      </c>
      <c r="AS14" s="145">
        <v>6322.2450522735016</v>
      </c>
      <c r="AT14" s="145">
        <v>16998.740262906649</v>
      </c>
      <c r="AU14" s="145">
        <v>24454.531761112739</v>
      </c>
      <c r="AV14" s="145">
        <v>24505.610798255075</v>
      </c>
      <c r="AW14" s="145">
        <v>18203.425844928715</v>
      </c>
      <c r="AX14" s="64">
        <v>7851.239692067029</v>
      </c>
      <c r="AY14" s="35"/>
      <c r="AZ14" s="28"/>
      <c r="BA14" s="107"/>
      <c r="BB14" s="35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36"/>
      <c r="BO14" s="36"/>
      <c r="BP14" s="133" t="s">
        <v>84</v>
      </c>
      <c r="BQ14" s="133">
        <f>SUM(BQ10:BQ13)</f>
        <v>64352033.691516213</v>
      </c>
      <c r="BR14" s="37"/>
      <c r="BT14" s="288" t="s">
        <v>83</v>
      </c>
      <c r="BU14" s="28">
        <f t="shared" si="13"/>
        <v>0</v>
      </c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</row>
    <row r="15" spans="1:166" s="19" customFormat="1" ht="14.4" customHeight="1" x14ac:dyDescent="0.35">
      <c r="A15" s="42" t="s">
        <v>8</v>
      </c>
      <c r="B15" s="12"/>
      <c r="C15" s="12"/>
      <c r="D15" s="12"/>
      <c r="E15" s="12"/>
      <c r="F15" s="12"/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1171.3068451326408</v>
      </c>
      <c r="M15" s="53">
        <v>2529.6001774291863</v>
      </c>
      <c r="N15" s="53">
        <v>1838.4501356835217</v>
      </c>
      <c r="O15" s="53">
        <v>3416.6709735918112</v>
      </c>
      <c r="P15" s="53">
        <v>9368.4257912663998</v>
      </c>
      <c r="Q15" s="53">
        <v>25007.893222675237</v>
      </c>
      <c r="R15" s="53">
        <v>18377.753408188204</v>
      </c>
      <c r="S15" s="53">
        <v>16903.521942794192</v>
      </c>
      <c r="T15" s="53">
        <v>7331.1472991635092</v>
      </c>
      <c r="U15" s="53">
        <v>9246.8785262646852</v>
      </c>
      <c r="V15" s="53">
        <v>23033.385093122604</v>
      </c>
      <c r="W15" s="53">
        <v>35158.684040043896</v>
      </c>
      <c r="X15" s="53">
        <v>49249.50737893011</v>
      </c>
      <c r="Y15" s="53">
        <v>57319.631133875024</v>
      </c>
      <c r="Z15" s="53">
        <v>29616.996324232954</v>
      </c>
      <c r="AA15" s="53">
        <v>41997.882571665046</v>
      </c>
      <c r="AB15" s="53">
        <v>57277.076729206019</v>
      </c>
      <c r="AC15" s="53">
        <v>59833.97917327896</v>
      </c>
      <c r="AD15" s="53">
        <v>54943.052009645617</v>
      </c>
      <c r="AE15" s="53">
        <v>56121.054110896483</v>
      </c>
      <c r="AF15" s="53">
        <v>46035.332162926439</v>
      </c>
      <c r="AG15" s="53">
        <v>48293.250035937643</v>
      </c>
      <c r="AH15" s="53">
        <v>119044.01246319769</v>
      </c>
      <c r="AI15" s="53">
        <v>147544.9976373259</v>
      </c>
      <c r="AJ15" s="53">
        <v>154848.44222777023</v>
      </c>
      <c r="AK15" s="53">
        <v>118931.58559798705</v>
      </c>
      <c r="AL15" s="53">
        <v>59668.76989156194</v>
      </c>
      <c r="AM15" s="145">
        <v>79301.158657101914</v>
      </c>
      <c r="AN15" s="145">
        <v>105658.01363871386</v>
      </c>
      <c r="AO15" s="145">
        <v>120039.81157577224</v>
      </c>
      <c r="AP15" s="145">
        <v>101216.94814655907</v>
      </c>
      <c r="AQ15" s="145">
        <v>46724.306443704292</v>
      </c>
      <c r="AR15" s="145">
        <v>35412.249737861566</v>
      </c>
      <c r="AS15" s="145">
        <v>36226.865998081863</v>
      </c>
      <c r="AT15" s="145">
        <v>98278.596815729747</v>
      </c>
      <c r="AU15" s="145">
        <v>135971.43528990331</v>
      </c>
      <c r="AV15" s="145">
        <v>125092.92989895423</v>
      </c>
      <c r="AW15" s="145">
        <v>104282.55101952376</v>
      </c>
      <c r="AX15" s="65">
        <v>57893.093169890344</v>
      </c>
      <c r="AY15" s="26"/>
      <c r="AZ15" s="12"/>
      <c r="BA15" s="109"/>
      <c r="BB15" s="26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36"/>
      <c r="BO15" s="36"/>
      <c r="BP15" s="133" t="s">
        <v>19</v>
      </c>
      <c r="BQ15" s="133">
        <f>BQ14-BN9</f>
        <v>0</v>
      </c>
      <c r="BR15" s="37"/>
      <c r="BS15" s="37"/>
      <c r="BT15" s="288"/>
      <c r="BU15" s="12">
        <f t="shared" si="13"/>
        <v>0</v>
      </c>
      <c r="BV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</row>
    <row r="16" spans="1:166" s="19" customFormat="1" ht="15" thickBot="1" x14ac:dyDescent="0.4">
      <c r="A16" s="31"/>
      <c r="B16" s="32"/>
      <c r="C16" s="32"/>
      <c r="D16" s="32"/>
      <c r="E16" s="32"/>
      <c r="F16" s="32"/>
      <c r="G16" s="32">
        <f>G9-SUM(G10:G15)</f>
        <v>0</v>
      </c>
      <c r="H16" s="32">
        <f t="shared" ref="H16:AK16" si="14">H9-SUM(H10:H15)</f>
        <v>0</v>
      </c>
      <c r="I16" s="32">
        <f t="shared" si="14"/>
        <v>0</v>
      </c>
      <c r="J16" s="32">
        <f t="shared" si="14"/>
        <v>0</v>
      </c>
      <c r="K16" s="32">
        <f t="shared" si="14"/>
        <v>0</v>
      </c>
      <c r="L16" s="32">
        <f t="shared" si="14"/>
        <v>0</v>
      </c>
      <c r="M16" s="32">
        <f t="shared" si="14"/>
        <v>0</v>
      </c>
      <c r="N16" s="32">
        <f t="shared" si="14"/>
        <v>0</v>
      </c>
      <c r="O16" s="32">
        <f t="shared" si="14"/>
        <v>0</v>
      </c>
      <c r="P16" s="32">
        <f t="shared" si="14"/>
        <v>0</v>
      </c>
      <c r="Q16" s="32">
        <f t="shared" si="14"/>
        <v>0</v>
      </c>
      <c r="R16" s="32">
        <f t="shared" si="14"/>
        <v>0</v>
      </c>
      <c r="S16" s="32">
        <f t="shared" si="14"/>
        <v>0</v>
      </c>
      <c r="T16" s="32">
        <f t="shared" si="14"/>
        <v>0</v>
      </c>
      <c r="U16" s="32">
        <f t="shared" si="14"/>
        <v>0</v>
      </c>
      <c r="V16" s="32">
        <f t="shared" si="14"/>
        <v>0</v>
      </c>
      <c r="W16" s="32">
        <f t="shared" si="14"/>
        <v>0</v>
      </c>
      <c r="X16" s="32">
        <f t="shared" si="14"/>
        <v>0</v>
      </c>
      <c r="Y16" s="32">
        <f t="shared" si="14"/>
        <v>0</v>
      </c>
      <c r="Z16" s="88">
        <f t="shared" si="14"/>
        <v>0</v>
      </c>
      <c r="AA16" s="88">
        <f t="shared" si="14"/>
        <v>0</v>
      </c>
      <c r="AB16" s="88">
        <f t="shared" si="14"/>
        <v>0</v>
      </c>
      <c r="AC16" s="88">
        <f t="shared" si="14"/>
        <v>0</v>
      </c>
      <c r="AD16" s="88">
        <f t="shared" si="14"/>
        <v>0</v>
      </c>
      <c r="AE16" s="88">
        <f t="shared" si="14"/>
        <v>0</v>
      </c>
      <c r="AF16" s="88">
        <f t="shared" si="14"/>
        <v>0</v>
      </c>
      <c r="AG16" s="88">
        <f t="shared" si="14"/>
        <v>0</v>
      </c>
      <c r="AH16" s="88">
        <f t="shared" si="14"/>
        <v>0</v>
      </c>
      <c r="AI16" s="88">
        <f t="shared" si="14"/>
        <v>0</v>
      </c>
      <c r="AJ16" s="88">
        <f t="shared" si="14"/>
        <v>0</v>
      </c>
      <c r="AK16" s="88">
        <f t="shared" si="14"/>
        <v>0</v>
      </c>
      <c r="AL16" s="88">
        <f t="shared" ref="AL16:AX16" si="15">AL9-SUM(AL10:AL15)</f>
        <v>0</v>
      </c>
      <c r="AM16" s="88">
        <f t="shared" si="15"/>
        <v>0</v>
      </c>
      <c r="AN16" s="88">
        <f t="shared" si="15"/>
        <v>0</v>
      </c>
      <c r="AO16" s="88">
        <f t="shared" si="15"/>
        <v>0</v>
      </c>
      <c r="AP16" s="88">
        <f t="shared" si="15"/>
        <v>0</v>
      </c>
      <c r="AQ16" s="88">
        <f t="shared" si="15"/>
        <v>0</v>
      </c>
      <c r="AR16" s="88">
        <f t="shared" si="15"/>
        <v>0</v>
      </c>
      <c r="AS16" s="88">
        <f t="shared" si="15"/>
        <v>0</v>
      </c>
      <c r="AT16" s="88">
        <f t="shared" si="15"/>
        <v>0</v>
      </c>
      <c r="AU16" s="88">
        <f t="shared" si="15"/>
        <v>0</v>
      </c>
      <c r="AV16" s="88">
        <f t="shared" si="15"/>
        <v>0</v>
      </c>
      <c r="AW16" s="88">
        <f t="shared" si="15"/>
        <v>0</v>
      </c>
      <c r="AX16" s="63">
        <f t="shared" si="15"/>
        <v>0</v>
      </c>
      <c r="AY16" s="33"/>
      <c r="AZ16" s="32"/>
      <c r="BA16" s="102"/>
      <c r="BB16" s="33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134" t="s">
        <v>3</v>
      </c>
      <c r="BO16" s="36"/>
      <c r="BR16" s="37"/>
      <c r="BS16" s="37"/>
      <c r="BT16" s="288" t="s">
        <v>93</v>
      </c>
      <c r="BU16" s="32">
        <f>BU9-SUM(BU10:BU15)</f>
        <v>0</v>
      </c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</row>
    <row r="17" spans="1:166" s="11" customFormat="1" ht="14.4" customHeight="1" x14ac:dyDescent="0.35">
      <c r="A17" s="34" t="s">
        <v>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29"/>
      <c r="AA17" s="8"/>
      <c r="AB17" s="48"/>
      <c r="AC17" s="129"/>
      <c r="AD17" s="8"/>
      <c r="AE17" s="8"/>
      <c r="AF17" s="8"/>
      <c r="AG17" s="8"/>
      <c r="AH17" s="8"/>
      <c r="AI17" s="8"/>
      <c r="AJ17" s="8"/>
      <c r="AK17" s="8"/>
      <c r="AL17" s="129"/>
      <c r="AM17" s="8"/>
      <c r="AN17" s="8"/>
      <c r="AO17" s="129"/>
      <c r="AP17" s="8"/>
      <c r="AQ17" s="8"/>
      <c r="AR17" s="8"/>
      <c r="AS17" s="8"/>
      <c r="AT17" s="8"/>
      <c r="AU17" s="8"/>
      <c r="AV17" s="8"/>
      <c r="AW17" s="8"/>
      <c r="AX17" s="276"/>
      <c r="AY17" s="25">
        <f>'[5]Revised Summary'!Y95</f>
        <v>816052.87907973421</v>
      </c>
      <c r="AZ17" s="8">
        <f>'[5]Revised Summary'!Z95</f>
        <v>953582.06937577203</v>
      </c>
      <c r="BA17" s="106">
        <f>'[5]Revised Summary'!AA95</f>
        <v>973481.002811805</v>
      </c>
      <c r="BB17" s="25">
        <f>'[5]Revised Summary'!AB95</f>
        <v>818682.81449328701</v>
      </c>
      <c r="BC17" s="8">
        <f>'[5]Revised Summary'!AC95</f>
        <v>815550.43549771665</v>
      </c>
      <c r="BD17" s="8">
        <f>'[5]Revised Summary'!AD95</f>
        <v>735242.14706242702</v>
      </c>
      <c r="BE17" s="8">
        <f>'[5]Revised Summary'!AE95</f>
        <v>884637.06693670142</v>
      </c>
      <c r="BF17" s="8">
        <f>'[5]Revised Summary'!AF95</f>
        <v>2226099.6876815935</v>
      </c>
      <c r="BG17" s="8">
        <f>'[5]Revised Summary'!AG95</f>
        <v>0</v>
      </c>
      <c r="BH17" s="8">
        <f>'[5]Revised Summary'!AH95</f>
        <v>0</v>
      </c>
      <c r="BI17" s="8">
        <f>'[5]Revised Summary'!AI95</f>
        <v>0</v>
      </c>
      <c r="BJ17" s="8">
        <f>'[5]Revised Summary'!AJ95</f>
        <v>0</v>
      </c>
      <c r="BK17" s="8">
        <f>'[5]Revised Summary'!AK95</f>
        <v>0</v>
      </c>
      <c r="BL17" s="8">
        <f>'[5]Revised Summary'!AL95</f>
        <v>0</v>
      </c>
      <c r="BM17" s="8">
        <f>'[5]Revised Summary'!AM95</f>
        <v>0</v>
      </c>
      <c r="BN17" s="133">
        <f>SUM(B17:BM17)</f>
        <v>8223328.1029390376</v>
      </c>
      <c r="BO17" s="36"/>
      <c r="BP17" s="19"/>
      <c r="BQ17" s="19"/>
      <c r="BR17" s="37"/>
      <c r="BS17" s="37"/>
      <c r="BT17" s="288"/>
      <c r="BU17" s="70">
        <f t="shared" ref="BU17:BU23" si="16">SUM(BB17:BM17)</f>
        <v>5480212.1516717263</v>
      </c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</row>
    <row r="18" spans="1:166" s="19" customFormat="1" x14ac:dyDescent="0.35">
      <c r="A18" s="27" t="s">
        <v>12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95"/>
      <c r="AA18" s="28"/>
      <c r="AB18" s="28"/>
      <c r="AC18" s="95"/>
      <c r="AD18" s="28"/>
      <c r="AE18" s="28"/>
      <c r="AF18" s="28"/>
      <c r="AG18" s="28"/>
      <c r="AH18" s="28"/>
      <c r="AI18" s="28"/>
      <c r="AJ18" s="28"/>
      <c r="AK18" s="28"/>
      <c r="AL18" s="95"/>
      <c r="AM18" s="28"/>
      <c r="AN18" s="28"/>
      <c r="AO18" s="95"/>
      <c r="AP18" s="28"/>
      <c r="AQ18" s="28"/>
      <c r="AR18" s="28"/>
      <c r="AS18" s="28"/>
      <c r="AT18" s="28"/>
      <c r="AU18" s="28"/>
      <c r="AV18" s="28"/>
      <c r="AW18" s="28"/>
      <c r="AX18" s="64"/>
      <c r="AY18" s="35">
        <f>'[5]Revised Summary'!Y98</f>
        <v>408317.55368718441</v>
      </c>
      <c r="AZ18" s="28">
        <f>'[5]Revised Summary'!Z98</f>
        <v>471703.11611352296</v>
      </c>
      <c r="BA18" s="107">
        <f>'[5]Revised Summary'!AA98</f>
        <v>471132.57778549485</v>
      </c>
      <c r="BB18" s="35">
        <f>'[5]Revised Summary'!AB98</f>
        <v>411237.39890115149</v>
      </c>
      <c r="BC18" s="28">
        <f>'[5]Revised Summary'!AC98</f>
        <v>409127.22666384617</v>
      </c>
      <c r="BD18" s="28">
        <f>'[5]Revised Summary'!AD98</f>
        <v>363405.66782774212</v>
      </c>
      <c r="BE18" s="28">
        <f>'[5]Revised Summary'!AE98</f>
        <v>396819.50514009409</v>
      </c>
      <c r="BF18" s="28">
        <f>'[5]Revised Summary'!AF98</f>
        <v>1113057.1310491771</v>
      </c>
      <c r="BG18" s="28">
        <f>'[5]Revised Summary'!AG98</f>
        <v>0</v>
      </c>
      <c r="BH18" s="28">
        <f>'[5]Revised Summary'!AH98</f>
        <v>0</v>
      </c>
      <c r="BI18" s="28">
        <f>'[5]Revised Summary'!AI98</f>
        <v>0</v>
      </c>
      <c r="BJ18" s="28">
        <f>'[5]Revised Summary'!AJ98</f>
        <v>0</v>
      </c>
      <c r="BK18" s="28">
        <f>'[5]Revised Summary'!AK98</f>
        <v>0</v>
      </c>
      <c r="BL18" s="28">
        <f>'[5]Revised Summary'!AL98</f>
        <v>0</v>
      </c>
      <c r="BM18" s="28">
        <f>'[5]Revised Summary'!AM98</f>
        <v>0</v>
      </c>
      <c r="BN18" s="36"/>
      <c r="BO18" s="36"/>
      <c r="BP18" s="133" t="s">
        <v>30</v>
      </c>
      <c r="BQ18" s="36"/>
      <c r="BR18" s="37"/>
      <c r="BS18" s="37"/>
      <c r="BT18" s="288" t="s">
        <v>94</v>
      </c>
      <c r="BU18" s="71">
        <f t="shared" si="16"/>
        <v>2693646.929582011</v>
      </c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</row>
    <row r="19" spans="1:166" s="19" customFormat="1" x14ac:dyDescent="0.35">
      <c r="A19" s="27" t="s">
        <v>13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95"/>
      <c r="AA19" s="28"/>
      <c r="AB19" s="28"/>
      <c r="AC19" s="95"/>
      <c r="AD19" s="28"/>
      <c r="AE19" s="28"/>
      <c r="AF19" s="28"/>
      <c r="AG19" s="28"/>
      <c r="AH19" s="28"/>
      <c r="AI19" s="28"/>
      <c r="AJ19" s="28"/>
      <c r="AK19" s="28"/>
      <c r="AL19" s="95"/>
      <c r="AM19" s="28"/>
      <c r="AN19" s="28"/>
      <c r="AO19" s="95"/>
      <c r="AP19" s="28"/>
      <c r="AQ19" s="28"/>
      <c r="AR19" s="28"/>
      <c r="AS19" s="28"/>
      <c r="AT19" s="28"/>
      <c r="AU19" s="28"/>
      <c r="AV19" s="28"/>
      <c r="AW19" s="28"/>
      <c r="AX19" s="64"/>
      <c r="AY19" s="35">
        <f>'[5]Revised Summary'!Y99</f>
        <v>87383.440149612856</v>
      </c>
      <c r="AZ19" s="28">
        <f>'[5]Revised Summary'!Z99</f>
        <v>87541.978536768511</v>
      </c>
      <c r="BA19" s="107">
        <f>'[5]Revised Summary'!AA99</f>
        <v>91172.87835905017</v>
      </c>
      <c r="BB19" s="35">
        <f>'[5]Revised Summary'!AB99</f>
        <v>70138.54544109985</v>
      </c>
      <c r="BC19" s="28">
        <f>'[5]Revised Summary'!AC99</f>
        <v>80476.780461558054</v>
      </c>
      <c r="BD19" s="28">
        <f>'[5]Revised Summary'!AD99</f>
        <v>89982.587655443698</v>
      </c>
      <c r="BE19" s="28">
        <f>'[5]Revised Summary'!AE99</f>
        <v>121006.86039262969</v>
      </c>
      <c r="BF19" s="28">
        <f>'[5]Revised Summary'!AF99</f>
        <v>138245.19100835748</v>
      </c>
      <c r="BG19" s="28">
        <f>'[5]Revised Summary'!AG99</f>
        <v>0</v>
      </c>
      <c r="BH19" s="28">
        <f>'[5]Revised Summary'!AH99</f>
        <v>0</v>
      </c>
      <c r="BI19" s="28">
        <f>'[5]Revised Summary'!AI99</f>
        <v>0</v>
      </c>
      <c r="BJ19" s="28">
        <f>'[5]Revised Summary'!AJ99</f>
        <v>0</v>
      </c>
      <c r="BK19" s="28">
        <f>'[5]Revised Summary'!AK99</f>
        <v>0</v>
      </c>
      <c r="BL19" s="28">
        <f>'[5]Revised Summary'!AL99</f>
        <v>0</v>
      </c>
      <c r="BM19" s="28">
        <f>'[5]Revised Summary'!AM99</f>
        <v>0</v>
      </c>
      <c r="BN19" s="36"/>
      <c r="BO19" s="36"/>
      <c r="BP19" s="36" t="s">
        <v>75</v>
      </c>
      <c r="BQ19" s="36">
        <f>'[3]Revised Summary'!$BK$11</f>
        <v>14090948.452100439</v>
      </c>
      <c r="BR19" s="37"/>
      <c r="BS19" s="37"/>
      <c r="BT19" s="288"/>
      <c r="BU19" s="71">
        <f t="shared" si="16"/>
        <v>499849.96495908871</v>
      </c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</row>
    <row r="20" spans="1:166" s="19" customFormat="1" x14ac:dyDescent="0.35">
      <c r="A20" s="27" t="s">
        <v>14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95"/>
      <c r="AA20" s="28"/>
      <c r="AB20" s="28"/>
      <c r="AC20" s="95"/>
      <c r="AD20" s="28"/>
      <c r="AE20" s="28"/>
      <c r="AF20" s="28"/>
      <c r="AG20" s="28"/>
      <c r="AH20" s="28"/>
      <c r="AI20" s="28"/>
      <c r="AJ20" s="28"/>
      <c r="AK20" s="28"/>
      <c r="AL20" s="95"/>
      <c r="AM20" s="28"/>
      <c r="AN20" s="28"/>
      <c r="AO20" s="95"/>
      <c r="AP20" s="28"/>
      <c r="AQ20" s="28"/>
      <c r="AR20" s="28"/>
      <c r="AS20" s="28"/>
      <c r="AT20" s="28"/>
      <c r="AU20" s="28"/>
      <c r="AV20" s="28"/>
      <c r="AW20" s="28"/>
      <c r="AX20" s="64"/>
      <c r="AY20" s="35">
        <f>'[5]Revised Summary'!Y100</f>
        <v>241904.16006411274</v>
      </c>
      <c r="AZ20" s="28">
        <f>'[5]Revised Summary'!Z100</f>
        <v>296955.70249565184</v>
      </c>
      <c r="BA20" s="107">
        <f>'[5]Revised Summary'!AA100</f>
        <v>309113.87620054313</v>
      </c>
      <c r="BB20" s="35">
        <f>'[5]Revised Summary'!AB100</f>
        <v>253067.48116617862</v>
      </c>
      <c r="BC20" s="28">
        <f>'[5]Revised Summary'!AC100</f>
        <v>246255.88234869845</v>
      </c>
      <c r="BD20" s="28">
        <f>'[5]Revised Summary'!AD100</f>
        <v>214385.37672170787</v>
      </c>
      <c r="BE20" s="28">
        <f>'[5]Revised Summary'!AE100</f>
        <v>283410.91095600533</v>
      </c>
      <c r="BF20" s="28">
        <f>'[5]Revised Summary'!AF100</f>
        <v>756952.14719736739</v>
      </c>
      <c r="BG20" s="28">
        <f>'[5]Revised Summary'!AG100</f>
        <v>0</v>
      </c>
      <c r="BH20" s="28">
        <f>'[5]Revised Summary'!AH100</f>
        <v>0</v>
      </c>
      <c r="BI20" s="28">
        <f>'[5]Revised Summary'!AI100</f>
        <v>0</v>
      </c>
      <c r="BJ20" s="28">
        <f>'[5]Revised Summary'!AJ100</f>
        <v>0</v>
      </c>
      <c r="BK20" s="28">
        <f>'[5]Revised Summary'!AK100</f>
        <v>0</v>
      </c>
      <c r="BL20" s="28">
        <f>'[5]Revised Summary'!AL100</f>
        <v>0</v>
      </c>
      <c r="BM20" s="28">
        <f>'[5]Revised Summary'!AM100</f>
        <v>0</v>
      </c>
      <c r="BN20" s="36"/>
      <c r="BO20" s="36"/>
      <c r="BP20" s="36" t="s">
        <v>76</v>
      </c>
      <c r="BQ20" s="36">
        <f>'[4]Revised Summary'!$AY$11</f>
        <v>25155889.244022183</v>
      </c>
      <c r="BR20" s="37"/>
      <c r="BS20" s="37"/>
      <c r="BT20" s="37"/>
      <c r="BU20" s="71">
        <f t="shared" si="16"/>
        <v>1754071.7983899578</v>
      </c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</row>
    <row r="21" spans="1:166" s="19" customFormat="1" x14ac:dyDescent="0.35">
      <c r="A21" s="27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95"/>
      <c r="AA21" s="28"/>
      <c r="AB21" s="28"/>
      <c r="AC21" s="95"/>
      <c r="AD21" s="28"/>
      <c r="AE21" s="28"/>
      <c r="AF21" s="28"/>
      <c r="AG21" s="28"/>
      <c r="AH21" s="28"/>
      <c r="AI21" s="28"/>
      <c r="AJ21" s="28"/>
      <c r="AK21" s="28"/>
      <c r="AL21" s="95"/>
      <c r="AM21" s="28"/>
      <c r="AN21" s="28"/>
      <c r="AO21" s="95"/>
      <c r="AP21" s="28"/>
      <c r="AQ21" s="28"/>
      <c r="AR21" s="28"/>
      <c r="AS21" s="28"/>
      <c r="AT21" s="28"/>
      <c r="AU21" s="28"/>
      <c r="AV21" s="28"/>
      <c r="AW21" s="28"/>
      <c r="AX21" s="64"/>
      <c r="AY21" s="35">
        <f>'[5]Revised Summary'!Y101</f>
        <v>40237.859579517004</v>
      </c>
      <c r="AZ21" s="28">
        <f>'[5]Revised Summary'!Z101</f>
        <v>45565.197724421596</v>
      </c>
      <c r="BA21" s="107">
        <f>'[5]Revised Summary'!AA101</f>
        <v>49845.229687397456</v>
      </c>
      <c r="BB21" s="35">
        <f>'[5]Revised Summary'!AB101</f>
        <v>39929.706069341126</v>
      </c>
      <c r="BC21" s="28">
        <f>'[5]Revised Summary'!AC101</f>
        <v>40281.862908401657</v>
      </c>
      <c r="BD21" s="28">
        <f>'[5]Revised Summary'!AD101</f>
        <v>38626.519576822553</v>
      </c>
      <c r="BE21" s="28">
        <f>'[5]Revised Summary'!AE101</f>
        <v>54644.679188757815</v>
      </c>
      <c r="BF21" s="28">
        <f>'[5]Revised Summary'!AF101</f>
        <v>144705.35132265318</v>
      </c>
      <c r="BG21" s="28">
        <f>'[5]Revised Summary'!AG101</f>
        <v>0</v>
      </c>
      <c r="BH21" s="28">
        <f>'[5]Revised Summary'!AH101</f>
        <v>0</v>
      </c>
      <c r="BI21" s="28">
        <f>'[5]Revised Summary'!AI101</f>
        <v>0</v>
      </c>
      <c r="BJ21" s="28">
        <f>'[5]Revised Summary'!AJ101</f>
        <v>0</v>
      </c>
      <c r="BK21" s="28">
        <f>'[5]Revised Summary'!AK101</f>
        <v>0</v>
      </c>
      <c r="BL21" s="28">
        <f>'[5]Revised Summary'!AL101</f>
        <v>0</v>
      </c>
      <c r="BM21" s="28">
        <f>'[5]Revised Summary'!AM101</f>
        <v>0</v>
      </c>
      <c r="BN21" s="36"/>
      <c r="BO21" s="36"/>
      <c r="BP21" s="36" t="s">
        <v>74</v>
      </c>
      <c r="BQ21" s="36">
        <f>'[5]Revised Summary'!$AM$11</f>
        <v>30297403.224354014</v>
      </c>
      <c r="BR21" s="37"/>
      <c r="BS21" s="37"/>
      <c r="BT21" s="37"/>
      <c r="BU21" s="71">
        <f t="shared" si="16"/>
        <v>318188.11906597635</v>
      </c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</row>
    <row r="22" spans="1:166" s="19" customFormat="1" x14ac:dyDescent="0.35">
      <c r="A22" s="27" t="s">
        <v>16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95"/>
      <c r="AA22" s="28"/>
      <c r="AB22" s="28"/>
      <c r="AC22" s="95"/>
      <c r="AD22" s="28"/>
      <c r="AE22" s="28"/>
      <c r="AF22" s="28"/>
      <c r="AG22" s="28"/>
      <c r="AH22" s="28"/>
      <c r="AI22" s="28"/>
      <c r="AJ22" s="28"/>
      <c r="AK22" s="28"/>
      <c r="AL22" s="95"/>
      <c r="AM22" s="28"/>
      <c r="AN22" s="28"/>
      <c r="AO22" s="95"/>
      <c r="AP22" s="28"/>
      <c r="AQ22" s="28"/>
      <c r="AR22" s="28"/>
      <c r="AS22" s="28"/>
      <c r="AT22" s="28"/>
      <c r="AU22" s="28"/>
      <c r="AV22" s="28"/>
      <c r="AW22" s="28"/>
      <c r="AX22" s="64"/>
      <c r="AY22" s="35">
        <f>'[5]Revised Summary'!Y102</f>
        <v>3329.7138937837467</v>
      </c>
      <c r="AZ22" s="28">
        <f>'[5]Revised Summary'!Z102</f>
        <v>3357.7966623250959</v>
      </c>
      <c r="BA22" s="107">
        <f>'[5]Revised Summary'!AA102</f>
        <v>3384.8284740427002</v>
      </c>
      <c r="BB22" s="35">
        <f>'[5]Revised Summary'!AB102</f>
        <v>2707.7061060593278</v>
      </c>
      <c r="BC22" s="28">
        <f>'[5]Revised Summary'!AC102</f>
        <v>3082.4547568165053</v>
      </c>
      <c r="BD22" s="28">
        <f>'[5]Revised Summary'!AD102</f>
        <v>3156.3040246409646</v>
      </c>
      <c r="BE22" s="28">
        <f>'[5]Revised Summary'!AE102</f>
        <v>4800.9727074676484</v>
      </c>
      <c r="BF22" s="28">
        <f>'[5]Revised Summary'!AF102</f>
        <v>11872.185811551597</v>
      </c>
      <c r="BG22" s="28">
        <f>'[5]Revised Summary'!AG102</f>
        <v>0</v>
      </c>
      <c r="BH22" s="28">
        <f>'[5]Revised Summary'!AH102</f>
        <v>0</v>
      </c>
      <c r="BI22" s="28">
        <f>'[5]Revised Summary'!AI102</f>
        <v>0</v>
      </c>
      <c r="BJ22" s="28">
        <f>'[5]Revised Summary'!AJ102</f>
        <v>0</v>
      </c>
      <c r="BK22" s="28">
        <f>'[5]Revised Summary'!AK102</f>
        <v>0</v>
      </c>
      <c r="BL22" s="28">
        <f>'[5]Revised Summary'!AL102</f>
        <v>0</v>
      </c>
      <c r="BM22" s="28">
        <f>'[5]Revised Summary'!AM102</f>
        <v>0</v>
      </c>
      <c r="BN22" s="36"/>
      <c r="BO22" s="36"/>
      <c r="BP22" s="36" t="s">
        <v>73</v>
      </c>
      <c r="BQ22" s="36">
        <f>'[6]YTD PROGRAM SUMMARY'!$AA$11</f>
        <v>14041709.225234892</v>
      </c>
      <c r="BR22" s="37"/>
      <c r="BS22" s="37"/>
      <c r="BT22" s="37"/>
      <c r="BU22" s="71">
        <f t="shared" si="16"/>
        <v>25619.623406536044</v>
      </c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</row>
    <row r="23" spans="1:166" s="19" customFormat="1" x14ac:dyDescent="0.35">
      <c r="A23" s="42" t="s">
        <v>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00"/>
      <c r="AA23" s="12"/>
      <c r="AB23" s="12"/>
      <c r="AC23" s="100"/>
      <c r="AD23" s="12"/>
      <c r="AE23" s="12"/>
      <c r="AF23" s="12"/>
      <c r="AG23" s="12"/>
      <c r="AH23" s="12"/>
      <c r="AI23" s="12"/>
      <c r="AJ23" s="12"/>
      <c r="AK23" s="12"/>
      <c r="AL23" s="100"/>
      <c r="AM23" s="12"/>
      <c r="AN23" s="12"/>
      <c r="AO23" s="100"/>
      <c r="AP23" s="12"/>
      <c r="AQ23" s="12"/>
      <c r="AR23" s="12"/>
      <c r="AS23" s="12"/>
      <c r="AT23" s="12"/>
      <c r="AU23" s="12"/>
      <c r="AV23" s="12"/>
      <c r="AW23" s="12"/>
      <c r="AX23" s="65"/>
      <c r="AY23" s="26">
        <f>'[5]Revised Summary'!Y111</f>
        <v>34880.151705523356</v>
      </c>
      <c r="AZ23" s="12">
        <f>'[5]Revised Summary'!Z111</f>
        <v>48458.277843082062</v>
      </c>
      <c r="BA23" s="109">
        <f>'[5]Revised Summary'!AA111</f>
        <v>48831.612305276649</v>
      </c>
      <c r="BB23" s="26">
        <f>'[5]Revised Summary'!AB111</f>
        <v>41601.97680945645</v>
      </c>
      <c r="BC23" s="12">
        <f>'[5]Revised Summary'!AC111</f>
        <v>36326.228358395791</v>
      </c>
      <c r="BD23" s="12">
        <f>'[5]Revised Summary'!AD111</f>
        <v>25685.691256069898</v>
      </c>
      <c r="BE23" s="12">
        <f>'[5]Revised Summary'!AE111</f>
        <v>23954.138551746943</v>
      </c>
      <c r="BF23" s="12">
        <f>'[5]Revised Summary'!AF111</f>
        <v>61267.681292486479</v>
      </c>
      <c r="BG23" s="12">
        <f>'[5]Revised Summary'!AG111</f>
        <v>0</v>
      </c>
      <c r="BH23" s="12">
        <f>'[5]Revised Summary'!AH111</f>
        <v>0</v>
      </c>
      <c r="BI23" s="12">
        <f>'[5]Revised Summary'!AI111</f>
        <v>0</v>
      </c>
      <c r="BJ23" s="12">
        <f>'[5]Revised Summary'!AJ111</f>
        <v>0</v>
      </c>
      <c r="BK23" s="12">
        <f>'[5]Revised Summary'!AK111</f>
        <v>0</v>
      </c>
      <c r="BL23" s="12">
        <f>'[5]Revised Summary'!AL111</f>
        <v>0</v>
      </c>
      <c r="BM23" s="12">
        <f>'[5]Revised Summary'!AM111</f>
        <v>0</v>
      </c>
      <c r="BN23" s="36"/>
      <c r="BO23" s="36"/>
      <c r="BP23" s="133" t="s">
        <v>24</v>
      </c>
      <c r="BQ23" s="133">
        <f>BQ19+BQ20+BQ21+BQ22</f>
        <v>83585950.145711541</v>
      </c>
      <c r="BR23" s="37"/>
      <c r="BS23" s="37"/>
      <c r="BT23" s="37"/>
      <c r="BU23" s="72">
        <f t="shared" si="16"/>
        <v>188835.71626815555</v>
      </c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</row>
    <row r="24" spans="1:166" s="19" customFormat="1" ht="15" thickBot="1" x14ac:dyDescent="0.4">
      <c r="A24" s="3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45">
        <f t="shared" ref="AM24:AO24" si="17">AM17-SUM(AM18:AM23)</f>
        <v>0</v>
      </c>
      <c r="AN24" s="45">
        <f t="shared" si="17"/>
        <v>0</v>
      </c>
      <c r="AO24" s="130">
        <f t="shared" si="17"/>
        <v>0</v>
      </c>
      <c r="AP24" s="45">
        <f t="shared" ref="AP24:BA24" si="18">AP17-SUM(AP18:AP23)</f>
        <v>0</v>
      </c>
      <c r="AQ24" s="45">
        <f t="shared" si="18"/>
        <v>0</v>
      </c>
      <c r="AR24" s="45">
        <f t="shared" si="18"/>
        <v>0</v>
      </c>
      <c r="AS24" s="45">
        <f t="shared" si="18"/>
        <v>0</v>
      </c>
      <c r="AT24" s="45">
        <f t="shared" si="18"/>
        <v>0</v>
      </c>
      <c r="AU24" s="45">
        <f t="shared" si="18"/>
        <v>0</v>
      </c>
      <c r="AV24" s="45">
        <f t="shared" si="18"/>
        <v>0</v>
      </c>
      <c r="AW24" s="45">
        <f t="shared" si="18"/>
        <v>0</v>
      </c>
      <c r="AX24" s="66">
        <f t="shared" ref="AX24" si="19">AX17-SUM(AX18:AX23)</f>
        <v>0</v>
      </c>
      <c r="AY24" s="46">
        <f t="shared" si="18"/>
        <v>0</v>
      </c>
      <c r="AZ24" s="45">
        <f t="shared" si="18"/>
        <v>0</v>
      </c>
      <c r="BA24" s="108">
        <f t="shared" si="18"/>
        <v>0</v>
      </c>
      <c r="BB24" s="46">
        <f t="shared" ref="BB24:BM24" si="20">BB17-SUM(BB18:BB23)</f>
        <v>0</v>
      </c>
      <c r="BC24" s="45">
        <f t="shared" si="20"/>
        <v>0</v>
      </c>
      <c r="BD24" s="45">
        <f t="shared" si="20"/>
        <v>0</v>
      </c>
      <c r="BE24" s="45">
        <f t="shared" si="20"/>
        <v>0</v>
      </c>
      <c r="BF24" s="45">
        <f t="shared" si="20"/>
        <v>0</v>
      </c>
      <c r="BG24" s="45">
        <f t="shared" si="20"/>
        <v>0</v>
      </c>
      <c r="BH24" s="45">
        <f t="shared" si="20"/>
        <v>0</v>
      </c>
      <c r="BI24" s="45">
        <f t="shared" si="20"/>
        <v>0</v>
      </c>
      <c r="BJ24" s="45">
        <f t="shared" si="20"/>
        <v>0</v>
      </c>
      <c r="BK24" s="45">
        <f t="shared" si="20"/>
        <v>0</v>
      </c>
      <c r="BL24" s="45">
        <f t="shared" si="20"/>
        <v>0</v>
      </c>
      <c r="BM24" s="45">
        <f t="shared" si="20"/>
        <v>0</v>
      </c>
      <c r="BN24" s="134" t="s">
        <v>3</v>
      </c>
      <c r="BO24" s="36"/>
      <c r="BP24" s="133"/>
      <c r="BQ24" s="133"/>
      <c r="BR24" s="37"/>
      <c r="BS24" s="37"/>
      <c r="BT24" s="37"/>
      <c r="BU24" s="32">
        <f>BU17-SUM(BU18:BU23)</f>
        <v>0</v>
      </c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</row>
    <row r="25" spans="1:166" s="11" customFormat="1" ht="14.4" customHeight="1" x14ac:dyDescent="0.35">
      <c r="A25" s="30" t="s">
        <v>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95"/>
      <c r="AA25" s="28"/>
      <c r="AB25" s="28"/>
      <c r="AC25" s="95"/>
      <c r="AD25" s="28"/>
      <c r="AE25" s="28"/>
      <c r="AF25" s="28"/>
      <c r="AG25" s="28"/>
      <c r="AH25" s="28"/>
      <c r="AI25" s="28"/>
      <c r="AJ25" s="28"/>
      <c r="AK25" s="28"/>
      <c r="AL25" s="95"/>
      <c r="AM25" s="28"/>
      <c r="AN25" s="28"/>
      <c r="AO25" s="95"/>
      <c r="AP25" s="28"/>
      <c r="AQ25" s="28"/>
      <c r="AR25" s="28"/>
      <c r="AS25" s="28"/>
      <c r="AT25" s="28"/>
      <c r="AU25" s="28"/>
      <c r="AV25" s="28"/>
      <c r="AW25" s="28"/>
      <c r="AX25" s="64"/>
      <c r="AY25" s="35">
        <f>'[6]YTD PROGRAM SUMMARY'!M93</f>
        <v>303445.52338603762</v>
      </c>
      <c r="AZ25" s="28">
        <f>'[6]YTD PROGRAM SUMMARY'!N93</f>
        <v>521628.25507758377</v>
      </c>
      <c r="BA25" s="107">
        <f>'[6]YTD PROGRAM SUMMARY'!O93</f>
        <v>642308.26891456789</v>
      </c>
      <c r="BB25" s="35">
        <f>'[6]YTD PROGRAM SUMMARY'!P93</f>
        <v>530306.22546071687</v>
      </c>
      <c r="BC25" s="28">
        <f>'[6]YTD PROGRAM SUMMARY'!Q93</f>
        <v>511646.47961600771</v>
      </c>
      <c r="BD25" s="28">
        <f>'[6]YTD PROGRAM SUMMARY'!R93</f>
        <v>455585.15747625689</v>
      </c>
      <c r="BE25" s="28">
        <f>'[6]YTD PROGRAM SUMMARY'!S93</f>
        <v>624015.10087030439</v>
      </c>
      <c r="BF25" s="28">
        <f>'[6]YTD PROGRAM SUMMARY'!T93</f>
        <v>1802182.0802404832</v>
      </c>
      <c r="BG25" s="28">
        <f>'[6]YTD PROGRAM SUMMARY'!U93</f>
        <v>1580558.2815875346</v>
      </c>
      <c r="BH25" s="28">
        <f>'[6]YTD PROGRAM SUMMARY'!V93</f>
        <v>1482262.7745645856</v>
      </c>
      <c r="BI25" s="28">
        <f>'[6]YTD PROGRAM SUMMARY'!W93</f>
        <v>921904.74789614067</v>
      </c>
      <c r="BJ25" s="28">
        <f>'[6]YTD PROGRAM SUMMARY'!X93</f>
        <v>374451.11516172905</v>
      </c>
      <c r="BK25" s="28">
        <f>'[6]YTD PROGRAM SUMMARY'!Y93</f>
        <v>363652.39746644127</v>
      </c>
      <c r="BL25" s="28">
        <f>'[6]YTD PROGRAM SUMMARY'!Z93</f>
        <v>441285.1216467261</v>
      </c>
      <c r="BM25" s="28">
        <f>'[6]YTD PROGRAM SUMMARY'!AA93</f>
        <v>455356.82189116615</v>
      </c>
      <c r="BN25" s="133">
        <f>SUM(B25:BM25)</f>
        <v>11010588.351256285</v>
      </c>
      <c r="BO25" s="36"/>
      <c r="BP25" s="133" t="s">
        <v>77</v>
      </c>
      <c r="BQ25" s="133">
        <f>BN9+BN17+BN25</f>
        <v>83585950.145711526</v>
      </c>
      <c r="BR25" s="37"/>
      <c r="BS25" s="37"/>
      <c r="BT25"/>
      <c r="BU25" s="70">
        <f t="shared" ref="BU25:BU31" si="21">SUM(BB25:BM25)</f>
        <v>9543206.3038780931</v>
      </c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</row>
    <row r="26" spans="1:166" s="19" customFormat="1" x14ac:dyDescent="0.35">
      <c r="A26" s="27" t="s">
        <v>12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95"/>
      <c r="AA26" s="28"/>
      <c r="AB26" s="28"/>
      <c r="AC26" s="95"/>
      <c r="AD26" s="28"/>
      <c r="AE26" s="28"/>
      <c r="AF26" s="28"/>
      <c r="AG26" s="28"/>
      <c r="AH26" s="28"/>
      <c r="AI26" s="28"/>
      <c r="AJ26" s="28"/>
      <c r="AK26" s="28"/>
      <c r="AL26" s="95"/>
      <c r="AM26" s="28"/>
      <c r="AN26" s="28"/>
      <c r="AO26" s="95"/>
      <c r="AP26" s="28"/>
      <c r="AQ26" s="28"/>
      <c r="AR26" s="28"/>
      <c r="AS26" s="28"/>
      <c r="AT26" s="28"/>
      <c r="AU26" s="28"/>
      <c r="AV26" s="28"/>
      <c r="AW26" s="28"/>
      <c r="AX26" s="64"/>
      <c r="AY26" s="35">
        <f>'[6]YTD PROGRAM SUMMARY'!M96</f>
        <v>72234.505965995981</v>
      </c>
      <c r="AZ26" s="28">
        <f>'[6]YTD PROGRAM SUMMARY'!N96</f>
        <v>136298.06469639632</v>
      </c>
      <c r="BA26" s="107">
        <f>'[6]YTD PROGRAM SUMMARY'!O96</f>
        <v>148834.88127387856</v>
      </c>
      <c r="BB26" s="35">
        <f>'[6]YTD PROGRAM SUMMARY'!P96</f>
        <v>126068.17569377797</v>
      </c>
      <c r="BC26" s="28">
        <f>'[6]YTD PROGRAM SUMMARY'!Q96</f>
        <v>100233.09616484816</v>
      </c>
      <c r="BD26" s="28">
        <f>'[6]YTD PROGRAM SUMMARY'!R96</f>
        <v>65548.855123520494</v>
      </c>
      <c r="BE26" s="28">
        <f>'[6]YTD PROGRAM SUMMARY'!S96</f>
        <v>100720.91161248117</v>
      </c>
      <c r="BF26" s="28">
        <f>'[6]YTD PROGRAM SUMMARY'!T96</f>
        <v>551832.59590082802</v>
      </c>
      <c r="BG26" s="28">
        <f>'[6]YTD PROGRAM SUMMARY'!U96</f>
        <v>426001.07395460701</v>
      </c>
      <c r="BH26" s="28">
        <f>'[6]YTD PROGRAM SUMMARY'!V96</f>
        <v>405448.84949940583</v>
      </c>
      <c r="BI26" s="28">
        <f>'[6]YTD PROGRAM SUMMARY'!W96</f>
        <v>203290.0804437045</v>
      </c>
      <c r="BJ26" s="28">
        <f>'[6]YTD PROGRAM SUMMARY'!X96</f>
        <v>41132.512997599442</v>
      </c>
      <c r="BK26" s="28">
        <f>'[6]YTD PROGRAM SUMMARY'!Y96</f>
        <v>53571.23851089699</v>
      </c>
      <c r="BL26" s="28">
        <f>'[6]YTD PROGRAM SUMMARY'!Z96</f>
        <v>86060.456777150015</v>
      </c>
      <c r="BM26" s="28">
        <f>'[6]YTD PROGRAM SUMMARY'!AA96</f>
        <v>86598.858997365882</v>
      </c>
      <c r="BN26" s="36"/>
      <c r="BO26" s="36"/>
      <c r="BP26" s="133"/>
      <c r="BQ26" s="133"/>
      <c r="BR26" s="37"/>
      <c r="BS26" s="37"/>
      <c r="BT26"/>
      <c r="BU26" s="71">
        <f t="shared" si="21"/>
        <v>2246506.7056761854</v>
      </c>
      <c r="BV26" s="37"/>
      <c r="BW26" s="37"/>
      <c r="BX26" s="37"/>
      <c r="BY26" s="37"/>
      <c r="BZ26" s="37"/>
      <c r="CA26" s="136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</row>
    <row r="27" spans="1:166" s="19" customFormat="1" x14ac:dyDescent="0.35">
      <c r="A27" s="27" t="s">
        <v>13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95"/>
      <c r="AA27" s="28"/>
      <c r="AB27" s="28"/>
      <c r="AC27" s="95"/>
      <c r="AD27" s="28"/>
      <c r="AE27" s="28"/>
      <c r="AF27" s="28"/>
      <c r="AG27" s="28"/>
      <c r="AH27" s="28"/>
      <c r="AI27" s="28"/>
      <c r="AJ27" s="28"/>
      <c r="AK27" s="28"/>
      <c r="AL27" s="95"/>
      <c r="AM27" s="28"/>
      <c r="AN27" s="28"/>
      <c r="AO27" s="95"/>
      <c r="AP27" s="28"/>
      <c r="AQ27" s="28"/>
      <c r="AR27" s="28"/>
      <c r="AS27" s="28"/>
      <c r="AT27" s="28"/>
      <c r="AU27" s="28"/>
      <c r="AV27" s="28"/>
      <c r="AW27" s="28"/>
      <c r="AX27" s="64"/>
      <c r="AY27" s="35">
        <f>'[6]YTD PROGRAM SUMMARY'!M97</f>
        <v>58476.195855441227</v>
      </c>
      <c r="AZ27" s="28">
        <f>'[6]YTD PROGRAM SUMMARY'!N97</f>
        <v>83539.047928178712</v>
      </c>
      <c r="BA27" s="107">
        <f>'[6]YTD PROGRAM SUMMARY'!O97</f>
        <v>100375.1797559542</v>
      </c>
      <c r="BB27" s="35">
        <f>'[6]YTD PROGRAM SUMMARY'!P97</f>
        <v>78800.839644557389</v>
      </c>
      <c r="BC27" s="28">
        <f>'[6]YTD PROGRAM SUMMARY'!Q97</f>
        <v>86010.679674478786</v>
      </c>
      <c r="BD27" s="28">
        <f>'[6]YTD PROGRAM SUMMARY'!R97</f>
        <v>91314.686303757568</v>
      </c>
      <c r="BE27" s="28">
        <f>'[6]YTD PROGRAM SUMMARY'!S97</f>
        <v>121765.27798840411</v>
      </c>
      <c r="BF27" s="28">
        <f>'[6]YTD PROGRAM SUMMARY'!T97</f>
        <v>162530.45788594909</v>
      </c>
      <c r="BG27" s="28">
        <f>'[6]YTD PROGRAM SUMMARY'!U97</f>
        <v>74709.008117000994</v>
      </c>
      <c r="BH27" s="28">
        <f>'[6]YTD PROGRAM SUMMARY'!V97</f>
        <v>57777.246745983692</v>
      </c>
      <c r="BI27" s="28">
        <f>'[6]YTD PROGRAM SUMMARY'!W97</f>
        <v>67619.771212281325</v>
      </c>
      <c r="BJ27" s="28">
        <f>'[6]YTD PROGRAM SUMMARY'!X97</f>
        <v>49660.020501645464</v>
      </c>
      <c r="BK27" s="28">
        <f>'[6]YTD PROGRAM SUMMARY'!Y97</f>
        <v>35838.203504368721</v>
      </c>
      <c r="BL27" s="28">
        <f>'[6]YTD PROGRAM SUMMARY'!Z97</f>
        <v>32472.430490891769</v>
      </c>
      <c r="BM27" s="28">
        <f>'[6]YTD PROGRAM SUMMARY'!AA97</f>
        <v>34668.086177123805</v>
      </c>
      <c r="BN27" s="36"/>
      <c r="BO27" s="36"/>
      <c r="BP27" s="133" t="s">
        <v>20</v>
      </c>
      <c r="BQ27" s="133">
        <f>BQ23-BQ25</f>
        <v>0</v>
      </c>
      <c r="BR27" s="37"/>
      <c r="BS27" s="37"/>
      <c r="BT27" s="37"/>
      <c r="BU27" s="71">
        <f t="shared" si="21"/>
        <v>893166.70824644295</v>
      </c>
      <c r="BV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</row>
    <row r="28" spans="1:166" s="19" customFormat="1" x14ac:dyDescent="0.35">
      <c r="A28" s="27" t="s">
        <v>14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95"/>
      <c r="AA28" s="28"/>
      <c r="AB28" s="28"/>
      <c r="AC28" s="95"/>
      <c r="AD28" s="28"/>
      <c r="AE28" s="28"/>
      <c r="AF28" s="28"/>
      <c r="AG28" s="28"/>
      <c r="AH28" s="28"/>
      <c r="AI28" s="28"/>
      <c r="AJ28" s="28"/>
      <c r="AK28" s="28"/>
      <c r="AL28" s="95"/>
      <c r="AM28" s="28"/>
      <c r="AN28" s="28"/>
      <c r="AO28" s="95"/>
      <c r="AP28" s="28"/>
      <c r="AQ28" s="28"/>
      <c r="AR28" s="28"/>
      <c r="AS28" s="28"/>
      <c r="AT28" s="28"/>
      <c r="AU28" s="28"/>
      <c r="AV28" s="28"/>
      <c r="AW28" s="28"/>
      <c r="AX28" s="64"/>
      <c r="AY28" s="35">
        <f>'[6]YTD PROGRAM SUMMARY'!M98</f>
        <v>109814.57358661261</v>
      </c>
      <c r="AZ28" s="28">
        <f>'[6]YTD PROGRAM SUMMARY'!N98</f>
        <v>184965.36262991108</v>
      </c>
      <c r="BA28" s="107">
        <f>'[6]YTD PROGRAM SUMMARY'!O98</f>
        <v>239369.51652052713</v>
      </c>
      <c r="BB28" s="35">
        <f>'[6]YTD PROGRAM SUMMARY'!P98</f>
        <v>197162.59566411667</v>
      </c>
      <c r="BC28" s="28">
        <f>'[6]YTD PROGRAM SUMMARY'!Q98</f>
        <v>201024.20174446132</v>
      </c>
      <c r="BD28" s="28">
        <f>'[6]YTD PROGRAM SUMMARY'!R98</f>
        <v>187608.59684503835</v>
      </c>
      <c r="BE28" s="28">
        <f>'[6]YTD PROGRAM SUMMARY'!S98</f>
        <v>250303.12961949335</v>
      </c>
      <c r="BF28" s="28">
        <f>'[6]YTD PROGRAM SUMMARY'!T98</f>
        <v>643169.88603612117</v>
      </c>
      <c r="BG28" s="28">
        <f>'[6]YTD PROGRAM SUMMARY'!U98</f>
        <v>668358.49998917454</v>
      </c>
      <c r="BH28" s="28">
        <f>'[6]YTD PROGRAM SUMMARY'!V98</f>
        <v>619832.12480929098</v>
      </c>
      <c r="BI28" s="28">
        <f>'[6]YTD PROGRAM SUMMARY'!W98</f>
        <v>408131.43482905877</v>
      </c>
      <c r="BJ28" s="28">
        <f>'[6]YTD PROGRAM SUMMARY'!X98</f>
        <v>187343.86703388585</v>
      </c>
      <c r="BK28" s="28">
        <f>'[6]YTD PROGRAM SUMMARY'!Y98</f>
        <v>176069.25174643585</v>
      </c>
      <c r="BL28" s="28">
        <f>'[6]YTD PROGRAM SUMMARY'!Z98</f>
        <v>203305.88466105779</v>
      </c>
      <c r="BM28" s="28">
        <f>'[6]YTD PROGRAM SUMMARY'!AA98</f>
        <v>210680.92382631658</v>
      </c>
      <c r="BN28" s="36"/>
      <c r="BO28" s="36"/>
      <c r="BP28" s="37"/>
      <c r="BQ28" s="37"/>
      <c r="BR28" s="37"/>
      <c r="BS28" s="37"/>
      <c r="BT28" s="37"/>
      <c r="BU28" s="71">
        <f t="shared" si="21"/>
        <v>3952990.3968044505</v>
      </c>
      <c r="BV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</row>
    <row r="29" spans="1:166" s="19" customFormat="1" x14ac:dyDescent="0.35">
      <c r="A29" s="27" t="s">
        <v>15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95"/>
      <c r="AA29" s="28"/>
      <c r="AB29" s="28"/>
      <c r="AC29" s="95"/>
      <c r="AD29" s="28"/>
      <c r="AE29" s="28"/>
      <c r="AF29" s="28"/>
      <c r="AG29" s="28"/>
      <c r="AH29" s="28"/>
      <c r="AI29" s="28"/>
      <c r="AJ29" s="28"/>
      <c r="AK29" s="28"/>
      <c r="AL29" s="95"/>
      <c r="AM29" s="28"/>
      <c r="AN29" s="28"/>
      <c r="AO29" s="95"/>
      <c r="AP29" s="28"/>
      <c r="AQ29" s="28"/>
      <c r="AR29" s="28"/>
      <c r="AS29" s="28"/>
      <c r="AT29" s="28"/>
      <c r="AU29" s="28"/>
      <c r="AV29" s="28"/>
      <c r="AW29" s="28"/>
      <c r="AX29" s="64"/>
      <c r="AY29" s="35">
        <f>'[6]YTD PROGRAM SUMMARY'!M99</f>
        <v>20978.102877824116</v>
      </c>
      <c r="AZ29" s="28">
        <f>'[6]YTD PROGRAM SUMMARY'!N99</f>
        <v>43288.966600528809</v>
      </c>
      <c r="BA29" s="107">
        <f>'[6]YTD PROGRAM SUMMARY'!O99</f>
        <v>64407.394989857989</v>
      </c>
      <c r="BB29" s="35">
        <f>'[6]YTD PROGRAM SUMMARY'!P99</f>
        <v>53636.284005951275</v>
      </c>
      <c r="BC29" s="28">
        <f>'[6]YTD PROGRAM SUMMARY'!Q99</f>
        <v>55550.471965443547</v>
      </c>
      <c r="BD29" s="28">
        <f>'[6]YTD PROGRAM SUMMARY'!R99</f>
        <v>55271.474298964888</v>
      </c>
      <c r="BE29" s="28">
        <f>'[6]YTD PROGRAM SUMMARY'!S99</f>
        <v>83207.390656890304</v>
      </c>
      <c r="BF29" s="28">
        <f>'[6]YTD PROGRAM SUMMARY'!T99</f>
        <v>263035.7069281349</v>
      </c>
      <c r="BG29" s="28">
        <f>'[6]YTD PROGRAM SUMMARY'!U99</f>
        <v>236039.38829103118</v>
      </c>
      <c r="BH29" s="28">
        <f>'[6]YTD PROGRAM SUMMARY'!V99</f>
        <v>228333.05509225276</v>
      </c>
      <c r="BI29" s="28">
        <f>'[6]YTD PROGRAM SUMMARY'!W99</f>
        <v>131984.75153820132</v>
      </c>
      <c r="BJ29" s="28">
        <f>'[6]YTD PROGRAM SUMMARY'!X99</f>
        <v>49331.570997403389</v>
      </c>
      <c r="BK29" s="28">
        <f>'[6]YTD PROGRAM SUMMARY'!Y99</f>
        <v>46126.629562950897</v>
      </c>
      <c r="BL29" s="28">
        <f>'[6]YTD PROGRAM SUMMARY'!Z99</f>
        <v>51774.83699582742</v>
      </c>
      <c r="BM29" s="28">
        <f>'[6]YTD PROGRAM SUMMARY'!AA99</f>
        <v>54805.26558691643</v>
      </c>
      <c r="BN29" s="36"/>
      <c r="BO29" s="36"/>
      <c r="BP29" s="37"/>
      <c r="BQ29" s="37"/>
      <c r="BR29" s="37"/>
      <c r="BS29" s="37"/>
      <c r="BT29" s="37"/>
      <c r="BU29" s="71">
        <f t="shared" si="21"/>
        <v>1309096.8259199683</v>
      </c>
      <c r="BV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</row>
    <row r="30" spans="1:166" s="19" customFormat="1" x14ac:dyDescent="0.35">
      <c r="A30" s="27" t="s">
        <v>16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95"/>
      <c r="AA30" s="28"/>
      <c r="AB30" s="28"/>
      <c r="AC30" s="95"/>
      <c r="AD30" s="28"/>
      <c r="AE30" s="28"/>
      <c r="AF30" s="28"/>
      <c r="AG30" s="28"/>
      <c r="AH30" s="28"/>
      <c r="AI30" s="28"/>
      <c r="AJ30" s="28"/>
      <c r="AK30" s="28"/>
      <c r="AL30" s="95"/>
      <c r="AM30" s="28"/>
      <c r="AN30" s="28"/>
      <c r="AO30" s="95"/>
      <c r="AP30" s="28"/>
      <c r="AQ30" s="28"/>
      <c r="AR30" s="28"/>
      <c r="AS30" s="28"/>
      <c r="AT30" s="28"/>
      <c r="AU30" s="28"/>
      <c r="AV30" s="28"/>
      <c r="AW30" s="28"/>
      <c r="AX30" s="64"/>
      <c r="AY30" s="35">
        <f>'[6]YTD PROGRAM SUMMARY'!M100</f>
        <v>3249.5285897207477</v>
      </c>
      <c r="AZ30" s="28">
        <f>'[6]YTD PROGRAM SUMMARY'!N100</f>
        <v>6075.6185605415521</v>
      </c>
      <c r="BA30" s="107">
        <f>'[6]YTD PROGRAM SUMMARY'!O100</f>
        <v>8421.5433412870116</v>
      </c>
      <c r="BB30" s="35">
        <f>'[6]YTD PROGRAM SUMMARY'!P100</f>
        <v>7033.4007524295175</v>
      </c>
      <c r="BC30" s="28">
        <f>'[6]YTD PROGRAM SUMMARY'!Q100</f>
        <v>7662.9056063853359</v>
      </c>
      <c r="BD30" s="28">
        <f>'[6]YTD PROGRAM SUMMARY'!R100</f>
        <v>8007.0729933023331</v>
      </c>
      <c r="BE30" s="28">
        <f>'[6]YTD PROGRAM SUMMARY'!S100</f>
        <v>15570.734081594403</v>
      </c>
      <c r="BF30" s="28">
        <f>'[6]YTD PROGRAM SUMMARY'!T100</f>
        <v>59100.078876873769</v>
      </c>
      <c r="BG30" s="28">
        <f>'[6]YTD PROGRAM SUMMARY'!U100</f>
        <v>57870.271570062396</v>
      </c>
      <c r="BH30" s="28">
        <f>'[6]YTD PROGRAM SUMMARY'!V100</f>
        <v>61430.372034298911</v>
      </c>
      <c r="BI30" s="28">
        <f>'[6]YTD PROGRAM SUMMARY'!W100</f>
        <v>33542.107087973549</v>
      </c>
      <c r="BJ30" s="28">
        <f>'[6]YTD PROGRAM SUMMARY'!X100</f>
        <v>8304.208963382509</v>
      </c>
      <c r="BK30" s="28">
        <f>'[6]YTD PROGRAM SUMMARY'!Y100</f>
        <v>6777.7600976788544</v>
      </c>
      <c r="BL30" s="28">
        <f>'[6]YTD PROGRAM SUMMARY'!Z100</f>
        <v>6922.2051202333105</v>
      </c>
      <c r="BM30" s="28">
        <f>'[6]YTD PROGRAM SUMMARY'!AA100</f>
        <v>7116.7105674128834</v>
      </c>
      <c r="BN30" s="36"/>
      <c r="BO30" s="36"/>
      <c r="BP30" s="37"/>
      <c r="BQ30" s="37"/>
      <c r="BR30" s="37"/>
      <c r="BS30" s="37"/>
      <c r="BT30" s="37"/>
      <c r="BU30" s="71">
        <f t="shared" si="21"/>
        <v>279337.82775162777</v>
      </c>
      <c r="BV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</row>
    <row r="31" spans="1:166" s="19" customFormat="1" x14ac:dyDescent="0.35">
      <c r="A31" s="42" t="s">
        <v>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0"/>
      <c r="AA31" s="12"/>
      <c r="AB31" s="12"/>
      <c r="AC31" s="100"/>
      <c r="AD31" s="12"/>
      <c r="AE31" s="12"/>
      <c r="AF31" s="12"/>
      <c r="AG31" s="12"/>
      <c r="AH31" s="12"/>
      <c r="AI31" s="12"/>
      <c r="AJ31" s="12"/>
      <c r="AK31" s="12"/>
      <c r="AL31" s="100"/>
      <c r="AM31" s="12"/>
      <c r="AN31" s="12"/>
      <c r="AO31" s="245"/>
      <c r="AP31" s="12"/>
      <c r="AQ31" s="12"/>
      <c r="AR31" s="12"/>
      <c r="AS31" s="12"/>
      <c r="AT31" s="12"/>
      <c r="AU31" s="12"/>
      <c r="AV31" s="12"/>
      <c r="AW31" s="12"/>
      <c r="AX31" s="65"/>
      <c r="AY31" s="26">
        <f>'[6]YTD PROGRAM SUMMARY'!M109</f>
        <v>38692.616510442967</v>
      </c>
      <c r="AZ31" s="12">
        <f>'[6]YTD PROGRAM SUMMARY'!N109</f>
        <v>67461.19466202725</v>
      </c>
      <c r="BA31" s="132">
        <f>'[6]YTD PROGRAM SUMMARY'!O109</f>
        <v>80899.753033062967</v>
      </c>
      <c r="BB31" s="26">
        <f>'[6]YTD PROGRAM SUMMARY'!P109</f>
        <v>67604.929699884015</v>
      </c>
      <c r="BC31" s="12">
        <f>'[6]YTD PROGRAM SUMMARY'!Q109</f>
        <v>61165.124460390602</v>
      </c>
      <c r="BD31" s="12">
        <f>'[6]YTD PROGRAM SUMMARY'!R109</f>
        <v>47834.471911673296</v>
      </c>
      <c r="BE31" s="12">
        <f>'[6]YTD PROGRAM SUMMARY'!S109</f>
        <v>52447.656911441081</v>
      </c>
      <c r="BF31" s="12">
        <f>'[6]YTD PROGRAM SUMMARY'!T109</f>
        <v>122513.35461257643</v>
      </c>
      <c r="BG31" s="12">
        <f>'[6]YTD PROGRAM SUMMARY'!U109</f>
        <v>117580.03966565836</v>
      </c>
      <c r="BH31" s="12">
        <f>'[6]YTD PROGRAM SUMMARY'!V109</f>
        <v>109441.12638335346</v>
      </c>
      <c r="BI31" s="12">
        <f>'[6]YTD PROGRAM SUMMARY'!W109</f>
        <v>77336.602784921211</v>
      </c>
      <c r="BJ31" s="12">
        <f>'[6]YTD PROGRAM SUMMARY'!X109</f>
        <v>38678.934667812413</v>
      </c>
      <c r="BK31" s="12">
        <f>'[6]YTD PROGRAM SUMMARY'!Y109</f>
        <v>45269.314044109909</v>
      </c>
      <c r="BL31" s="12">
        <f>'[6]YTD PROGRAM SUMMARY'!Z109</f>
        <v>60749.307601565779</v>
      </c>
      <c r="BM31" s="269">
        <f>'[6]YTD PROGRAM SUMMARY'!AA109</f>
        <v>61486.976736030563</v>
      </c>
      <c r="BN31" s="36"/>
      <c r="BO31" s="36"/>
      <c r="BP31" s="37"/>
      <c r="BQ31" s="37"/>
      <c r="BR31" s="37"/>
      <c r="BS31" s="37"/>
      <c r="BT31" s="37"/>
      <c r="BU31" s="72">
        <f t="shared" si="21"/>
        <v>862107.83947941707</v>
      </c>
      <c r="BV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</row>
    <row r="32" spans="1:166" s="19" customFormat="1" ht="15" thickBot="1" x14ac:dyDescent="0.4">
      <c r="A32" s="31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130"/>
      <c r="AA32" s="45"/>
      <c r="AB32" s="45"/>
      <c r="AC32" s="130"/>
      <c r="AD32" s="45"/>
      <c r="AE32" s="45"/>
      <c r="AF32" s="45"/>
      <c r="AG32" s="45"/>
      <c r="AH32" s="45"/>
      <c r="AI32" s="45"/>
      <c r="AJ32" s="45"/>
      <c r="AK32" s="45"/>
      <c r="AL32" s="130"/>
      <c r="AM32" s="45"/>
      <c r="AN32" s="45"/>
      <c r="AO32" s="130">
        <f>AO25-SUM(AO26:AO31)</f>
        <v>0</v>
      </c>
      <c r="AP32" s="45">
        <f t="shared" ref="AP32:AZ32" si="22">AP25-SUM(AP26:AP31)</f>
        <v>0</v>
      </c>
      <c r="AQ32" s="45">
        <f t="shared" si="22"/>
        <v>0</v>
      </c>
      <c r="AR32" s="45">
        <f t="shared" si="22"/>
        <v>0</v>
      </c>
      <c r="AS32" s="45">
        <f t="shared" si="22"/>
        <v>0</v>
      </c>
      <c r="AT32" s="45">
        <f t="shared" si="22"/>
        <v>0</v>
      </c>
      <c r="AU32" s="45">
        <f t="shared" si="22"/>
        <v>0</v>
      </c>
      <c r="AV32" s="45">
        <f t="shared" si="22"/>
        <v>0</v>
      </c>
      <c r="AW32" s="45">
        <f t="shared" si="22"/>
        <v>0</v>
      </c>
      <c r="AX32" s="66">
        <f t="shared" ref="AX32" si="23">AX25-SUM(AX26:AX31)</f>
        <v>0</v>
      </c>
      <c r="AY32" s="46">
        <f t="shared" si="22"/>
        <v>0</v>
      </c>
      <c r="AZ32" s="45">
        <f t="shared" si="22"/>
        <v>0</v>
      </c>
      <c r="BA32" s="108">
        <f>BA25-SUM(BA26:BA31)</f>
        <v>0</v>
      </c>
      <c r="BB32" s="46">
        <f t="shared" ref="BB32:BL32" si="24">BB25-SUM(BB26:BB31)</f>
        <v>0</v>
      </c>
      <c r="BC32" s="45">
        <f t="shared" si="24"/>
        <v>0</v>
      </c>
      <c r="BD32" s="45">
        <f t="shared" si="24"/>
        <v>0</v>
      </c>
      <c r="BE32" s="45">
        <f t="shared" si="24"/>
        <v>0</v>
      </c>
      <c r="BF32" s="45">
        <f t="shared" si="24"/>
        <v>0</v>
      </c>
      <c r="BG32" s="45">
        <f t="shared" si="24"/>
        <v>0</v>
      </c>
      <c r="BH32" s="45">
        <f t="shared" si="24"/>
        <v>0</v>
      </c>
      <c r="BI32" s="45">
        <f t="shared" si="24"/>
        <v>0</v>
      </c>
      <c r="BJ32" s="45">
        <f t="shared" si="24"/>
        <v>0</v>
      </c>
      <c r="BK32" s="45">
        <f t="shared" si="24"/>
        <v>0</v>
      </c>
      <c r="BL32" s="45">
        <f t="shared" si="24"/>
        <v>0</v>
      </c>
      <c r="BM32" s="45">
        <f>BM25-SUM(BM26:BM31)</f>
        <v>0</v>
      </c>
      <c r="BN32" s="134" t="s">
        <v>3</v>
      </c>
      <c r="BO32" s="36"/>
      <c r="BP32" s="133" t="s">
        <v>28</v>
      </c>
      <c r="BQ32" s="133"/>
      <c r="BR32" s="37"/>
      <c r="BS32" s="37"/>
      <c r="BT32" s="37"/>
      <c r="BU32" s="29">
        <f>BU25-SUM(BU26:BU31)</f>
        <v>0</v>
      </c>
      <c r="BV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</row>
    <row r="33" spans="1:166" s="11" customFormat="1" ht="14.4" customHeight="1" x14ac:dyDescent="0.35">
      <c r="A33" s="30" t="s">
        <v>37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95"/>
      <c r="AA33" s="28"/>
      <c r="AB33" s="28"/>
      <c r="AC33" s="95"/>
      <c r="AD33" s="28"/>
      <c r="AE33" s="28"/>
      <c r="AF33" s="28"/>
      <c r="AG33" s="28"/>
      <c r="AH33" s="28"/>
      <c r="AI33" s="28"/>
      <c r="AJ33" s="28"/>
      <c r="AK33" s="28"/>
      <c r="AL33" s="95"/>
      <c r="AM33" s="28"/>
      <c r="AN33" s="28"/>
      <c r="AO33" s="95"/>
      <c r="AP33" s="28"/>
      <c r="AQ33" s="28"/>
      <c r="AR33" s="28"/>
      <c r="AS33" s="28"/>
      <c r="AT33" s="28"/>
      <c r="AU33" s="28"/>
      <c r="AV33" s="28"/>
      <c r="AW33" s="28"/>
      <c r="AX33" s="64"/>
      <c r="AY33" s="35"/>
      <c r="AZ33" s="28"/>
      <c r="BA33" s="107">
        <f>'[7]YTD PROGRAM SUMMARY'!C93</f>
        <v>16033.159581888629</v>
      </c>
      <c r="BB33" s="35">
        <f>'[7]YTD PROGRAM SUMMARY'!D93</f>
        <v>37114.015978970107</v>
      </c>
      <c r="BC33" s="28">
        <f>'[7]YTD PROGRAM SUMMARY'!E93</f>
        <v>51305.034144172496</v>
      </c>
      <c r="BD33" s="28">
        <f>'[7]YTD PROGRAM SUMMARY'!F93</f>
        <v>61174.641609309379</v>
      </c>
      <c r="BE33" s="28">
        <f>'[7]YTD PROGRAM SUMMARY'!G93</f>
        <v>112258.04677188619</v>
      </c>
      <c r="BF33" s="28">
        <f>'[7]YTD PROGRAM SUMMARY'!H93</f>
        <v>442177.47688575776</v>
      </c>
      <c r="BG33" s="28">
        <f>'[7]YTD PROGRAM SUMMARY'!I93</f>
        <v>735198.13697585627</v>
      </c>
      <c r="BH33" s="28">
        <f>'[7]YTD PROGRAM SUMMARY'!J93</f>
        <v>868494.21678682964</v>
      </c>
      <c r="BI33" s="28">
        <f>'[7]YTD PROGRAM SUMMARY'!K93</f>
        <v>628393.49013885879</v>
      </c>
      <c r="BJ33" s="28">
        <f>'[7]YTD PROGRAM SUMMARY'!L93</f>
        <v>287164.52190922166</v>
      </c>
      <c r="BK33" s="28">
        <f>'[7]YTD PROGRAM SUMMARY'!M93</f>
        <v>362115.66012261913</v>
      </c>
      <c r="BL33" s="28">
        <f>'[7]YTD PROGRAM SUMMARY'!N93</f>
        <v>601658.40859786875</v>
      </c>
      <c r="BM33" s="28">
        <f>'[7]YTD PROGRAM SUMMARY'!O93</f>
        <v>718042.46408195258</v>
      </c>
      <c r="BN33" s="133">
        <f>SUM(B33:BM33)</f>
        <v>4921129.273585191</v>
      </c>
      <c r="BO33" s="36"/>
      <c r="BP33" s="133" t="s">
        <v>39</v>
      </c>
      <c r="BQ33" s="133">
        <f>'[7]YTD PROGRAM SUMMARY'!$O$11</f>
        <v>4921129.273585191</v>
      </c>
      <c r="BR33" s="37"/>
      <c r="BS33" s="37"/>
      <c r="BT33" s="294" t="s">
        <v>89</v>
      </c>
      <c r="BU33" s="70">
        <f t="shared" ref="BU33:BU39" si="25">SUM(BB33:BM33)</f>
        <v>4905096.1140033025</v>
      </c>
      <c r="BV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</row>
    <row r="34" spans="1:166" s="19" customFormat="1" x14ac:dyDescent="0.35">
      <c r="A34" s="27" t="s">
        <v>12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95"/>
      <c r="AA34" s="28"/>
      <c r="AB34" s="28"/>
      <c r="AC34" s="95"/>
      <c r="AD34" s="28"/>
      <c r="AE34" s="28"/>
      <c r="AF34" s="28"/>
      <c r="AG34" s="28"/>
      <c r="AH34" s="28"/>
      <c r="AI34" s="28"/>
      <c r="AJ34" s="28"/>
      <c r="AK34" s="28"/>
      <c r="AL34" s="95"/>
      <c r="AM34" s="28"/>
      <c r="AN34" s="28"/>
      <c r="AO34" s="95"/>
      <c r="AP34" s="28"/>
      <c r="AQ34" s="28"/>
      <c r="AR34" s="28"/>
      <c r="AS34" s="28"/>
      <c r="AT34" s="28"/>
      <c r="AU34" s="28"/>
      <c r="AV34" s="28"/>
      <c r="AW34" s="28"/>
      <c r="AX34" s="64"/>
      <c r="AY34" s="35"/>
      <c r="AZ34" s="28"/>
      <c r="BA34" s="107">
        <f>'[7]YTD PROGRAM SUMMARY'!C96</f>
        <v>6087.8755823030142</v>
      </c>
      <c r="BB34" s="35">
        <f>'[7]YTD PROGRAM SUMMARY'!D96</f>
        <v>14735.554599243118</v>
      </c>
      <c r="BC34" s="28">
        <f>'[7]YTD PROGRAM SUMMARY'!E96</f>
        <v>17763.818830139044</v>
      </c>
      <c r="BD34" s="28">
        <f>'[7]YTD PROGRAM SUMMARY'!F96</f>
        <v>13988.745723270406</v>
      </c>
      <c r="BE34" s="28">
        <f>'[7]YTD PROGRAM SUMMARY'!G96</f>
        <v>24624.865153760831</v>
      </c>
      <c r="BF34" s="28">
        <f>'[7]YTD PROGRAM SUMMARY'!H96</f>
        <v>181137.469735044</v>
      </c>
      <c r="BG34" s="28">
        <f>'[7]YTD PROGRAM SUMMARY'!I96</f>
        <v>321689.88572121254</v>
      </c>
      <c r="BH34" s="28">
        <f>'[7]YTD PROGRAM SUMMARY'!J96</f>
        <v>389646.76931266836</v>
      </c>
      <c r="BI34" s="28">
        <f>'[7]YTD PROGRAM SUMMARY'!K96</f>
        <v>234264.95175983157</v>
      </c>
      <c r="BJ34" s="28">
        <f>'[7]YTD PROGRAM SUMMARY'!L96</f>
        <v>59378.54680800753</v>
      </c>
      <c r="BK34" s="28">
        <f>'[7]YTD PROGRAM SUMMARY'!M96</f>
        <v>93919.976741802995</v>
      </c>
      <c r="BL34" s="28">
        <f>'[7]YTD PROGRAM SUMMARY'!N96</f>
        <v>175207.90933709691</v>
      </c>
      <c r="BM34" s="28">
        <f>'[7]YTD PROGRAM SUMMARY'!O96</f>
        <v>190084.97153369058</v>
      </c>
      <c r="BN34" s="36"/>
      <c r="BO34" s="36"/>
      <c r="BP34" s="133"/>
      <c r="BQ34" s="133"/>
      <c r="BR34" s="37"/>
      <c r="BS34" s="37"/>
      <c r="BT34" s="294"/>
      <c r="BU34" s="71">
        <f t="shared" si="25"/>
        <v>1716443.465255768</v>
      </c>
      <c r="BV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</row>
    <row r="35" spans="1:166" s="19" customFormat="1" x14ac:dyDescent="0.35">
      <c r="A35" s="27" t="s">
        <v>13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95"/>
      <c r="AA35" s="28"/>
      <c r="AB35" s="28"/>
      <c r="AC35" s="95"/>
      <c r="AD35" s="28"/>
      <c r="AE35" s="28"/>
      <c r="AF35" s="28"/>
      <c r="AG35" s="28"/>
      <c r="AH35" s="28"/>
      <c r="AI35" s="28"/>
      <c r="AJ35" s="28"/>
      <c r="AK35" s="28"/>
      <c r="AL35" s="95"/>
      <c r="AM35" s="28"/>
      <c r="AN35" s="28"/>
      <c r="AO35" s="95"/>
      <c r="AP35" s="28"/>
      <c r="AQ35" s="28"/>
      <c r="AR35" s="28"/>
      <c r="AS35" s="28"/>
      <c r="AT35" s="28"/>
      <c r="AU35" s="28"/>
      <c r="AV35" s="28"/>
      <c r="AW35" s="28"/>
      <c r="AX35" s="64"/>
      <c r="AY35" s="35"/>
      <c r="AZ35" s="28"/>
      <c r="BA35" s="107">
        <f>'[7]YTD PROGRAM SUMMARY'!C97</f>
        <v>1053.6053907753544</v>
      </c>
      <c r="BB35" s="35">
        <f>'[7]YTD PROGRAM SUMMARY'!D97</f>
        <v>2921.0703867944194</v>
      </c>
      <c r="BC35" s="28">
        <f>'[7]YTD PROGRAM SUMMARY'!E97</f>
        <v>5990.1296915026078</v>
      </c>
      <c r="BD35" s="28">
        <f>'[7]YTD PROGRAM SUMMARY'!F97</f>
        <v>10313.105361869668</v>
      </c>
      <c r="BE35" s="28">
        <f>'[7]YTD PROGRAM SUMMARY'!G97</f>
        <v>20516.042926075294</v>
      </c>
      <c r="BF35" s="28">
        <f>'[7]YTD PROGRAM SUMMARY'!H97</f>
        <v>39006.399246673755</v>
      </c>
      <c r="BG35" s="28">
        <f>'[7]YTD PROGRAM SUMMARY'!I97</f>
        <v>62516.416940709772</v>
      </c>
      <c r="BH35" s="28">
        <f>'[7]YTD PROGRAM SUMMARY'!J97</f>
        <v>63434.372691261189</v>
      </c>
      <c r="BI35" s="28">
        <f>'[7]YTD PROGRAM SUMMARY'!K97</f>
        <v>68503.176343203828</v>
      </c>
      <c r="BJ35" s="28">
        <f>'[7]YTD PROGRAM SUMMARY'!L97</f>
        <v>55187.88434613432</v>
      </c>
      <c r="BK35" s="28">
        <f>'[7]YTD PROGRAM SUMMARY'!M97</f>
        <v>58571.479102580874</v>
      </c>
      <c r="BL35" s="28">
        <f>'[7]YTD PROGRAM SUMMARY'!N97</f>
        <v>82953.740611345303</v>
      </c>
      <c r="BM35" s="28">
        <f>'[7]YTD PROGRAM SUMMARY'!O97</f>
        <v>96213.178509213059</v>
      </c>
      <c r="BN35" s="36"/>
      <c r="BO35" s="36"/>
      <c r="BP35" s="133" t="s">
        <v>20</v>
      </c>
      <c r="BQ35" s="133">
        <f>BQ33-BN33</f>
        <v>0</v>
      </c>
      <c r="BR35" s="37"/>
      <c r="BS35" s="37"/>
      <c r="BT35" s="37"/>
      <c r="BU35" s="71">
        <f t="shared" si="25"/>
        <v>566126.99615736399</v>
      </c>
      <c r="BV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</row>
    <row r="36" spans="1:166" s="19" customFormat="1" x14ac:dyDescent="0.35">
      <c r="A36" s="27" t="s">
        <v>14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95"/>
      <c r="AA36" s="28"/>
      <c r="AB36" s="28"/>
      <c r="AC36" s="95"/>
      <c r="AD36" s="28"/>
      <c r="AE36" s="28"/>
      <c r="AF36" s="28"/>
      <c r="AG36" s="28"/>
      <c r="AH36" s="28"/>
      <c r="AI36" s="28"/>
      <c r="AJ36" s="28"/>
      <c r="AK36" s="28"/>
      <c r="AL36" s="95"/>
      <c r="AM36" s="28"/>
      <c r="AN36" s="28"/>
      <c r="AO36" s="95"/>
      <c r="AP36" s="28"/>
      <c r="AQ36" s="28"/>
      <c r="AR36" s="28"/>
      <c r="AS36" s="28"/>
      <c r="AT36" s="28"/>
      <c r="AU36" s="28"/>
      <c r="AV36" s="28"/>
      <c r="AW36" s="28"/>
      <c r="AX36" s="64"/>
      <c r="AY36" s="35"/>
      <c r="AZ36" s="28"/>
      <c r="BA36" s="107">
        <f>'[7]YTD PROGRAM SUMMARY'!C98</f>
        <v>2126.9940841672792</v>
      </c>
      <c r="BB36" s="35">
        <f>'[7]YTD PROGRAM SUMMARY'!D98</f>
        <v>5533.9288405773241</v>
      </c>
      <c r="BC36" s="28">
        <f>'[7]YTD PROGRAM SUMMARY'!E98</f>
        <v>10478.360242123903</v>
      </c>
      <c r="BD36" s="28">
        <f>'[7]YTD PROGRAM SUMMARY'!F98</f>
        <v>15612.032926449243</v>
      </c>
      <c r="BE36" s="28">
        <f>'[7]YTD PROGRAM SUMMARY'!G98</f>
        <v>29897.746020587932</v>
      </c>
      <c r="BF36" s="28">
        <f>'[7]YTD PROGRAM SUMMARY'!H98</f>
        <v>104594.85320172191</v>
      </c>
      <c r="BG36" s="28">
        <f>'[7]YTD PROGRAM SUMMARY'!I98</f>
        <v>180664.2911791098</v>
      </c>
      <c r="BH36" s="28">
        <f>'[7]YTD PROGRAM SUMMARY'!J98</f>
        <v>212941.79096964753</v>
      </c>
      <c r="BI36" s="28">
        <f>'[7]YTD PROGRAM SUMMARY'!K98</f>
        <v>175927.41489973798</v>
      </c>
      <c r="BJ36" s="28">
        <f>'[7]YTD PROGRAM SUMMARY'!L98</f>
        <v>94981.141220707083</v>
      </c>
      <c r="BK36" s="28">
        <f>'[7]YTD PROGRAM SUMMARY'!M98</f>
        <v>110614.67594293281</v>
      </c>
      <c r="BL36" s="28">
        <f>'[7]YTD PROGRAM SUMMARY'!N98</f>
        <v>184675.71617936055</v>
      </c>
      <c r="BM36" s="28">
        <f>'[7]YTD PROGRAM SUMMARY'!O98</f>
        <v>233899.67223501121</v>
      </c>
      <c r="BN36" s="36"/>
      <c r="BO36" s="36"/>
      <c r="BP36" s="37"/>
      <c r="BQ36" s="37"/>
      <c r="BR36" s="37"/>
      <c r="BS36" s="37"/>
      <c r="BT36" s="37"/>
      <c r="BU36" s="71">
        <f t="shared" si="25"/>
        <v>1359821.6238579673</v>
      </c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</row>
    <row r="37" spans="1:166" s="19" customFormat="1" x14ac:dyDescent="0.35">
      <c r="A37" s="27" t="s">
        <v>15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95"/>
      <c r="AA37" s="28"/>
      <c r="AB37" s="28"/>
      <c r="AC37" s="95"/>
      <c r="AD37" s="28"/>
      <c r="AE37" s="28"/>
      <c r="AF37" s="28"/>
      <c r="AG37" s="28"/>
      <c r="AH37" s="28"/>
      <c r="AI37" s="28"/>
      <c r="AJ37" s="28"/>
      <c r="AK37" s="28"/>
      <c r="AL37" s="95"/>
      <c r="AM37" s="28"/>
      <c r="AN37" s="28"/>
      <c r="AO37" s="95"/>
      <c r="AP37" s="28"/>
      <c r="AQ37" s="28"/>
      <c r="AR37" s="28"/>
      <c r="AS37" s="28"/>
      <c r="AT37" s="28"/>
      <c r="AU37" s="28"/>
      <c r="AV37" s="28"/>
      <c r="AW37" s="28"/>
      <c r="AX37" s="64"/>
      <c r="AY37" s="35"/>
      <c r="AZ37" s="28"/>
      <c r="BA37" s="107">
        <f>'[7]YTD PROGRAM SUMMARY'!C99</f>
        <v>6588.5569281427888</v>
      </c>
      <c r="BB37" s="35">
        <f>'[7]YTD PROGRAM SUMMARY'!D99</f>
        <v>11659.231360716934</v>
      </c>
      <c r="BC37" s="28">
        <f>'[7]YTD PROGRAM SUMMARY'!E99</f>
        <v>11791.812615504721</v>
      </c>
      <c r="BD37" s="28">
        <f>'[7]YTD PROGRAM SUMMARY'!F99</f>
        <v>11636.999690836565</v>
      </c>
      <c r="BE37" s="28">
        <f>'[7]YTD PROGRAM SUMMARY'!G99</f>
        <v>21604.056284591101</v>
      </c>
      <c r="BF37" s="28">
        <f>'[7]YTD PROGRAM SUMMARY'!H99</f>
        <v>89498.229975031441</v>
      </c>
      <c r="BG37" s="28">
        <f>'[7]YTD PROGRAM SUMMARY'!I99</f>
        <v>133391.41611789406</v>
      </c>
      <c r="BH37" s="28">
        <f>'[7]YTD PROGRAM SUMMARY'!J99</f>
        <v>154762.81767013256</v>
      </c>
      <c r="BI37" s="28">
        <f>'[7]YTD PROGRAM SUMMARY'!K99</f>
        <v>95295.198101642352</v>
      </c>
      <c r="BJ37" s="28">
        <f>'[7]YTD PROGRAM SUMMARY'!L99</f>
        <v>39064.211378326909</v>
      </c>
      <c r="BK37" s="28">
        <f>'[7]YTD PROGRAM SUMMARY'!M99</f>
        <v>42378.329020299418</v>
      </c>
      <c r="BL37" s="28">
        <f>'[7]YTD PROGRAM SUMMARY'!N99</f>
        <v>64551.826824353069</v>
      </c>
      <c r="BM37" s="28">
        <f>'[7]YTD PROGRAM SUMMARY'!O99</f>
        <v>85490.733563313639</v>
      </c>
      <c r="BN37" s="36"/>
      <c r="BO37" s="36"/>
      <c r="BP37" s="37"/>
      <c r="BQ37" s="37"/>
      <c r="BR37" s="37"/>
      <c r="BS37" s="37"/>
      <c r="BT37" s="37"/>
      <c r="BU37" s="71">
        <f t="shared" si="25"/>
        <v>761124.86260264262</v>
      </c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</row>
    <row r="38" spans="1:166" s="19" customFormat="1" x14ac:dyDescent="0.35">
      <c r="A38" s="27" t="s">
        <v>16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95"/>
      <c r="AA38" s="28"/>
      <c r="AB38" s="28"/>
      <c r="AC38" s="95"/>
      <c r="AD38" s="28"/>
      <c r="AE38" s="28"/>
      <c r="AF38" s="28"/>
      <c r="AG38" s="28"/>
      <c r="AH38" s="28"/>
      <c r="AI38" s="28"/>
      <c r="AJ38" s="28"/>
      <c r="AK38" s="28"/>
      <c r="AL38" s="95"/>
      <c r="AM38" s="28"/>
      <c r="AN38" s="28"/>
      <c r="AO38" s="95"/>
      <c r="AP38" s="28"/>
      <c r="AQ38" s="28"/>
      <c r="AR38" s="28"/>
      <c r="AS38" s="28"/>
      <c r="AT38" s="28"/>
      <c r="AU38" s="28"/>
      <c r="AV38" s="28"/>
      <c r="AW38" s="28"/>
      <c r="AX38" s="64"/>
      <c r="AY38" s="35"/>
      <c r="AZ38" s="28"/>
      <c r="BA38" s="107">
        <f>'[7]YTD PROGRAM SUMMARY'!C100</f>
        <v>40.586191470198678</v>
      </c>
      <c r="BB38" s="35">
        <f>'[7]YTD PROGRAM SUMMARY'!D100</f>
        <v>103.29181633337572</v>
      </c>
      <c r="BC38" s="28">
        <f>'[7]YTD PROGRAM SUMMARY'!E100</f>
        <v>207.35559976124426</v>
      </c>
      <c r="BD38" s="28">
        <f>'[7]YTD PROGRAM SUMMARY'!F100</f>
        <v>738.51113564502282</v>
      </c>
      <c r="BE38" s="28">
        <f>'[7]YTD PROGRAM SUMMARY'!G100</f>
        <v>1588.7778551484494</v>
      </c>
      <c r="BF38" s="28">
        <f>'[7]YTD PROGRAM SUMMARY'!H100</f>
        <v>3024.309689445673</v>
      </c>
      <c r="BG38" s="28">
        <f>'[7]YTD PROGRAM SUMMARY'!I100</f>
        <v>4656.7376777853697</v>
      </c>
      <c r="BH38" s="28">
        <f>'[7]YTD PROGRAM SUMMARY'!J100</f>
        <v>8934.7825615677411</v>
      </c>
      <c r="BI38" s="28">
        <f>'[7]YTD PROGRAM SUMMARY'!K100</f>
        <v>8124.5184578930493</v>
      </c>
      <c r="BJ38" s="28">
        <f>'[7]YTD PROGRAM SUMMARY'!L100</f>
        <v>4629.1327263382536</v>
      </c>
      <c r="BK38" s="28">
        <f>'[7]YTD PROGRAM SUMMARY'!M100</f>
        <v>5862.2536495710465</v>
      </c>
      <c r="BL38" s="28">
        <f>'[7]YTD PROGRAM SUMMARY'!N100</f>
        <v>8830.3509681413052</v>
      </c>
      <c r="BM38" s="28">
        <f>'[7]YTD PROGRAM SUMMARY'!O100</f>
        <v>10803.67703124776</v>
      </c>
      <c r="BN38" s="36"/>
      <c r="BO38" s="36"/>
      <c r="BP38" s="37"/>
      <c r="BQ38" s="37"/>
      <c r="BR38" s="37"/>
      <c r="BS38" s="37"/>
      <c r="BT38" s="37"/>
      <c r="BU38" s="71">
        <f t="shared" si="25"/>
        <v>57503.699168878287</v>
      </c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</row>
    <row r="39" spans="1:166" s="19" customFormat="1" x14ac:dyDescent="0.35">
      <c r="A39" s="42" t="s">
        <v>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00"/>
      <c r="AA39" s="12"/>
      <c r="AB39" s="12"/>
      <c r="AC39" s="100"/>
      <c r="AD39" s="12"/>
      <c r="AE39" s="12"/>
      <c r="AF39" s="12"/>
      <c r="AG39" s="12"/>
      <c r="AH39" s="12"/>
      <c r="AI39" s="12"/>
      <c r="AJ39" s="12"/>
      <c r="AK39" s="12"/>
      <c r="AL39" s="100"/>
      <c r="AM39" s="12"/>
      <c r="AN39" s="12"/>
      <c r="AO39" s="245"/>
      <c r="AP39" s="12"/>
      <c r="AQ39" s="12"/>
      <c r="AR39" s="12"/>
      <c r="AS39" s="12"/>
      <c r="AT39" s="12"/>
      <c r="AU39" s="12"/>
      <c r="AV39" s="12"/>
      <c r="AW39" s="12"/>
      <c r="AX39" s="65"/>
      <c r="AY39" s="26"/>
      <c r="AZ39" s="12"/>
      <c r="BA39" s="132">
        <f>'[7]YTD PROGRAM SUMMARY'!C109</f>
        <v>135.54140502999462</v>
      </c>
      <c r="BB39" s="26">
        <f>'[7]YTD PROGRAM SUMMARY'!D109</f>
        <v>2160.9389753049363</v>
      </c>
      <c r="BC39" s="12">
        <f>'[7]YTD PROGRAM SUMMARY'!E109</f>
        <v>5073.5571651409773</v>
      </c>
      <c r="BD39" s="12">
        <f>'[7]YTD PROGRAM SUMMARY'!F109</f>
        <v>8885.2467712384787</v>
      </c>
      <c r="BE39" s="12">
        <f>'[7]YTD PROGRAM SUMMARY'!G109</f>
        <v>14026.558531722567</v>
      </c>
      <c r="BF39" s="12">
        <f>'[7]YTD PROGRAM SUMMARY'!H109</f>
        <v>24916.215037840986</v>
      </c>
      <c r="BG39" s="12">
        <f>'[7]YTD PROGRAM SUMMARY'!I109</f>
        <v>32279.389339144742</v>
      </c>
      <c r="BH39" s="12">
        <f>'[7]YTD PROGRAM SUMMARY'!J109</f>
        <v>38773.683581552286</v>
      </c>
      <c r="BI39" s="12">
        <f>'[7]YTD PROGRAM SUMMARY'!K109</f>
        <v>46278.230576550042</v>
      </c>
      <c r="BJ39" s="12">
        <f>'[7]YTD PROGRAM SUMMARY'!L109</f>
        <v>33923.605429707546</v>
      </c>
      <c r="BK39" s="12">
        <f>'[7]YTD PROGRAM SUMMARY'!M109</f>
        <v>50768.945665431995</v>
      </c>
      <c r="BL39" s="12">
        <f>'[7]YTD PROGRAM SUMMARY'!N109</f>
        <v>85438.864677571546</v>
      </c>
      <c r="BM39" s="269">
        <f>'[7]YTD PROGRAM SUMMARY'!O109</f>
        <v>101550.2312094763</v>
      </c>
      <c r="BN39" s="36"/>
      <c r="BO39" s="36"/>
      <c r="BP39" s="37"/>
      <c r="BQ39" s="37"/>
      <c r="BR39" s="37"/>
      <c r="BS39" s="37"/>
      <c r="BT39" s="37"/>
      <c r="BU39" s="72">
        <f t="shared" si="25"/>
        <v>444075.46696068242</v>
      </c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</row>
    <row r="40" spans="1:166" s="19" customFormat="1" ht="15" thickBot="1" x14ac:dyDescent="0.4">
      <c r="A40" s="3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130"/>
      <c r="AA40" s="45"/>
      <c r="AB40" s="45"/>
      <c r="AC40" s="130"/>
      <c r="AD40" s="45"/>
      <c r="AE40" s="45"/>
      <c r="AF40" s="45"/>
      <c r="AG40" s="45"/>
      <c r="AH40" s="45"/>
      <c r="AI40" s="45"/>
      <c r="AJ40" s="45"/>
      <c r="AK40" s="45"/>
      <c r="AL40" s="130"/>
      <c r="AM40" s="45"/>
      <c r="AN40" s="45"/>
      <c r="AO40" s="130">
        <f>AO33-SUM(AO34:AO39)</f>
        <v>0</v>
      </c>
      <c r="AP40" s="45">
        <f t="shared" ref="AP40" si="26">AP33-SUM(AP34:AP39)</f>
        <v>0</v>
      </c>
      <c r="AQ40" s="45">
        <f t="shared" ref="AQ40" si="27">AQ33-SUM(AQ34:AQ39)</f>
        <v>0</v>
      </c>
      <c r="AR40" s="45">
        <f t="shared" ref="AR40" si="28">AR33-SUM(AR34:AR39)</f>
        <v>0</v>
      </c>
      <c r="AS40" s="45">
        <f t="shared" ref="AS40" si="29">AS33-SUM(AS34:AS39)</f>
        <v>0</v>
      </c>
      <c r="AT40" s="45">
        <f t="shared" ref="AT40" si="30">AT33-SUM(AT34:AT39)</f>
        <v>0</v>
      </c>
      <c r="AU40" s="45">
        <f t="shared" ref="AU40" si="31">AU33-SUM(AU34:AU39)</f>
        <v>0</v>
      </c>
      <c r="AV40" s="45">
        <f t="shared" ref="AV40" si="32">AV33-SUM(AV34:AV39)</f>
        <v>0</v>
      </c>
      <c r="AW40" s="45">
        <f t="shared" ref="AW40" si="33">AW33-SUM(AW34:AW39)</f>
        <v>0</v>
      </c>
      <c r="AX40" s="66">
        <f t="shared" ref="AX40" si="34">AX33-SUM(AX34:AX39)</f>
        <v>0</v>
      </c>
      <c r="AY40" s="46">
        <f t="shared" ref="AY40" si="35">AY33-SUM(AY34:AY39)</f>
        <v>0</v>
      </c>
      <c r="AZ40" s="45">
        <f t="shared" ref="AZ40" si="36">AZ33-SUM(AZ34:AZ39)</f>
        <v>0</v>
      </c>
      <c r="BA40" s="108">
        <f>BA33-SUM(BA34:BA39)</f>
        <v>0</v>
      </c>
      <c r="BB40" s="46">
        <f t="shared" ref="BB40:BL40" si="37">BB33-SUM(BB34:BB39)</f>
        <v>0</v>
      </c>
      <c r="BC40" s="45">
        <f t="shared" si="37"/>
        <v>0</v>
      </c>
      <c r="BD40" s="45">
        <f t="shared" si="37"/>
        <v>0</v>
      </c>
      <c r="BE40" s="45">
        <f t="shared" si="37"/>
        <v>0</v>
      </c>
      <c r="BF40" s="45">
        <f t="shared" si="37"/>
        <v>0</v>
      </c>
      <c r="BG40" s="45">
        <f t="shared" si="37"/>
        <v>0</v>
      </c>
      <c r="BH40" s="45">
        <f t="shared" si="37"/>
        <v>0</v>
      </c>
      <c r="BI40" s="45">
        <f t="shared" si="37"/>
        <v>0</v>
      </c>
      <c r="BJ40" s="45">
        <f t="shared" si="37"/>
        <v>0</v>
      </c>
      <c r="BK40" s="45">
        <f t="shared" si="37"/>
        <v>0</v>
      </c>
      <c r="BL40" s="45">
        <f t="shared" si="37"/>
        <v>0</v>
      </c>
      <c r="BM40" s="45">
        <f>BM33-SUM(BM34:BM39)</f>
        <v>0</v>
      </c>
      <c r="BN40" s="134" t="s">
        <v>3</v>
      </c>
      <c r="BO40" s="36"/>
      <c r="BP40" s="133" t="s">
        <v>28</v>
      </c>
      <c r="BQ40" s="133"/>
      <c r="BR40" s="37"/>
      <c r="BS40" s="37"/>
      <c r="BT40" s="37"/>
      <c r="BU40" s="29">
        <f>BU33-SUM(BU34:BU39)</f>
        <v>0</v>
      </c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</row>
    <row r="41" spans="1:166" s="11" customFormat="1" x14ac:dyDescent="0.35">
      <c r="A41" s="30" t="s">
        <v>62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95"/>
      <c r="AA41" s="28"/>
      <c r="AB41" s="28"/>
      <c r="AC41" s="95"/>
      <c r="AD41" s="28"/>
      <c r="AE41" s="28"/>
      <c r="AF41" s="28"/>
      <c r="AG41" s="28"/>
      <c r="AH41" s="28"/>
      <c r="AI41" s="28"/>
      <c r="AJ41" s="28"/>
      <c r="AK41" s="28"/>
      <c r="AL41" s="95"/>
      <c r="AM41" s="28"/>
      <c r="AN41" s="28"/>
      <c r="AO41" s="95"/>
      <c r="AP41" s="28"/>
      <c r="AQ41" s="28"/>
      <c r="AR41" s="28"/>
      <c r="AS41" s="28"/>
      <c r="AT41" s="28"/>
      <c r="AU41" s="28"/>
      <c r="AV41" s="28"/>
      <c r="AW41" s="28"/>
      <c r="AX41" s="64"/>
      <c r="AY41" s="35"/>
      <c r="AZ41" s="28"/>
      <c r="BA41" s="107"/>
      <c r="BB41" s="35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>
        <f>'[8]YTD PROGRAM SUMMARY'!$C$93</f>
        <v>16033.159581888629</v>
      </c>
      <c r="BN41" s="133">
        <f>SUM(B41:BM41)</f>
        <v>16033.159581888629</v>
      </c>
      <c r="BO41" s="36"/>
      <c r="BP41" s="133" t="s">
        <v>39</v>
      </c>
      <c r="BQ41" s="133">
        <f>'[8]YTD PROGRAM SUMMARY'!$C$11</f>
        <v>16033.159581888629</v>
      </c>
      <c r="BR41" s="37"/>
      <c r="BS41" s="37"/>
      <c r="BT41" s="294" t="s">
        <v>90</v>
      </c>
      <c r="BU41" s="70">
        <f t="shared" ref="BU41:BU47" si="38">SUM(BB41:BM41)</f>
        <v>16033.159581888629</v>
      </c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</row>
    <row r="42" spans="1:166" s="19" customFormat="1" x14ac:dyDescent="0.35">
      <c r="A42" s="27" t="s">
        <v>12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95"/>
      <c r="AA42" s="28"/>
      <c r="AB42" s="28"/>
      <c r="AC42" s="95"/>
      <c r="AD42" s="28"/>
      <c r="AE42" s="28"/>
      <c r="AF42" s="28"/>
      <c r="AG42" s="28"/>
      <c r="AH42" s="28"/>
      <c r="AI42" s="28"/>
      <c r="AJ42" s="28"/>
      <c r="AK42" s="28"/>
      <c r="AL42" s="95"/>
      <c r="AM42" s="28"/>
      <c r="AN42" s="28"/>
      <c r="AO42" s="95"/>
      <c r="AP42" s="28"/>
      <c r="AQ42" s="28"/>
      <c r="AR42" s="28"/>
      <c r="AS42" s="28"/>
      <c r="AT42" s="28"/>
      <c r="AU42" s="28"/>
      <c r="AV42" s="28"/>
      <c r="AW42" s="28"/>
      <c r="AX42" s="64"/>
      <c r="AY42" s="35"/>
      <c r="AZ42" s="28"/>
      <c r="BA42" s="107"/>
      <c r="BB42" s="35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>
        <f>'[8]YTD PROGRAM SUMMARY'!C96</f>
        <v>6087.8755823030142</v>
      </c>
      <c r="BN42" s="36"/>
      <c r="BO42" s="36"/>
      <c r="BP42" s="133"/>
      <c r="BQ42" s="133"/>
      <c r="BR42" s="37"/>
      <c r="BS42" s="37"/>
      <c r="BT42" s="294"/>
      <c r="BU42" s="71">
        <f t="shared" si="38"/>
        <v>6087.8755823030142</v>
      </c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</row>
    <row r="43" spans="1:166" s="19" customFormat="1" x14ac:dyDescent="0.35">
      <c r="A43" s="27" t="s">
        <v>13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95"/>
      <c r="AA43" s="28"/>
      <c r="AB43" s="28"/>
      <c r="AC43" s="95"/>
      <c r="AD43" s="28"/>
      <c r="AE43" s="28"/>
      <c r="AF43" s="28"/>
      <c r="AG43" s="28"/>
      <c r="AH43" s="28"/>
      <c r="AI43" s="28"/>
      <c r="AJ43" s="28"/>
      <c r="AK43" s="28"/>
      <c r="AL43" s="95"/>
      <c r="AM43" s="28"/>
      <c r="AN43" s="28"/>
      <c r="AO43" s="95"/>
      <c r="AP43" s="28"/>
      <c r="AQ43" s="28"/>
      <c r="AR43" s="28"/>
      <c r="AS43" s="28"/>
      <c r="AT43" s="28"/>
      <c r="AU43" s="28"/>
      <c r="AV43" s="28"/>
      <c r="AW43" s="28"/>
      <c r="AX43" s="64"/>
      <c r="AY43" s="35"/>
      <c r="AZ43" s="28"/>
      <c r="BA43" s="107"/>
      <c r="BB43" s="35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>
        <f>'[8]YTD PROGRAM SUMMARY'!C97</f>
        <v>1053.6053907753544</v>
      </c>
      <c r="BN43" s="36"/>
      <c r="BO43" s="36"/>
      <c r="BP43" s="133" t="s">
        <v>20</v>
      </c>
      <c r="BQ43" s="133">
        <f>BQ41-BN41</f>
        <v>0</v>
      </c>
      <c r="BR43" s="37"/>
      <c r="BS43" s="37"/>
      <c r="BT43" s="37"/>
      <c r="BU43" s="71">
        <f t="shared" si="38"/>
        <v>1053.6053907753544</v>
      </c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</row>
    <row r="44" spans="1:166" s="19" customFormat="1" x14ac:dyDescent="0.35">
      <c r="A44" s="27" t="s">
        <v>14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95"/>
      <c r="AA44" s="28"/>
      <c r="AB44" s="28"/>
      <c r="AC44" s="95"/>
      <c r="AD44" s="28"/>
      <c r="AE44" s="28"/>
      <c r="AF44" s="28"/>
      <c r="AG44" s="28"/>
      <c r="AH44" s="28"/>
      <c r="AI44" s="28"/>
      <c r="AJ44" s="28"/>
      <c r="AK44" s="28"/>
      <c r="AL44" s="95"/>
      <c r="AM44" s="28"/>
      <c r="AN44" s="28"/>
      <c r="AO44" s="95"/>
      <c r="AP44" s="28"/>
      <c r="AQ44" s="28"/>
      <c r="AR44" s="28"/>
      <c r="AS44" s="28"/>
      <c r="AT44" s="28"/>
      <c r="AU44" s="28"/>
      <c r="AV44" s="28"/>
      <c r="AW44" s="28"/>
      <c r="AX44" s="64"/>
      <c r="AY44" s="35"/>
      <c r="AZ44" s="28"/>
      <c r="BA44" s="107"/>
      <c r="BB44" s="35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>
        <f>'[8]YTD PROGRAM SUMMARY'!C98</f>
        <v>2126.9940841672792</v>
      </c>
      <c r="BN44" s="36"/>
      <c r="BO44" s="36"/>
      <c r="BP44" s="37"/>
      <c r="BQ44" s="37"/>
      <c r="BR44" s="37"/>
      <c r="BS44" s="37"/>
      <c r="BT44" s="37"/>
      <c r="BU44" s="71">
        <f t="shared" si="38"/>
        <v>2126.9940841672792</v>
      </c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</row>
    <row r="45" spans="1:166" s="19" customFormat="1" x14ac:dyDescent="0.35">
      <c r="A45" s="27" t="s">
        <v>15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95"/>
      <c r="AA45" s="28"/>
      <c r="AB45" s="28"/>
      <c r="AC45" s="95"/>
      <c r="AD45" s="28"/>
      <c r="AE45" s="28"/>
      <c r="AF45" s="28"/>
      <c r="AG45" s="28"/>
      <c r="AH45" s="28"/>
      <c r="AI45" s="28"/>
      <c r="AJ45" s="28"/>
      <c r="AK45" s="28"/>
      <c r="AL45" s="95"/>
      <c r="AM45" s="28"/>
      <c r="AN45" s="28"/>
      <c r="AO45" s="95"/>
      <c r="AP45" s="28"/>
      <c r="AQ45" s="28"/>
      <c r="AR45" s="28"/>
      <c r="AS45" s="28"/>
      <c r="AT45" s="28"/>
      <c r="AU45" s="28"/>
      <c r="AV45" s="28"/>
      <c r="AW45" s="28"/>
      <c r="AX45" s="64"/>
      <c r="AY45" s="35"/>
      <c r="AZ45" s="28"/>
      <c r="BA45" s="107"/>
      <c r="BB45" s="35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>
        <f>'[8]YTD PROGRAM SUMMARY'!C99</f>
        <v>6588.5569281427888</v>
      </c>
      <c r="BN45" s="36"/>
      <c r="BO45" s="36"/>
      <c r="BP45" s="37"/>
      <c r="BQ45" s="37"/>
      <c r="BR45" s="37"/>
      <c r="BS45" s="37"/>
      <c r="BT45" s="37"/>
      <c r="BU45" s="71">
        <f t="shared" si="38"/>
        <v>6588.5569281427888</v>
      </c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</row>
    <row r="46" spans="1:166" s="19" customFormat="1" x14ac:dyDescent="0.35">
      <c r="A46" s="27" t="s">
        <v>16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95"/>
      <c r="AA46" s="28"/>
      <c r="AB46" s="28"/>
      <c r="AC46" s="95"/>
      <c r="AD46" s="28"/>
      <c r="AE46" s="28"/>
      <c r="AF46" s="28"/>
      <c r="AG46" s="28"/>
      <c r="AH46" s="28"/>
      <c r="AI46" s="28"/>
      <c r="AJ46" s="28"/>
      <c r="AK46" s="28"/>
      <c r="AL46" s="95"/>
      <c r="AM46" s="28"/>
      <c r="AN46" s="28"/>
      <c r="AO46" s="95"/>
      <c r="AP46" s="28"/>
      <c r="AQ46" s="28"/>
      <c r="AR46" s="28"/>
      <c r="AS46" s="28"/>
      <c r="AT46" s="28"/>
      <c r="AU46" s="28"/>
      <c r="AV46" s="28"/>
      <c r="AW46" s="28"/>
      <c r="AX46" s="64"/>
      <c r="AY46" s="35"/>
      <c r="AZ46" s="28"/>
      <c r="BA46" s="107"/>
      <c r="BB46" s="35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>
        <f>'[8]YTD PROGRAM SUMMARY'!C100</f>
        <v>40.586191470198678</v>
      </c>
      <c r="BN46" s="36"/>
      <c r="BO46" s="36"/>
      <c r="BP46" s="37"/>
      <c r="BQ46" s="37"/>
      <c r="BR46" s="37"/>
      <c r="BS46" s="37"/>
      <c r="BT46" s="37"/>
      <c r="BU46" s="71">
        <f t="shared" si="38"/>
        <v>40.586191470198678</v>
      </c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</row>
    <row r="47" spans="1:166" s="19" customFormat="1" ht="15" thickBot="1" x14ac:dyDescent="0.4">
      <c r="A47" s="42" t="s">
        <v>8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00"/>
      <c r="AA47" s="12"/>
      <c r="AB47" s="12"/>
      <c r="AC47" s="100"/>
      <c r="AD47" s="12"/>
      <c r="AE47" s="12"/>
      <c r="AF47" s="12"/>
      <c r="AG47" s="12"/>
      <c r="AH47" s="12"/>
      <c r="AI47" s="12"/>
      <c r="AJ47" s="12"/>
      <c r="AK47" s="12"/>
      <c r="AL47" s="100"/>
      <c r="AM47" s="12"/>
      <c r="AN47" s="12"/>
      <c r="AO47" s="245"/>
      <c r="AP47" s="12"/>
      <c r="AQ47" s="12"/>
      <c r="AR47" s="12"/>
      <c r="AS47" s="12"/>
      <c r="AT47" s="12"/>
      <c r="AU47" s="12"/>
      <c r="AV47" s="12"/>
      <c r="AW47" s="12"/>
      <c r="AX47" s="65"/>
      <c r="AY47" s="26"/>
      <c r="AZ47" s="12"/>
      <c r="BA47" s="132"/>
      <c r="BB47" s="26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269">
        <f>'[8]YTD PROGRAM SUMMARY'!$C$109</f>
        <v>135.54140502999462</v>
      </c>
      <c r="BN47" s="36"/>
      <c r="BO47" s="36"/>
      <c r="BP47" s="37"/>
      <c r="BQ47" s="37"/>
      <c r="BR47" s="37"/>
      <c r="BS47" s="37"/>
      <c r="BT47" s="37"/>
      <c r="BU47" s="72">
        <f t="shared" si="38"/>
        <v>135.54140502999462</v>
      </c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</row>
    <row r="48" spans="1:166" s="19" customFormat="1" ht="15" thickBot="1" x14ac:dyDescent="0.4">
      <c r="A48" s="3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130"/>
      <c r="AA48" s="45"/>
      <c r="AB48" s="45"/>
      <c r="AC48" s="130"/>
      <c r="AD48" s="45"/>
      <c r="AE48" s="45"/>
      <c r="AF48" s="45"/>
      <c r="AG48" s="45"/>
      <c r="AH48" s="45"/>
      <c r="AI48" s="45"/>
      <c r="AJ48" s="45"/>
      <c r="AK48" s="45"/>
      <c r="AL48" s="130"/>
      <c r="AM48" s="45"/>
      <c r="AN48" s="45"/>
      <c r="AO48" s="130">
        <f>AO41-SUM(AO42:AO47)</f>
        <v>0</v>
      </c>
      <c r="AP48" s="45">
        <f t="shared" ref="AP48:AZ48" si="39">AP41-SUM(AP42:AP47)</f>
        <v>0</v>
      </c>
      <c r="AQ48" s="45">
        <f t="shared" si="39"/>
        <v>0</v>
      </c>
      <c r="AR48" s="45">
        <f t="shared" si="39"/>
        <v>0</v>
      </c>
      <c r="AS48" s="45">
        <f t="shared" si="39"/>
        <v>0</v>
      </c>
      <c r="AT48" s="45">
        <f t="shared" si="39"/>
        <v>0</v>
      </c>
      <c r="AU48" s="45">
        <f t="shared" si="39"/>
        <v>0</v>
      </c>
      <c r="AV48" s="45">
        <f t="shared" si="39"/>
        <v>0</v>
      </c>
      <c r="AW48" s="45">
        <f t="shared" si="39"/>
        <v>0</v>
      </c>
      <c r="AX48" s="66">
        <f t="shared" si="39"/>
        <v>0</v>
      </c>
      <c r="AY48" s="46">
        <f t="shared" si="39"/>
        <v>0</v>
      </c>
      <c r="AZ48" s="45">
        <f t="shared" si="39"/>
        <v>0</v>
      </c>
      <c r="BA48" s="108">
        <f>BA41-SUM(BA42:BA47)</f>
        <v>0</v>
      </c>
      <c r="BB48" s="46">
        <f t="shared" ref="BB48:BL48" si="40">BB41-SUM(BB42:BB47)</f>
        <v>0</v>
      </c>
      <c r="BC48" s="45">
        <f t="shared" si="40"/>
        <v>0</v>
      </c>
      <c r="BD48" s="45">
        <f t="shared" si="40"/>
        <v>0</v>
      </c>
      <c r="BE48" s="45">
        <f t="shared" si="40"/>
        <v>0</v>
      </c>
      <c r="BF48" s="45">
        <f t="shared" si="40"/>
        <v>0</v>
      </c>
      <c r="BG48" s="45">
        <f t="shared" si="40"/>
        <v>0</v>
      </c>
      <c r="BH48" s="45">
        <f t="shared" si="40"/>
        <v>0</v>
      </c>
      <c r="BI48" s="45">
        <f t="shared" si="40"/>
        <v>0</v>
      </c>
      <c r="BJ48" s="45">
        <f t="shared" si="40"/>
        <v>0</v>
      </c>
      <c r="BK48" s="45">
        <f t="shared" si="40"/>
        <v>0</v>
      </c>
      <c r="BL48" s="45">
        <f t="shared" si="40"/>
        <v>0</v>
      </c>
      <c r="BM48" s="45">
        <f>BM41-SUM(BM42:BM47)</f>
        <v>0</v>
      </c>
      <c r="BN48" s="134" t="s">
        <v>3</v>
      </c>
      <c r="BO48" s="36"/>
      <c r="BP48" s="139" t="s">
        <v>34</v>
      </c>
      <c r="BQ48" s="141"/>
      <c r="BR48" s="37"/>
      <c r="BS48" s="37"/>
      <c r="BT48" s="37"/>
      <c r="BU48" s="29">
        <f>BU41-SUM(BU42:BU47)</f>
        <v>0</v>
      </c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</row>
    <row r="49" spans="1:166" s="11" customFormat="1" ht="15" thickBot="1" x14ac:dyDescent="0.4">
      <c r="A49" s="153" t="s">
        <v>25</v>
      </c>
      <c r="B49" s="161">
        <f>B9+B17+B25+B33+B41</f>
        <v>0</v>
      </c>
      <c r="C49" s="161">
        <f t="shared" ref="C49:BM49" si="41">C9+C17+C25+C33+C41</f>
        <v>0</v>
      </c>
      <c r="D49" s="204">
        <f t="shared" si="41"/>
        <v>0</v>
      </c>
      <c r="E49" s="204">
        <f t="shared" si="41"/>
        <v>0</v>
      </c>
      <c r="F49" s="204">
        <f t="shared" si="41"/>
        <v>0</v>
      </c>
      <c r="G49" s="204">
        <f t="shared" si="41"/>
        <v>0.71203150918887492</v>
      </c>
      <c r="H49" s="204">
        <f t="shared" si="41"/>
        <v>4695.4207688607357</v>
      </c>
      <c r="I49" s="204">
        <f t="shared" si="41"/>
        <v>39935.570121927383</v>
      </c>
      <c r="J49" s="204">
        <f t="shared" si="41"/>
        <v>291676.37356246018</v>
      </c>
      <c r="K49" s="204">
        <f t="shared" si="41"/>
        <v>544866.33457860793</v>
      </c>
      <c r="L49" s="204">
        <f t="shared" si="41"/>
        <v>663040.9475663905</v>
      </c>
      <c r="M49" s="204">
        <f t="shared" si="41"/>
        <v>547744.67638274853</v>
      </c>
      <c r="N49" s="204">
        <f t="shared" si="41"/>
        <v>270067.89072131994</v>
      </c>
      <c r="O49" s="222">
        <f t="shared" si="41"/>
        <v>449448.83291898988</v>
      </c>
      <c r="P49" s="222">
        <f t="shared" si="41"/>
        <v>672384.11562352569</v>
      </c>
      <c r="Q49" s="222">
        <f t="shared" si="41"/>
        <v>860299.05315340089</v>
      </c>
      <c r="R49" s="222">
        <f t="shared" si="41"/>
        <v>921069.68539476907</v>
      </c>
      <c r="S49" s="222">
        <f t="shared" si="41"/>
        <v>727242.36549864151</v>
      </c>
      <c r="T49" s="222">
        <f t="shared" si="41"/>
        <v>330495.27100759087</v>
      </c>
      <c r="U49" s="222">
        <f t="shared" si="41"/>
        <v>448514.38010054693</v>
      </c>
      <c r="V49" s="222">
        <f t="shared" si="41"/>
        <v>1166466.8526526121</v>
      </c>
      <c r="W49" s="222">
        <f t="shared" si="41"/>
        <v>1596902.1714481555</v>
      </c>
      <c r="X49" s="222">
        <f t="shared" si="41"/>
        <v>1748272.4117888496</v>
      </c>
      <c r="Y49" s="222">
        <f t="shared" si="41"/>
        <v>1519471.01623757</v>
      </c>
      <c r="Z49" s="223">
        <f t="shared" si="41"/>
        <v>764880.45368540613</v>
      </c>
      <c r="AA49" s="222">
        <f t="shared" si="41"/>
        <v>908807.65228987066</v>
      </c>
      <c r="AB49" s="222">
        <f t="shared" si="41"/>
        <v>1120062.856555779</v>
      </c>
      <c r="AC49" s="223">
        <f t="shared" si="41"/>
        <v>1377220.6643166305</v>
      </c>
      <c r="AD49" s="222">
        <f t="shared" si="41"/>
        <v>1195166.5723548159</v>
      </c>
      <c r="AE49" s="222">
        <f t="shared" si="41"/>
        <v>1300632.3993987509</v>
      </c>
      <c r="AF49" s="222">
        <f t="shared" si="41"/>
        <v>1205822.8207733985</v>
      </c>
      <c r="AG49" s="222">
        <f t="shared" si="41"/>
        <v>1472551.2785682736</v>
      </c>
      <c r="AH49" s="222">
        <f t="shared" si="41"/>
        <v>3602609.9103061217</v>
      </c>
      <c r="AI49" s="222">
        <f t="shared" si="41"/>
        <v>4524979.9029475963</v>
      </c>
      <c r="AJ49" s="222">
        <f t="shared" si="41"/>
        <v>4557691.9623519126</v>
      </c>
      <c r="AK49" s="222">
        <f t="shared" si="41"/>
        <v>3395133.6257571932</v>
      </c>
      <c r="AL49" s="223">
        <f t="shared" si="41"/>
        <v>1618999.5517252118</v>
      </c>
      <c r="AM49" s="162">
        <f t="shared" si="41"/>
        <v>1693340.1593012405</v>
      </c>
      <c r="AN49" s="162">
        <f t="shared" si="41"/>
        <v>2043834.5150522969</v>
      </c>
      <c r="AO49" s="163">
        <f t="shared" si="41"/>
        <v>2546894.0685010902</v>
      </c>
      <c r="AP49" s="162">
        <f t="shared" si="41"/>
        <v>2089616.4766016018</v>
      </c>
      <c r="AQ49" s="162">
        <f t="shared" si="41"/>
        <v>912247.85076541675</v>
      </c>
      <c r="AR49" s="162">
        <f t="shared" si="41"/>
        <v>846334.21711913729</v>
      </c>
      <c r="AS49" s="162">
        <f t="shared" si="41"/>
        <v>1066637.678205363</v>
      </c>
      <c r="AT49" s="162">
        <f t="shared" si="41"/>
        <v>2863352.6421243409</v>
      </c>
      <c r="AU49" s="162">
        <f t="shared" si="41"/>
        <v>3675557.523710967</v>
      </c>
      <c r="AV49" s="162">
        <f t="shared" si="41"/>
        <v>3342039.9312423691</v>
      </c>
      <c r="AW49" s="162">
        <f t="shared" si="41"/>
        <v>2373846.5851787962</v>
      </c>
      <c r="AX49" s="164">
        <f t="shared" si="41"/>
        <v>1051178.3111241481</v>
      </c>
      <c r="AY49" s="165">
        <f t="shared" si="41"/>
        <v>1119498.4024657719</v>
      </c>
      <c r="AZ49" s="162">
        <f t="shared" si="41"/>
        <v>1475210.3244533557</v>
      </c>
      <c r="BA49" s="166">
        <f t="shared" si="41"/>
        <v>1631822.4313082616</v>
      </c>
      <c r="BB49" s="165">
        <f t="shared" si="41"/>
        <v>1386103.055932974</v>
      </c>
      <c r="BC49" s="162">
        <f t="shared" si="41"/>
        <v>1378501.9492578967</v>
      </c>
      <c r="BD49" s="162">
        <f t="shared" si="41"/>
        <v>1252001.9461479934</v>
      </c>
      <c r="BE49" s="162">
        <f t="shared" si="41"/>
        <v>1620910.2145788921</v>
      </c>
      <c r="BF49" s="162">
        <f t="shared" si="41"/>
        <v>4470459.2448078338</v>
      </c>
      <c r="BG49" s="162">
        <f t="shared" si="41"/>
        <v>2315756.4185633911</v>
      </c>
      <c r="BH49" s="162">
        <f t="shared" si="41"/>
        <v>2350756.9913514154</v>
      </c>
      <c r="BI49" s="162">
        <f t="shared" si="41"/>
        <v>1550298.2380349995</v>
      </c>
      <c r="BJ49" s="162">
        <f t="shared" si="41"/>
        <v>661615.6370709507</v>
      </c>
      <c r="BK49" s="162">
        <f t="shared" si="41"/>
        <v>725768.05758906039</v>
      </c>
      <c r="BL49" s="162">
        <f t="shared" si="41"/>
        <v>1042943.5302445949</v>
      </c>
      <c r="BM49" s="162">
        <f t="shared" si="41"/>
        <v>1189432.4455550073</v>
      </c>
      <c r="BN49" s="133">
        <f>SUM(B49:BM49)</f>
        <v>88523112.578878582</v>
      </c>
      <c r="BO49" s="36"/>
      <c r="BP49" s="138" t="s">
        <v>64</v>
      </c>
      <c r="BQ49" s="278">
        <f>BQ19</f>
        <v>14090948.452100439</v>
      </c>
      <c r="BR49" s="37"/>
      <c r="BS49" s="37"/>
      <c r="BT49" s="37"/>
      <c r="BU49" s="101">
        <f t="shared" ref="BU49:BU55" si="42">SUM(BB49:BM49)</f>
        <v>19944547.729135014</v>
      </c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</row>
    <row r="50" spans="1:166" s="19" customFormat="1" ht="15" thickTop="1" x14ac:dyDescent="0.35">
      <c r="A50" s="154" t="s">
        <v>12</v>
      </c>
      <c r="B50" s="161">
        <f t="shared" ref="B50:BM50" si="43">B10+B18+B26+B34+B42</f>
        <v>0</v>
      </c>
      <c r="C50" s="161">
        <f t="shared" si="43"/>
        <v>0</v>
      </c>
      <c r="D50" s="204">
        <f t="shared" si="43"/>
        <v>0</v>
      </c>
      <c r="E50" s="204">
        <f t="shared" si="43"/>
        <v>0</v>
      </c>
      <c r="F50" s="204">
        <f t="shared" si="43"/>
        <v>0</v>
      </c>
      <c r="G50" s="204">
        <f t="shared" si="43"/>
        <v>0</v>
      </c>
      <c r="H50" s="204">
        <f t="shared" si="43"/>
        <v>3542.7066619947968</v>
      </c>
      <c r="I50" s="204">
        <f t="shared" si="43"/>
        <v>26593.748856903429</v>
      </c>
      <c r="J50" s="204">
        <f t="shared" si="43"/>
        <v>243363.92907678595</v>
      </c>
      <c r="K50" s="204">
        <f t="shared" si="43"/>
        <v>441129.8099540461</v>
      </c>
      <c r="L50" s="204">
        <f t="shared" si="43"/>
        <v>537485.07750592032</v>
      </c>
      <c r="M50" s="204">
        <f t="shared" si="43"/>
        <v>373819.34593685856</v>
      </c>
      <c r="N50" s="218">
        <f t="shared" si="43"/>
        <v>137025.9400139912</v>
      </c>
      <c r="O50" s="219">
        <f t="shared" si="43"/>
        <v>273299.25349150668</v>
      </c>
      <c r="P50" s="219">
        <f t="shared" si="43"/>
        <v>463174.404168193</v>
      </c>
      <c r="Q50" s="219">
        <f t="shared" si="43"/>
        <v>531472.97269952018</v>
      </c>
      <c r="R50" s="219">
        <f t="shared" si="43"/>
        <v>666836.61937977653</v>
      </c>
      <c r="S50" s="219">
        <f t="shared" si="43"/>
        <v>454713.40903503355</v>
      </c>
      <c r="T50" s="219">
        <f t="shared" si="43"/>
        <v>209553.48167778365</v>
      </c>
      <c r="U50" s="219">
        <f t="shared" si="43"/>
        <v>235085.44029895589</v>
      </c>
      <c r="V50" s="219">
        <f t="shared" si="43"/>
        <v>734760.62978666462</v>
      </c>
      <c r="W50" s="219">
        <f t="shared" si="43"/>
        <v>1003556.2831860054</v>
      </c>
      <c r="X50" s="219">
        <f t="shared" si="43"/>
        <v>1196200.4042900102</v>
      </c>
      <c r="Y50" s="219">
        <f t="shared" si="43"/>
        <v>1010150.8980212705</v>
      </c>
      <c r="Z50" s="220">
        <f t="shared" si="43"/>
        <v>444243.3950046096</v>
      </c>
      <c r="AA50" s="219">
        <f t="shared" si="43"/>
        <v>590722.64033336937</v>
      </c>
      <c r="AB50" s="219">
        <f t="shared" si="43"/>
        <v>739064.45472672023</v>
      </c>
      <c r="AC50" s="219">
        <f t="shared" si="43"/>
        <v>760226.35555802099</v>
      </c>
      <c r="AD50" s="219">
        <f t="shared" si="43"/>
        <v>734885.09801949374</v>
      </c>
      <c r="AE50" s="219">
        <f t="shared" si="43"/>
        <v>790050.52627510764</v>
      </c>
      <c r="AF50" s="219">
        <f t="shared" si="43"/>
        <v>712591.15803163499</v>
      </c>
      <c r="AG50" s="219">
        <f t="shared" si="43"/>
        <v>788005.60592493415</v>
      </c>
      <c r="AH50" s="219">
        <f t="shared" si="43"/>
        <v>2172782.5520650391</v>
      </c>
      <c r="AI50" s="219">
        <f t="shared" si="43"/>
        <v>2655713.1081700679</v>
      </c>
      <c r="AJ50" s="219">
        <f t="shared" si="43"/>
        <v>2764862.6405028403</v>
      </c>
      <c r="AK50" s="219">
        <f t="shared" si="43"/>
        <v>2093407.6803619489</v>
      </c>
      <c r="AL50" s="262">
        <f t="shared" si="43"/>
        <v>860529.3097284846</v>
      </c>
      <c r="AM50" s="172">
        <f t="shared" si="43"/>
        <v>981461.85882917792</v>
      </c>
      <c r="AN50" s="169">
        <f t="shared" si="43"/>
        <v>1203203.2163009197</v>
      </c>
      <c r="AO50" s="170">
        <f t="shared" si="43"/>
        <v>1371395.0052714273</v>
      </c>
      <c r="AP50" s="169">
        <f t="shared" si="43"/>
        <v>1187045.9499182627</v>
      </c>
      <c r="AQ50" s="169">
        <f t="shared" si="43"/>
        <v>442726.9085614942</v>
      </c>
      <c r="AR50" s="169">
        <f t="shared" si="43"/>
        <v>394740.24836762995</v>
      </c>
      <c r="AS50" s="169">
        <f t="shared" si="43"/>
        <v>444427.68705686927</v>
      </c>
      <c r="AT50" s="169">
        <f t="shared" si="43"/>
        <v>1411496.7289061919</v>
      </c>
      <c r="AU50" s="169">
        <f t="shared" si="43"/>
        <v>1794317.4913307615</v>
      </c>
      <c r="AV50" s="169">
        <f t="shared" si="43"/>
        <v>1725059.9569640458</v>
      </c>
      <c r="AW50" s="169">
        <f t="shared" si="43"/>
        <v>1180653.1439791694</v>
      </c>
      <c r="AX50" s="171">
        <f t="shared" si="43"/>
        <v>422803.37846041471</v>
      </c>
      <c r="AY50" s="172">
        <f t="shared" si="43"/>
        <v>480552.05965318042</v>
      </c>
      <c r="AZ50" s="169">
        <f t="shared" si="43"/>
        <v>608001.18080991926</v>
      </c>
      <c r="BA50" s="173">
        <f t="shared" si="43"/>
        <v>626055.33464167651</v>
      </c>
      <c r="BB50" s="172">
        <f t="shared" si="43"/>
        <v>552041.12919417256</v>
      </c>
      <c r="BC50" s="169">
        <f t="shared" si="43"/>
        <v>527124.14165883337</v>
      </c>
      <c r="BD50" s="169">
        <f t="shared" si="43"/>
        <v>442943.268674533</v>
      </c>
      <c r="BE50" s="169">
        <f t="shared" si="43"/>
        <v>522165.28190633608</v>
      </c>
      <c r="BF50" s="169">
        <f t="shared" si="43"/>
        <v>1846027.1966850492</v>
      </c>
      <c r="BG50" s="169">
        <f t="shared" si="43"/>
        <v>747690.95967581961</v>
      </c>
      <c r="BH50" s="169">
        <f t="shared" si="43"/>
        <v>795095.61881207419</v>
      </c>
      <c r="BI50" s="169">
        <f t="shared" si="43"/>
        <v>437555.03220353607</v>
      </c>
      <c r="BJ50" s="169">
        <f t="shared" si="43"/>
        <v>100511.05980560697</v>
      </c>
      <c r="BK50" s="169">
        <f t="shared" si="43"/>
        <v>147491.21525269997</v>
      </c>
      <c r="BL50" s="169">
        <f t="shared" si="43"/>
        <v>261268.36611424692</v>
      </c>
      <c r="BM50" s="174">
        <f t="shared" si="43"/>
        <v>282771.70611335948</v>
      </c>
      <c r="BN50" s="36"/>
      <c r="BO50" s="36"/>
      <c r="BP50" s="138" t="s">
        <v>65</v>
      </c>
      <c r="BQ50" s="278">
        <f>BQ20</f>
        <v>25155889.244022183</v>
      </c>
      <c r="BR50" s="37"/>
      <c r="BS50" s="37"/>
      <c r="BT50" s="37"/>
      <c r="BU50" s="72">
        <f t="shared" si="42"/>
        <v>6662684.9760962687</v>
      </c>
      <c r="BV50" s="99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</row>
    <row r="51" spans="1:166" s="19" customFormat="1" x14ac:dyDescent="0.35">
      <c r="A51" s="154" t="s">
        <v>13</v>
      </c>
      <c r="B51" s="161">
        <f t="shared" ref="B51:BM51" si="44">B11+B19+B27+B35+B43</f>
        <v>0</v>
      </c>
      <c r="C51" s="161">
        <f t="shared" si="44"/>
        <v>0</v>
      </c>
      <c r="D51" s="204">
        <f t="shared" si="44"/>
        <v>0</v>
      </c>
      <c r="E51" s="204">
        <f t="shared" si="44"/>
        <v>0</v>
      </c>
      <c r="F51" s="204">
        <f t="shared" si="44"/>
        <v>0</v>
      </c>
      <c r="G51" s="204">
        <f t="shared" si="44"/>
        <v>0.34412602678174997</v>
      </c>
      <c r="H51" s="204">
        <f t="shared" si="44"/>
        <v>593.85341007321881</v>
      </c>
      <c r="I51" s="204">
        <f t="shared" si="44"/>
        <v>8368.5225960071712</v>
      </c>
      <c r="J51" s="204">
        <f t="shared" si="44"/>
        <v>23641.814181406706</v>
      </c>
      <c r="K51" s="204">
        <f t="shared" si="44"/>
        <v>47663.861231335664</v>
      </c>
      <c r="L51" s="204">
        <f t="shared" si="44"/>
        <v>53281.675633138075</v>
      </c>
      <c r="M51" s="204">
        <f t="shared" si="44"/>
        <v>71676.428272669378</v>
      </c>
      <c r="N51" s="218">
        <f t="shared" si="44"/>
        <v>61749.996111268818</v>
      </c>
      <c r="O51" s="204">
        <f t="shared" si="44"/>
        <v>64301.78087974526</v>
      </c>
      <c r="P51" s="204">
        <f t="shared" si="44"/>
        <v>80879.653386032383</v>
      </c>
      <c r="Q51" s="204">
        <f t="shared" si="44"/>
        <v>111135.9811537732</v>
      </c>
      <c r="R51" s="204">
        <f t="shared" si="44"/>
        <v>85954.403865189641</v>
      </c>
      <c r="S51" s="204">
        <f t="shared" si="44"/>
        <v>101665.26307113573</v>
      </c>
      <c r="T51" s="204">
        <f t="shared" si="44"/>
        <v>43704.587072193855</v>
      </c>
      <c r="U51" s="204">
        <f t="shared" si="44"/>
        <v>71459.375872766483</v>
      </c>
      <c r="V51" s="204">
        <f t="shared" si="44"/>
        <v>97753.498167764628</v>
      </c>
      <c r="W51" s="204">
        <f t="shared" si="44"/>
        <v>141015.1486218411</v>
      </c>
      <c r="X51" s="204">
        <f t="shared" si="44"/>
        <v>108492.50331897987</v>
      </c>
      <c r="Y51" s="204">
        <f t="shared" si="44"/>
        <v>121638.55281044007</v>
      </c>
      <c r="Z51" s="218">
        <f t="shared" si="44"/>
        <v>99508.113558219979</v>
      </c>
      <c r="AA51" s="219">
        <f t="shared" si="44"/>
        <v>93848.281650386052</v>
      </c>
      <c r="AB51" s="219">
        <f t="shared" si="44"/>
        <v>110179.05255875806</v>
      </c>
      <c r="AC51" s="219">
        <f t="shared" si="44"/>
        <v>189905.1953110029</v>
      </c>
      <c r="AD51" s="219">
        <f t="shared" si="44"/>
        <v>137153.48131497181</v>
      </c>
      <c r="AE51" s="219">
        <f t="shared" si="44"/>
        <v>159323.21702728886</v>
      </c>
      <c r="AF51" s="219">
        <f t="shared" si="44"/>
        <v>162609.78061144357</v>
      </c>
      <c r="AG51" s="219">
        <f t="shared" si="44"/>
        <v>219080.05774471955</v>
      </c>
      <c r="AH51" s="219">
        <f t="shared" si="44"/>
        <v>320938.11460895883</v>
      </c>
      <c r="AI51" s="219">
        <f t="shared" si="44"/>
        <v>433498.69397499831</v>
      </c>
      <c r="AJ51" s="219">
        <f t="shared" si="44"/>
        <v>374926.40798967611</v>
      </c>
      <c r="AK51" s="219">
        <f t="shared" si="44"/>
        <v>324413.71329922695</v>
      </c>
      <c r="AL51" s="262">
        <f t="shared" si="44"/>
        <v>240653.64655007282</v>
      </c>
      <c r="AM51" s="176">
        <f t="shared" si="44"/>
        <v>212821.10111611104</v>
      </c>
      <c r="AN51" s="161">
        <f t="shared" si="44"/>
        <v>237800.65090143587</v>
      </c>
      <c r="AO51" s="167">
        <f t="shared" si="44"/>
        <v>308330.26708983164</v>
      </c>
      <c r="AP51" s="161">
        <f t="shared" si="44"/>
        <v>235466.43282882962</v>
      </c>
      <c r="AQ51" s="161">
        <f t="shared" si="44"/>
        <v>95431.089405592531</v>
      </c>
      <c r="AR51" s="161">
        <f t="shared" si="44"/>
        <v>123229.53478879109</v>
      </c>
      <c r="AS51" s="161">
        <f t="shared" si="44"/>
        <v>187141.99566382077</v>
      </c>
      <c r="AT51" s="161">
        <f t="shared" si="44"/>
        <v>251239.36356647499</v>
      </c>
      <c r="AU51" s="161">
        <f t="shared" si="44"/>
        <v>338954.98695240729</v>
      </c>
      <c r="AV51" s="161">
        <f t="shared" si="44"/>
        <v>277707.59700077679</v>
      </c>
      <c r="AW51" s="161">
        <f t="shared" si="44"/>
        <v>275931.14634561911</v>
      </c>
      <c r="AX51" s="175">
        <f t="shared" si="44"/>
        <v>169201.26599771157</v>
      </c>
      <c r="AY51" s="176">
        <f t="shared" si="44"/>
        <v>145859.63600505408</v>
      </c>
      <c r="AZ51" s="161">
        <f t="shared" si="44"/>
        <v>171081.02646494721</v>
      </c>
      <c r="BA51" s="177">
        <f t="shared" si="44"/>
        <v>192601.66350577975</v>
      </c>
      <c r="BB51" s="176">
        <f t="shared" si="44"/>
        <v>151860.45547245166</v>
      </c>
      <c r="BC51" s="161">
        <f t="shared" si="44"/>
        <v>172477.58982753946</v>
      </c>
      <c r="BD51" s="161">
        <f t="shared" si="44"/>
        <v>191610.37932107094</v>
      </c>
      <c r="BE51" s="161">
        <f t="shared" si="44"/>
        <v>263288.18130710907</v>
      </c>
      <c r="BF51" s="161">
        <f t="shared" si="44"/>
        <v>339782.0481409803</v>
      </c>
      <c r="BG51" s="161">
        <f t="shared" si="44"/>
        <v>137225.42505771076</v>
      </c>
      <c r="BH51" s="161">
        <f t="shared" si="44"/>
        <v>121211.61943724488</v>
      </c>
      <c r="BI51" s="161">
        <f t="shared" si="44"/>
        <v>136122.94755548515</v>
      </c>
      <c r="BJ51" s="161">
        <f t="shared" si="44"/>
        <v>104847.90484777978</v>
      </c>
      <c r="BK51" s="161">
        <f t="shared" si="44"/>
        <v>94409.682606949587</v>
      </c>
      <c r="BL51" s="161">
        <f t="shared" si="44"/>
        <v>115426.17110223707</v>
      </c>
      <c r="BM51" s="178">
        <f t="shared" si="44"/>
        <v>131934.87007711222</v>
      </c>
      <c r="BN51" s="36"/>
      <c r="BO51" s="36"/>
      <c r="BP51" s="138" t="s">
        <v>66</v>
      </c>
      <c r="BQ51" s="278">
        <f>BQ21</f>
        <v>30297403.224354014</v>
      </c>
      <c r="BR51" s="37"/>
      <c r="BS51" s="37"/>
      <c r="BT51" s="37"/>
      <c r="BU51" s="71">
        <f t="shared" si="42"/>
        <v>1960197.2747536711</v>
      </c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</row>
    <row r="52" spans="1:166" s="19" customFormat="1" x14ac:dyDescent="0.35">
      <c r="A52" s="154" t="s">
        <v>14</v>
      </c>
      <c r="B52" s="161">
        <f t="shared" ref="B52:BM52" si="45">B12+B20+B28+B36+B44</f>
        <v>0</v>
      </c>
      <c r="C52" s="161">
        <f t="shared" si="45"/>
        <v>0</v>
      </c>
      <c r="D52" s="204">
        <f t="shared" si="45"/>
        <v>0</v>
      </c>
      <c r="E52" s="204">
        <f t="shared" si="45"/>
        <v>0</v>
      </c>
      <c r="F52" s="204">
        <f t="shared" si="45"/>
        <v>0</v>
      </c>
      <c r="G52" s="204">
        <f t="shared" si="45"/>
        <v>0.36790548240712501</v>
      </c>
      <c r="H52" s="204">
        <f t="shared" si="45"/>
        <v>549.3842450882164</v>
      </c>
      <c r="I52" s="204">
        <f t="shared" si="45"/>
        <v>3822.5375931394819</v>
      </c>
      <c r="J52" s="204">
        <f t="shared" si="45"/>
        <v>16781.332362054229</v>
      </c>
      <c r="K52" s="204">
        <f t="shared" si="45"/>
        <v>40077.718380542559</v>
      </c>
      <c r="L52" s="204">
        <f t="shared" si="45"/>
        <v>53768.83317517324</v>
      </c>
      <c r="M52" s="204">
        <f t="shared" si="45"/>
        <v>78944.93348619208</v>
      </c>
      <c r="N52" s="218">
        <f t="shared" si="45"/>
        <v>55926.350991116371</v>
      </c>
      <c r="O52" s="204">
        <f t="shared" si="45"/>
        <v>83880.449084735184</v>
      </c>
      <c r="P52" s="204">
        <f t="shared" si="45"/>
        <v>99281.072172543674</v>
      </c>
      <c r="Q52" s="204">
        <f t="shared" si="45"/>
        <v>148279.90203829214</v>
      </c>
      <c r="R52" s="204">
        <f t="shared" si="45"/>
        <v>118392.65769132716</v>
      </c>
      <c r="S52" s="204">
        <f t="shared" si="45"/>
        <v>119186.78334495833</v>
      </c>
      <c r="T52" s="204">
        <f t="shared" si="45"/>
        <v>45565.551720377523</v>
      </c>
      <c r="U52" s="204">
        <f t="shared" si="45"/>
        <v>81136.967569354689</v>
      </c>
      <c r="V52" s="204">
        <f t="shared" si="45"/>
        <v>183295.85838448966</v>
      </c>
      <c r="W52" s="204">
        <f t="shared" si="45"/>
        <v>257259.11349060107</v>
      </c>
      <c r="X52" s="204">
        <f t="shared" si="45"/>
        <v>236757.62294599204</v>
      </c>
      <c r="Y52" s="204">
        <f t="shared" si="45"/>
        <v>216017.06686391006</v>
      </c>
      <c r="Z52" s="218">
        <f t="shared" si="45"/>
        <v>134334.55217090389</v>
      </c>
      <c r="AA52" s="219">
        <f t="shared" si="45"/>
        <v>129332.01012655394</v>
      </c>
      <c r="AB52" s="219">
        <f t="shared" si="45"/>
        <v>157922.3659402621</v>
      </c>
      <c r="AC52" s="219">
        <f t="shared" si="45"/>
        <v>270666.33827841002</v>
      </c>
      <c r="AD52" s="219">
        <f t="shared" si="45"/>
        <v>198834.36725015193</v>
      </c>
      <c r="AE52" s="219">
        <f t="shared" si="45"/>
        <v>219482.47434197739</v>
      </c>
      <c r="AF52" s="219">
        <f t="shared" si="45"/>
        <v>208737.50455393642</v>
      </c>
      <c r="AG52" s="219">
        <f t="shared" si="45"/>
        <v>301225.84166622115</v>
      </c>
      <c r="AH52" s="219">
        <f t="shared" si="45"/>
        <v>684145.42895782785</v>
      </c>
      <c r="AI52" s="219">
        <f t="shared" si="45"/>
        <v>917659.32139833691</v>
      </c>
      <c r="AJ52" s="219">
        <f t="shared" si="45"/>
        <v>901807.73008037545</v>
      </c>
      <c r="AK52" s="219">
        <f t="shared" si="45"/>
        <v>630298.83245725092</v>
      </c>
      <c r="AL52" s="262">
        <f t="shared" si="45"/>
        <v>337030.02955732867</v>
      </c>
      <c r="AM52" s="176">
        <f t="shared" si="45"/>
        <v>322004.32534062304</v>
      </c>
      <c r="AN52" s="161">
        <f t="shared" si="45"/>
        <v>392891.60609848052</v>
      </c>
      <c r="AO52" s="167">
        <f t="shared" si="45"/>
        <v>599832.39393610973</v>
      </c>
      <c r="AP52" s="161">
        <f t="shared" si="45"/>
        <v>453055.57220833749</v>
      </c>
      <c r="AQ52" s="161">
        <f t="shared" si="45"/>
        <v>277920.43698708341</v>
      </c>
      <c r="AR52" s="161">
        <f t="shared" si="45"/>
        <v>244050.33216398209</v>
      </c>
      <c r="AS52" s="161">
        <f t="shared" si="45"/>
        <v>327746.93017519452</v>
      </c>
      <c r="AT52" s="161">
        <f t="shared" si="45"/>
        <v>891956.50044952147</v>
      </c>
      <c r="AU52" s="161">
        <f t="shared" si="45"/>
        <v>1113855.8695650622</v>
      </c>
      <c r="AV52" s="161">
        <f t="shared" si="45"/>
        <v>959106.99888556264</v>
      </c>
      <c r="AW52" s="161">
        <f t="shared" si="45"/>
        <v>645737.53209456243</v>
      </c>
      <c r="AX52" s="175">
        <f t="shared" si="45"/>
        <v>328956.22586071491</v>
      </c>
      <c r="AY52" s="176">
        <f t="shared" si="45"/>
        <v>351718.73365072533</v>
      </c>
      <c r="AZ52" s="161">
        <f t="shared" si="45"/>
        <v>481921.06512556295</v>
      </c>
      <c r="BA52" s="177">
        <f t="shared" si="45"/>
        <v>550610.3868052375</v>
      </c>
      <c r="BB52" s="176">
        <f t="shared" si="45"/>
        <v>455764.00567087258</v>
      </c>
      <c r="BC52" s="161">
        <f t="shared" si="45"/>
        <v>457758.44433528365</v>
      </c>
      <c r="BD52" s="161">
        <f t="shared" si="45"/>
        <v>417606.00649319548</v>
      </c>
      <c r="BE52" s="161">
        <f t="shared" si="45"/>
        <v>563611.78659608669</v>
      </c>
      <c r="BF52" s="161">
        <f t="shared" si="45"/>
        <v>1504716.8864352102</v>
      </c>
      <c r="BG52" s="161">
        <f t="shared" si="45"/>
        <v>849022.79116828437</v>
      </c>
      <c r="BH52" s="161">
        <f t="shared" si="45"/>
        <v>832773.91577893845</v>
      </c>
      <c r="BI52" s="161">
        <f t="shared" si="45"/>
        <v>584058.84972879675</v>
      </c>
      <c r="BJ52" s="161">
        <f t="shared" si="45"/>
        <v>282325.00825459295</v>
      </c>
      <c r="BK52" s="161">
        <f t="shared" si="45"/>
        <v>286683.92768936866</v>
      </c>
      <c r="BL52" s="161">
        <f t="shared" si="45"/>
        <v>387981.60084041837</v>
      </c>
      <c r="BM52" s="178">
        <f t="shared" si="45"/>
        <v>446707.59014549508</v>
      </c>
      <c r="BN52" s="36"/>
      <c r="BO52" s="36"/>
      <c r="BP52" s="138" t="s">
        <v>67</v>
      </c>
      <c r="BQ52" s="278">
        <f>BQ22</f>
        <v>14041709.225234892</v>
      </c>
      <c r="BR52" s="37"/>
      <c r="BS52" s="37"/>
      <c r="BT52" s="37"/>
      <c r="BU52" s="71">
        <f t="shared" si="42"/>
        <v>7069010.8131365441</v>
      </c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</row>
    <row r="53" spans="1:166" s="19" customFormat="1" x14ac:dyDescent="0.35">
      <c r="A53" s="154" t="s">
        <v>15</v>
      </c>
      <c r="B53" s="161">
        <f t="shared" ref="B53:BM53" si="46">B13+B21+B29+B37+B45</f>
        <v>0</v>
      </c>
      <c r="C53" s="161">
        <f t="shared" si="46"/>
        <v>0</v>
      </c>
      <c r="D53" s="204">
        <f t="shared" si="46"/>
        <v>0</v>
      </c>
      <c r="E53" s="204">
        <f t="shared" si="46"/>
        <v>0</v>
      </c>
      <c r="F53" s="204">
        <f t="shared" si="46"/>
        <v>0</v>
      </c>
      <c r="G53" s="204">
        <f t="shared" si="46"/>
        <v>0</v>
      </c>
      <c r="H53" s="204">
        <f t="shared" si="46"/>
        <v>9.4764517045030008</v>
      </c>
      <c r="I53" s="204">
        <f t="shared" si="46"/>
        <v>992.38480063141662</v>
      </c>
      <c r="J53" s="204">
        <f t="shared" si="46"/>
        <v>7292.1248374502911</v>
      </c>
      <c r="K53" s="204">
        <f t="shared" si="46"/>
        <v>15994.94501268368</v>
      </c>
      <c r="L53" s="204">
        <f t="shared" si="46"/>
        <v>17164.241699319093</v>
      </c>
      <c r="M53" s="204">
        <f t="shared" si="46"/>
        <v>20320.430103720311</v>
      </c>
      <c r="N53" s="218">
        <f t="shared" si="46"/>
        <v>13070.873255390616</v>
      </c>
      <c r="O53" s="204">
        <f t="shared" si="46"/>
        <v>20231.253087994788</v>
      </c>
      <c r="P53" s="204">
        <f t="shared" si="46"/>
        <v>17598.692062585586</v>
      </c>
      <c r="Q53" s="204">
        <f t="shared" si="46"/>
        <v>38937.79226598228</v>
      </c>
      <c r="R53" s="204">
        <f t="shared" si="46"/>
        <v>27592.203926662129</v>
      </c>
      <c r="S53" s="204">
        <f t="shared" si="46"/>
        <v>30486.6083612293</v>
      </c>
      <c r="T53" s="204">
        <f t="shared" si="46"/>
        <v>20357.95825841499</v>
      </c>
      <c r="U53" s="204">
        <f t="shared" si="46"/>
        <v>40286.379846393131</v>
      </c>
      <c r="V53" s="204">
        <f t="shared" si="46"/>
        <v>90357.200169900665</v>
      </c>
      <c r="W53" s="204">
        <f t="shared" si="46"/>
        <v>120607.08647786122</v>
      </c>
      <c r="X53" s="204">
        <f t="shared" si="46"/>
        <v>117746.82574398903</v>
      </c>
      <c r="Y53" s="204">
        <f t="shared" si="46"/>
        <v>90042.714549710974</v>
      </c>
      <c r="Z53" s="218">
        <f t="shared" si="46"/>
        <v>48103.20895122306</v>
      </c>
      <c r="AA53" s="219">
        <f t="shared" si="46"/>
        <v>44439.238829133916</v>
      </c>
      <c r="AB53" s="219">
        <f t="shared" si="46"/>
        <v>45576.431423941976</v>
      </c>
      <c r="AC53" s="219">
        <f t="shared" si="46"/>
        <v>85493.861875130096</v>
      </c>
      <c r="AD53" s="219">
        <f t="shared" si="46"/>
        <v>60404.694563134573</v>
      </c>
      <c r="AE53" s="219">
        <f t="shared" si="46"/>
        <v>66187.801188615616</v>
      </c>
      <c r="AF53" s="219">
        <f t="shared" si="46"/>
        <v>65843.640583625296</v>
      </c>
      <c r="AG53" s="219">
        <f t="shared" si="46"/>
        <v>97241.818953172537</v>
      </c>
      <c r="AH53" s="219">
        <f t="shared" si="46"/>
        <v>244220.78662038059</v>
      </c>
      <c r="AI53" s="219">
        <f t="shared" si="46"/>
        <v>303404.40532824234</v>
      </c>
      <c r="AJ53" s="219">
        <f t="shared" si="46"/>
        <v>294330.25841648318</v>
      </c>
      <c r="AK53" s="219">
        <f t="shared" si="46"/>
        <v>188595.42307112576</v>
      </c>
      <c r="AL53" s="262">
        <f t="shared" si="46"/>
        <v>104726.50932704005</v>
      </c>
      <c r="AM53" s="176">
        <f t="shared" si="46"/>
        <v>84625.791328145191</v>
      </c>
      <c r="AN53" s="161">
        <f t="shared" si="46"/>
        <v>90870.860348734073</v>
      </c>
      <c r="AO53" s="167">
        <f t="shared" si="46"/>
        <v>132672.81528491154</v>
      </c>
      <c r="AP53" s="161">
        <f t="shared" si="46"/>
        <v>101032.10359475715</v>
      </c>
      <c r="AQ53" s="161">
        <f t="shared" si="46"/>
        <v>45752.79477960337</v>
      </c>
      <c r="AR53" s="161">
        <f t="shared" si="46"/>
        <v>44697.066485182382</v>
      </c>
      <c r="AS53" s="161">
        <f t="shared" si="46"/>
        <v>64771.954259123188</v>
      </c>
      <c r="AT53" s="161">
        <f t="shared" si="46"/>
        <v>193382.71212351602</v>
      </c>
      <c r="AU53" s="161">
        <f t="shared" si="46"/>
        <v>268003.20881172037</v>
      </c>
      <c r="AV53" s="161">
        <f t="shared" si="46"/>
        <v>230566.83769477485</v>
      </c>
      <c r="AW53" s="161">
        <f t="shared" si="46"/>
        <v>149038.78589499276</v>
      </c>
      <c r="AX53" s="175">
        <f t="shared" si="46"/>
        <v>64473.107943349518</v>
      </c>
      <c r="AY53" s="176">
        <f t="shared" si="46"/>
        <v>61215.96245734112</v>
      </c>
      <c r="AZ53" s="161">
        <f t="shared" si="46"/>
        <v>88854.164324950398</v>
      </c>
      <c r="BA53" s="177">
        <f t="shared" si="46"/>
        <v>120841.18160539823</v>
      </c>
      <c r="BB53" s="176">
        <f t="shared" si="46"/>
        <v>105225.22143600933</v>
      </c>
      <c r="BC53" s="161">
        <f t="shared" si="46"/>
        <v>107624.14748934993</v>
      </c>
      <c r="BD53" s="161">
        <f t="shared" si="46"/>
        <v>105534.99356662401</v>
      </c>
      <c r="BE53" s="161">
        <f t="shared" si="46"/>
        <v>159456.12613023922</v>
      </c>
      <c r="BF53" s="161">
        <f t="shared" si="46"/>
        <v>497239.28822581953</v>
      </c>
      <c r="BG53" s="161">
        <f t="shared" si="46"/>
        <v>369430.80440892524</v>
      </c>
      <c r="BH53" s="161">
        <f t="shared" si="46"/>
        <v>383095.87276238529</v>
      </c>
      <c r="BI53" s="161">
        <f t="shared" si="46"/>
        <v>227279.94963984366</v>
      </c>
      <c r="BJ53" s="161">
        <f t="shared" si="46"/>
        <v>88395.782375730298</v>
      </c>
      <c r="BK53" s="161">
        <f t="shared" si="46"/>
        <v>88504.958583250322</v>
      </c>
      <c r="BL53" s="161">
        <f t="shared" si="46"/>
        <v>116326.66382018049</v>
      </c>
      <c r="BM53" s="178">
        <f t="shared" si="46"/>
        <v>146884.55607837287</v>
      </c>
      <c r="BN53" s="36"/>
      <c r="BO53" s="36"/>
      <c r="BP53" s="138" t="s">
        <v>68</v>
      </c>
      <c r="BQ53" s="278">
        <f>BQ33</f>
        <v>4921129.273585191</v>
      </c>
      <c r="BR53" s="37"/>
      <c r="BS53" s="37"/>
      <c r="BT53" s="37"/>
      <c r="BU53" s="71">
        <f t="shared" si="42"/>
        <v>2394998.3645167304</v>
      </c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</row>
    <row r="54" spans="1:166" s="19" customFormat="1" x14ac:dyDescent="0.35">
      <c r="A54" s="154" t="s">
        <v>16</v>
      </c>
      <c r="B54" s="161">
        <f t="shared" ref="B54:BM54" si="47">B14+B22+B30+B38+B46</f>
        <v>0</v>
      </c>
      <c r="C54" s="161">
        <f t="shared" si="47"/>
        <v>0</v>
      </c>
      <c r="D54" s="204">
        <f t="shared" si="47"/>
        <v>0</v>
      </c>
      <c r="E54" s="204">
        <f t="shared" si="47"/>
        <v>0</v>
      </c>
      <c r="F54" s="204">
        <f t="shared" si="47"/>
        <v>0</v>
      </c>
      <c r="G54" s="204">
        <f t="shared" si="47"/>
        <v>0</v>
      </c>
      <c r="H54" s="204">
        <f t="shared" si="47"/>
        <v>0</v>
      </c>
      <c r="I54" s="204">
        <f t="shared" si="47"/>
        <v>158.37627524588399</v>
      </c>
      <c r="J54" s="204">
        <f t="shared" si="47"/>
        <v>597.17310476301054</v>
      </c>
      <c r="K54" s="204">
        <f t="shared" si="47"/>
        <v>0</v>
      </c>
      <c r="L54" s="204">
        <f t="shared" si="47"/>
        <v>169.81270770721562</v>
      </c>
      <c r="M54" s="204">
        <f t="shared" si="47"/>
        <v>453.93840587905197</v>
      </c>
      <c r="N54" s="218">
        <f t="shared" si="47"/>
        <v>456.28021386938781</v>
      </c>
      <c r="O54" s="204">
        <f t="shared" si="47"/>
        <v>4319.4254014161179</v>
      </c>
      <c r="P54" s="204">
        <f t="shared" si="47"/>
        <v>2081.8680429045771</v>
      </c>
      <c r="Q54" s="204">
        <f t="shared" si="47"/>
        <v>5464.5117731579412</v>
      </c>
      <c r="R54" s="204">
        <f t="shared" si="47"/>
        <v>3916.0471236254289</v>
      </c>
      <c r="S54" s="204">
        <f t="shared" si="47"/>
        <v>4286.7797434903841</v>
      </c>
      <c r="T54" s="204">
        <f t="shared" si="47"/>
        <v>3982.5449796573193</v>
      </c>
      <c r="U54" s="204">
        <f t="shared" si="47"/>
        <v>11299.337986812028</v>
      </c>
      <c r="V54" s="204">
        <f t="shared" si="47"/>
        <v>37266.281050670106</v>
      </c>
      <c r="W54" s="204">
        <f t="shared" si="47"/>
        <v>39305.85563180274</v>
      </c>
      <c r="X54" s="204">
        <f t="shared" si="47"/>
        <v>39825.548110948119</v>
      </c>
      <c r="Y54" s="204">
        <f t="shared" si="47"/>
        <v>24302.15285836329</v>
      </c>
      <c r="Z54" s="218">
        <f t="shared" si="47"/>
        <v>9074.1876762166794</v>
      </c>
      <c r="AA54" s="219">
        <f t="shared" si="47"/>
        <v>8467.5987787623017</v>
      </c>
      <c r="AB54" s="219">
        <f t="shared" si="47"/>
        <v>10043.475176890934</v>
      </c>
      <c r="AC54" s="219">
        <f t="shared" si="47"/>
        <v>11094.93412078757</v>
      </c>
      <c r="AD54" s="219">
        <f t="shared" si="47"/>
        <v>8945.8791974182532</v>
      </c>
      <c r="AE54" s="219">
        <f t="shared" si="47"/>
        <v>9467.3264548647567</v>
      </c>
      <c r="AF54" s="219">
        <f t="shared" si="47"/>
        <v>10005.404829831823</v>
      </c>
      <c r="AG54" s="219">
        <f t="shared" si="47"/>
        <v>18704.704243288696</v>
      </c>
      <c r="AH54" s="219">
        <f t="shared" si="47"/>
        <v>61479.015590718016</v>
      </c>
      <c r="AI54" s="219">
        <f t="shared" si="47"/>
        <v>67159.376438625099</v>
      </c>
      <c r="AJ54" s="219">
        <f t="shared" si="47"/>
        <v>66916.483134767215</v>
      </c>
      <c r="AK54" s="219">
        <f t="shared" si="47"/>
        <v>39486.39096965373</v>
      </c>
      <c r="AL54" s="262">
        <f t="shared" si="47"/>
        <v>16391.286670723639</v>
      </c>
      <c r="AM54" s="176">
        <f t="shared" si="47"/>
        <v>13125.924030081369</v>
      </c>
      <c r="AN54" s="161">
        <f t="shared" si="47"/>
        <v>13410.167764012935</v>
      </c>
      <c r="AO54" s="167">
        <f t="shared" si="47"/>
        <v>14623.775343037792</v>
      </c>
      <c r="AP54" s="161">
        <f t="shared" si="47"/>
        <v>11799.469904855709</v>
      </c>
      <c r="AQ54" s="161">
        <f t="shared" si="47"/>
        <v>3692.3145879389485</v>
      </c>
      <c r="AR54" s="161">
        <f t="shared" si="47"/>
        <v>4204.7855756902136</v>
      </c>
      <c r="AS54" s="161">
        <f t="shared" si="47"/>
        <v>6322.2450522735016</v>
      </c>
      <c r="AT54" s="161">
        <f t="shared" si="47"/>
        <v>16998.740262906649</v>
      </c>
      <c r="AU54" s="161">
        <f t="shared" si="47"/>
        <v>24454.531761112739</v>
      </c>
      <c r="AV54" s="161">
        <f t="shared" si="47"/>
        <v>24505.610798255075</v>
      </c>
      <c r="AW54" s="161">
        <f t="shared" si="47"/>
        <v>18203.425844928715</v>
      </c>
      <c r="AX54" s="175">
        <f t="shared" si="47"/>
        <v>7851.239692067029</v>
      </c>
      <c r="AY54" s="176">
        <f t="shared" si="47"/>
        <v>6579.2424835044949</v>
      </c>
      <c r="AZ54" s="161">
        <f t="shared" si="47"/>
        <v>9433.415222866648</v>
      </c>
      <c r="BA54" s="177">
        <f t="shared" si="47"/>
        <v>11846.95800679991</v>
      </c>
      <c r="BB54" s="176">
        <f t="shared" si="47"/>
        <v>9844.3986748222214</v>
      </c>
      <c r="BC54" s="161">
        <f t="shared" si="47"/>
        <v>10952.715962963086</v>
      </c>
      <c r="BD54" s="161">
        <f t="shared" si="47"/>
        <v>11901.888153588321</v>
      </c>
      <c r="BE54" s="161">
        <f t="shared" si="47"/>
        <v>21960.484644210501</v>
      </c>
      <c r="BF54" s="161">
        <f t="shared" si="47"/>
        <v>73996.574377871031</v>
      </c>
      <c r="BG54" s="161">
        <f t="shared" si="47"/>
        <v>62527.009247847767</v>
      </c>
      <c r="BH54" s="161">
        <f t="shared" si="47"/>
        <v>70365.154595866654</v>
      </c>
      <c r="BI54" s="161">
        <f t="shared" si="47"/>
        <v>41666.625545866598</v>
      </c>
      <c r="BJ54" s="161">
        <f t="shared" si="47"/>
        <v>12933.341689720763</v>
      </c>
      <c r="BK54" s="161">
        <f t="shared" si="47"/>
        <v>12640.013747249901</v>
      </c>
      <c r="BL54" s="161">
        <f t="shared" si="47"/>
        <v>15752.556088374615</v>
      </c>
      <c r="BM54" s="178">
        <f t="shared" si="47"/>
        <v>17960.973790130844</v>
      </c>
      <c r="BN54" s="36"/>
      <c r="BO54" s="36"/>
      <c r="BP54" s="138" t="s">
        <v>63</v>
      </c>
      <c r="BQ54" s="278">
        <f>BQ41</f>
        <v>16033.159581888629</v>
      </c>
      <c r="BR54" s="37"/>
      <c r="BS54" s="37"/>
      <c r="BT54" s="37"/>
      <c r="BU54" s="71">
        <f t="shared" si="42"/>
        <v>362501.73651851236</v>
      </c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</row>
    <row r="55" spans="1:166" s="19" customFormat="1" ht="15" thickBot="1" x14ac:dyDescent="0.4">
      <c r="A55" s="155" t="s">
        <v>8</v>
      </c>
      <c r="B55" s="168">
        <f t="shared" ref="B55:BM55" si="48">B15+B23+B31+B39+B47</f>
        <v>0</v>
      </c>
      <c r="C55" s="168">
        <f t="shared" si="48"/>
        <v>0</v>
      </c>
      <c r="D55" s="219">
        <f t="shared" si="48"/>
        <v>0</v>
      </c>
      <c r="E55" s="219">
        <f t="shared" si="48"/>
        <v>0</v>
      </c>
      <c r="F55" s="219">
        <f t="shared" si="48"/>
        <v>0</v>
      </c>
      <c r="G55" s="219">
        <f t="shared" si="48"/>
        <v>0</v>
      </c>
      <c r="H55" s="219">
        <f t="shared" si="48"/>
        <v>0</v>
      </c>
      <c r="I55" s="219">
        <f t="shared" si="48"/>
        <v>0</v>
      </c>
      <c r="J55" s="219">
        <f t="shared" si="48"/>
        <v>0</v>
      </c>
      <c r="K55" s="219">
        <f t="shared" si="48"/>
        <v>0</v>
      </c>
      <c r="L55" s="219">
        <f t="shared" si="48"/>
        <v>1171.3068451326408</v>
      </c>
      <c r="M55" s="219">
        <f t="shared" si="48"/>
        <v>2529.6001774291863</v>
      </c>
      <c r="N55" s="220">
        <f t="shared" si="48"/>
        <v>1838.4501356835217</v>
      </c>
      <c r="O55" s="219">
        <f t="shared" si="48"/>
        <v>3416.6709735918112</v>
      </c>
      <c r="P55" s="219">
        <f t="shared" si="48"/>
        <v>9368.4257912663998</v>
      </c>
      <c r="Q55" s="219">
        <f t="shared" si="48"/>
        <v>25007.893222675237</v>
      </c>
      <c r="R55" s="219">
        <f t="shared" si="48"/>
        <v>18377.753408188204</v>
      </c>
      <c r="S55" s="219">
        <f t="shared" si="48"/>
        <v>16903.521942794192</v>
      </c>
      <c r="T55" s="219">
        <f t="shared" si="48"/>
        <v>7331.1472991635092</v>
      </c>
      <c r="U55" s="219">
        <f t="shared" si="48"/>
        <v>9246.8785262646852</v>
      </c>
      <c r="V55" s="219">
        <f t="shared" si="48"/>
        <v>23033.385093122604</v>
      </c>
      <c r="W55" s="219">
        <f t="shared" si="48"/>
        <v>35158.684040043896</v>
      </c>
      <c r="X55" s="219">
        <f t="shared" si="48"/>
        <v>49249.50737893011</v>
      </c>
      <c r="Y55" s="219">
        <f t="shared" si="48"/>
        <v>57319.631133875024</v>
      </c>
      <c r="Z55" s="220">
        <f t="shared" si="48"/>
        <v>29616.996324232954</v>
      </c>
      <c r="AA55" s="219">
        <f t="shared" si="48"/>
        <v>41997.882571665046</v>
      </c>
      <c r="AB55" s="219">
        <f t="shared" si="48"/>
        <v>57277.076729206019</v>
      </c>
      <c r="AC55" s="219">
        <f t="shared" si="48"/>
        <v>59833.97917327896</v>
      </c>
      <c r="AD55" s="219">
        <f t="shared" si="48"/>
        <v>54943.052009645617</v>
      </c>
      <c r="AE55" s="219">
        <f t="shared" si="48"/>
        <v>56121.054110896483</v>
      </c>
      <c r="AF55" s="219">
        <f t="shared" si="48"/>
        <v>46035.332162926439</v>
      </c>
      <c r="AG55" s="219">
        <f t="shared" si="48"/>
        <v>48293.250035937643</v>
      </c>
      <c r="AH55" s="219">
        <f t="shared" si="48"/>
        <v>119044.01246319769</v>
      </c>
      <c r="AI55" s="219">
        <f t="shared" si="48"/>
        <v>147544.9976373259</v>
      </c>
      <c r="AJ55" s="219">
        <f t="shared" si="48"/>
        <v>154848.44222777023</v>
      </c>
      <c r="AK55" s="219">
        <f t="shared" si="48"/>
        <v>118931.58559798705</v>
      </c>
      <c r="AL55" s="262">
        <f t="shared" si="48"/>
        <v>59668.76989156194</v>
      </c>
      <c r="AM55" s="181">
        <f t="shared" si="48"/>
        <v>79301.158657101914</v>
      </c>
      <c r="AN55" s="179">
        <f t="shared" si="48"/>
        <v>105658.01363871386</v>
      </c>
      <c r="AO55" s="248">
        <f t="shared" si="48"/>
        <v>120039.81157577224</v>
      </c>
      <c r="AP55" s="179">
        <f t="shared" si="48"/>
        <v>101216.94814655907</v>
      </c>
      <c r="AQ55" s="179">
        <f t="shared" si="48"/>
        <v>46724.306443704292</v>
      </c>
      <c r="AR55" s="179">
        <f t="shared" si="48"/>
        <v>35412.249737861566</v>
      </c>
      <c r="AS55" s="179">
        <f t="shared" si="48"/>
        <v>36226.865998081863</v>
      </c>
      <c r="AT55" s="179">
        <f t="shared" si="48"/>
        <v>98278.596815729747</v>
      </c>
      <c r="AU55" s="179">
        <f t="shared" si="48"/>
        <v>135971.43528990331</v>
      </c>
      <c r="AV55" s="179">
        <f t="shared" si="48"/>
        <v>125092.92989895423</v>
      </c>
      <c r="AW55" s="179">
        <f t="shared" si="48"/>
        <v>104282.55101952376</v>
      </c>
      <c r="AX55" s="180">
        <f t="shared" si="48"/>
        <v>57893.093169890344</v>
      </c>
      <c r="AY55" s="181">
        <f t="shared" si="48"/>
        <v>73572.768215966324</v>
      </c>
      <c r="AZ55" s="179">
        <f t="shared" si="48"/>
        <v>115919.47250510931</v>
      </c>
      <c r="BA55" s="182">
        <f t="shared" si="48"/>
        <v>129866.9067433696</v>
      </c>
      <c r="BB55" s="181">
        <f t="shared" si="48"/>
        <v>111367.8454846454</v>
      </c>
      <c r="BC55" s="179">
        <f t="shared" si="48"/>
        <v>102564.90998392738</v>
      </c>
      <c r="BD55" s="179">
        <f t="shared" si="48"/>
        <v>82405.409938981669</v>
      </c>
      <c r="BE55" s="179">
        <f t="shared" si="48"/>
        <v>90428.353994910591</v>
      </c>
      <c r="BF55" s="179">
        <f t="shared" si="48"/>
        <v>208697.25094290392</v>
      </c>
      <c r="BG55" s="179">
        <f t="shared" si="48"/>
        <v>149859.4290048031</v>
      </c>
      <c r="BH55" s="179">
        <f t="shared" si="48"/>
        <v>148214.80996490575</v>
      </c>
      <c r="BI55" s="179">
        <f t="shared" si="48"/>
        <v>123614.83336147125</v>
      </c>
      <c r="BJ55" s="179">
        <f t="shared" si="48"/>
        <v>72602.540097519959</v>
      </c>
      <c r="BK55" s="179">
        <f t="shared" si="48"/>
        <v>96038.259709541904</v>
      </c>
      <c r="BL55" s="179">
        <f t="shared" si="48"/>
        <v>146188.17227913733</v>
      </c>
      <c r="BM55" s="183">
        <f t="shared" si="48"/>
        <v>163172.74935053688</v>
      </c>
      <c r="BN55" s="36"/>
      <c r="BO55" s="36"/>
      <c r="BP55" s="138" t="s">
        <v>3</v>
      </c>
      <c r="BQ55" s="278">
        <f>SUM(BQ49:BQ54)</f>
        <v>88523112.578878611</v>
      </c>
      <c r="BR55" s="37"/>
      <c r="BS55" s="37"/>
      <c r="BT55" s="37"/>
      <c r="BU55" s="72">
        <f t="shared" si="42"/>
        <v>1495154.5641132852</v>
      </c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</row>
    <row r="56" spans="1:166" s="19" customFormat="1" ht="15.5" thickTop="1" thickBot="1" x14ac:dyDescent="0.4">
      <c r="A56" s="31"/>
      <c r="B56" s="184">
        <f t="shared" ref="B56:R56" si="49">B49-SUM(B50:B55)</f>
        <v>0</v>
      </c>
      <c r="C56" s="184">
        <f t="shared" si="49"/>
        <v>0</v>
      </c>
      <c r="D56" s="184">
        <f t="shared" si="49"/>
        <v>0</v>
      </c>
      <c r="E56" s="184">
        <f t="shared" si="49"/>
        <v>0</v>
      </c>
      <c r="F56" s="184">
        <f t="shared" si="49"/>
        <v>0</v>
      </c>
      <c r="G56" s="184">
        <f t="shared" si="49"/>
        <v>0</v>
      </c>
      <c r="H56" s="184">
        <f t="shared" si="49"/>
        <v>0</v>
      </c>
      <c r="I56" s="184">
        <f t="shared" si="49"/>
        <v>0</v>
      </c>
      <c r="J56" s="184">
        <f t="shared" si="49"/>
        <v>0</v>
      </c>
      <c r="K56" s="184">
        <f t="shared" si="49"/>
        <v>0</v>
      </c>
      <c r="L56" s="184">
        <f t="shared" si="49"/>
        <v>0</v>
      </c>
      <c r="M56" s="184">
        <f t="shared" si="49"/>
        <v>0</v>
      </c>
      <c r="N56" s="184">
        <f t="shared" si="49"/>
        <v>0</v>
      </c>
      <c r="O56" s="185">
        <f t="shared" si="49"/>
        <v>0</v>
      </c>
      <c r="P56" s="185">
        <f t="shared" si="49"/>
        <v>0</v>
      </c>
      <c r="Q56" s="185">
        <f t="shared" si="49"/>
        <v>0</v>
      </c>
      <c r="R56" s="185">
        <f t="shared" si="49"/>
        <v>0</v>
      </c>
      <c r="S56" s="185">
        <f>S49-SUM(S50:S55)</f>
        <v>0</v>
      </c>
      <c r="T56" s="185">
        <f t="shared" ref="T56:AJ56" si="50">T49-SUM(T50:T55)</f>
        <v>0</v>
      </c>
      <c r="U56" s="185">
        <f t="shared" si="50"/>
        <v>0</v>
      </c>
      <c r="V56" s="185">
        <f t="shared" si="50"/>
        <v>0</v>
      </c>
      <c r="W56" s="185">
        <f t="shared" si="50"/>
        <v>0</v>
      </c>
      <c r="X56" s="185">
        <f t="shared" si="50"/>
        <v>0</v>
      </c>
      <c r="Y56" s="185">
        <f t="shared" si="50"/>
        <v>0</v>
      </c>
      <c r="Z56" s="186">
        <f t="shared" si="50"/>
        <v>0</v>
      </c>
      <c r="AA56" s="185">
        <f t="shared" si="50"/>
        <v>0</v>
      </c>
      <c r="AB56" s="185">
        <f t="shared" si="50"/>
        <v>0</v>
      </c>
      <c r="AC56" s="186">
        <f t="shared" si="50"/>
        <v>0</v>
      </c>
      <c r="AD56" s="185">
        <f t="shared" si="50"/>
        <v>0</v>
      </c>
      <c r="AE56" s="185">
        <f t="shared" si="50"/>
        <v>0</v>
      </c>
      <c r="AF56" s="185">
        <f t="shared" si="50"/>
        <v>0</v>
      </c>
      <c r="AG56" s="185">
        <f t="shared" si="50"/>
        <v>0</v>
      </c>
      <c r="AH56" s="185">
        <f t="shared" si="50"/>
        <v>0</v>
      </c>
      <c r="AI56" s="185">
        <f t="shared" si="50"/>
        <v>0</v>
      </c>
      <c r="AJ56" s="185">
        <f t="shared" si="50"/>
        <v>0</v>
      </c>
      <c r="AK56" s="185">
        <f>AK49-SUM(AK50:AK55)</f>
        <v>0</v>
      </c>
      <c r="AL56" s="186">
        <f t="shared" ref="AL56:AV56" si="51">AL49-SUM(AL50:AL55)</f>
        <v>0</v>
      </c>
      <c r="AM56" s="185">
        <f t="shared" si="51"/>
        <v>0</v>
      </c>
      <c r="AN56" s="185">
        <f t="shared" si="51"/>
        <v>0</v>
      </c>
      <c r="AO56" s="186">
        <f t="shared" si="51"/>
        <v>0</v>
      </c>
      <c r="AP56" s="185">
        <f>AP49-SUM(AP50:AP55)</f>
        <v>0</v>
      </c>
      <c r="AQ56" s="185">
        <f t="shared" si="51"/>
        <v>0</v>
      </c>
      <c r="AR56" s="185">
        <f t="shared" si="51"/>
        <v>0</v>
      </c>
      <c r="AS56" s="185">
        <f t="shared" si="51"/>
        <v>0</v>
      </c>
      <c r="AT56" s="185">
        <f t="shared" si="51"/>
        <v>0</v>
      </c>
      <c r="AU56" s="185">
        <f t="shared" si="51"/>
        <v>0</v>
      </c>
      <c r="AV56" s="185">
        <f t="shared" si="51"/>
        <v>0</v>
      </c>
      <c r="AW56" s="185">
        <f>AW49-SUM(AW50:AW55)</f>
        <v>0</v>
      </c>
      <c r="AX56" s="187">
        <f t="shared" ref="AX56:BA56" si="52">AX49-SUM(AX50:AX55)</f>
        <v>0</v>
      </c>
      <c r="AY56" s="188">
        <f t="shared" si="52"/>
        <v>0</v>
      </c>
      <c r="AZ56" s="185">
        <f t="shared" si="52"/>
        <v>0</v>
      </c>
      <c r="BA56" s="189">
        <f t="shared" si="52"/>
        <v>0</v>
      </c>
      <c r="BB56" s="188">
        <f>BB49-SUM(BB50:BB55)</f>
        <v>0</v>
      </c>
      <c r="BC56" s="185">
        <f t="shared" ref="BC56:BH56" si="53">BC49-SUM(BC50:BC55)</f>
        <v>0</v>
      </c>
      <c r="BD56" s="185">
        <f t="shared" si="53"/>
        <v>0</v>
      </c>
      <c r="BE56" s="185">
        <f t="shared" si="53"/>
        <v>0</v>
      </c>
      <c r="BF56" s="185">
        <f t="shared" si="53"/>
        <v>0</v>
      </c>
      <c r="BG56" s="185">
        <f t="shared" si="53"/>
        <v>0</v>
      </c>
      <c r="BH56" s="185">
        <f t="shared" si="53"/>
        <v>0</v>
      </c>
      <c r="BI56" s="185">
        <f>BI49-SUM(BI50:BI55)</f>
        <v>0</v>
      </c>
      <c r="BJ56" s="185">
        <f t="shared" ref="BJ56:BM56" si="54">BJ49-SUM(BJ50:BJ55)</f>
        <v>0</v>
      </c>
      <c r="BK56" s="185">
        <f t="shared" si="54"/>
        <v>0</v>
      </c>
      <c r="BL56" s="185">
        <f t="shared" si="54"/>
        <v>0</v>
      </c>
      <c r="BM56" s="185">
        <f t="shared" si="54"/>
        <v>0</v>
      </c>
      <c r="BN56" s="36"/>
      <c r="BO56" s="36"/>
      <c r="BP56" s="140" t="s">
        <v>20</v>
      </c>
      <c r="BQ56" s="279">
        <f>BQ55-BN49</f>
        <v>0</v>
      </c>
      <c r="BR56" s="37"/>
      <c r="BS56" s="37"/>
      <c r="BT56" s="37"/>
      <c r="BU56" s="32">
        <f>BU49-SUM(BU50:BU55)</f>
        <v>0</v>
      </c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</row>
    <row r="57" spans="1:166" x14ac:dyDescent="0.3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Z57" s="14"/>
      <c r="AA57" s="59"/>
      <c r="AB57" s="74"/>
      <c r="AC57" s="73"/>
      <c r="AD57" s="73"/>
      <c r="AE57" s="73"/>
      <c r="AF57" s="73"/>
      <c r="AG57" s="75"/>
      <c r="AH57" s="75"/>
      <c r="AI57" s="76"/>
      <c r="AJ57" s="75"/>
      <c r="AK57" s="238" t="s">
        <v>53</v>
      </c>
      <c r="AL57" s="75"/>
      <c r="AM57" s="73"/>
      <c r="AN57" s="75"/>
      <c r="AO57" s="75"/>
      <c r="AP57" s="73"/>
      <c r="AQ57" s="73"/>
      <c r="AR57" s="73"/>
      <c r="AS57" s="75"/>
      <c r="AT57" s="75"/>
      <c r="AU57" s="76"/>
      <c r="AV57" s="75"/>
      <c r="AW57" s="75"/>
      <c r="AX57" s="247"/>
      <c r="AY57" s="73"/>
      <c r="AZ57" s="75"/>
      <c r="BA57" s="131"/>
      <c r="BB57" s="74"/>
      <c r="BC57" s="73"/>
      <c r="BD57" s="74"/>
      <c r="BE57" s="75"/>
      <c r="BF57" s="75"/>
      <c r="BG57" s="76"/>
      <c r="BH57" s="75"/>
      <c r="BI57" s="75"/>
      <c r="BJ57" s="75"/>
      <c r="BK57" s="73"/>
      <c r="BL57" s="75"/>
      <c r="BM57" s="75"/>
      <c r="BN57" s="15"/>
      <c r="BO57" s="15"/>
      <c r="BP57" s="14"/>
      <c r="BQ57" s="14"/>
      <c r="BR57" s="14"/>
      <c r="BS57" s="14"/>
      <c r="BT57" s="14"/>
      <c r="BU57" s="75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</row>
    <row r="58" spans="1:166" x14ac:dyDescent="0.35">
      <c r="A58" s="16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59"/>
      <c r="AB58" s="58"/>
      <c r="AC58" s="84"/>
      <c r="AD58" s="111"/>
      <c r="AE58" s="111"/>
      <c r="AF58" s="84"/>
      <c r="AG58" s="84"/>
      <c r="AH58" s="84"/>
      <c r="AI58" s="111"/>
      <c r="AJ58" s="84"/>
      <c r="AK58" s="84"/>
      <c r="AL58" s="84"/>
      <c r="AM58" s="111"/>
      <c r="AN58" s="84"/>
      <c r="AO58" s="84"/>
      <c r="AP58" s="84"/>
      <c r="AQ58" s="111"/>
      <c r="AR58" s="84"/>
      <c r="AS58" s="84"/>
      <c r="AT58" s="84"/>
      <c r="AU58" s="111"/>
      <c r="AV58" s="84"/>
      <c r="AW58" s="84"/>
      <c r="AX58" s="243"/>
      <c r="AY58" s="111"/>
      <c r="AZ58" s="84"/>
      <c r="BA58" s="104"/>
      <c r="BB58" s="58"/>
      <c r="BC58" s="59"/>
      <c r="BD58" s="58"/>
      <c r="BE58" s="58"/>
      <c r="BF58" s="58"/>
      <c r="BG58" s="59"/>
      <c r="BH58" s="58"/>
      <c r="BI58" s="58"/>
      <c r="BJ58" s="58"/>
      <c r="BK58" s="59"/>
      <c r="BL58" s="58"/>
      <c r="BM58" s="58"/>
      <c r="BN58" s="15"/>
      <c r="BO58" s="15"/>
      <c r="BP58" s="14"/>
      <c r="BQ58" s="14"/>
      <c r="BR58" s="14"/>
      <c r="BS58" s="14"/>
      <c r="BT58" s="14"/>
      <c r="BU58" s="58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</row>
    <row r="59" spans="1:166" x14ac:dyDescent="0.35">
      <c r="A59" s="16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59"/>
      <c r="AB59" s="58"/>
      <c r="AC59" s="84"/>
      <c r="AD59" s="111"/>
      <c r="AE59" s="111"/>
      <c r="AF59" s="84"/>
      <c r="AG59" s="84"/>
      <c r="AH59" s="84"/>
      <c r="AI59" s="111"/>
      <c r="AJ59" s="84"/>
      <c r="AK59" s="84"/>
      <c r="AL59" s="84"/>
      <c r="AM59" s="111"/>
      <c r="AN59" s="84"/>
      <c r="AO59" s="84"/>
      <c r="AP59" s="84"/>
      <c r="AQ59" s="111"/>
      <c r="AR59" s="84"/>
      <c r="AS59" s="84"/>
      <c r="AT59" s="84"/>
      <c r="AU59" s="111"/>
      <c r="AV59" s="84"/>
      <c r="AW59" s="84"/>
      <c r="AX59" s="243"/>
      <c r="AY59" s="111"/>
      <c r="AZ59" s="84"/>
      <c r="BA59" s="104"/>
      <c r="BB59" s="58"/>
      <c r="BC59" s="59"/>
      <c r="BD59" s="58"/>
      <c r="BE59" s="58"/>
      <c r="BF59" s="58"/>
      <c r="BG59" s="59"/>
      <c r="BH59" s="58"/>
      <c r="BI59" s="58"/>
      <c r="BJ59" s="58"/>
      <c r="BK59" s="59"/>
      <c r="BL59" s="58"/>
      <c r="BM59" s="58"/>
      <c r="BN59" s="15"/>
      <c r="BO59" s="15"/>
      <c r="BP59" s="14"/>
      <c r="BQ59" s="14"/>
      <c r="BR59" s="14"/>
      <c r="BS59" s="14"/>
      <c r="BT59" s="14"/>
      <c r="BU59" s="58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</row>
    <row r="60" spans="1:166" x14ac:dyDescent="0.35">
      <c r="A60" s="16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W60" s="79"/>
      <c r="X60" s="79"/>
      <c r="Y60" s="79"/>
      <c r="Z60" s="79"/>
      <c r="AA60" s="79"/>
      <c r="AB60" s="79"/>
      <c r="AC60" s="122"/>
      <c r="AD60" s="113"/>
      <c r="AE60" s="113"/>
      <c r="AF60" s="113"/>
      <c r="AG60" s="113"/>
      <c r="AH60" s="114"/>
      <c r="AI60" s="115"/>
      <c r="AJ60" s="114"/>
      <c r="AK60" s="114"/>
      <c r="AL60" s="114"/>
      <c r="AM60" s="116"/>
      <c r="AN60" s="112"/>
      <c r="AO60" s="112"/>
      <c r="AP60" s="112"/>
      <c r="AQ60" s="113"/>
      <c r="AR60" s="113"/>
      <c r="AS60" s="113"/>
      <c r="AT60" s="114"/>
      <c r="AU60" s="115"/>
      <c r="AV60" s="114"/>
      <c r="AW60" s="114"/>
      <c r="AX60" s="244"/>
      <c r="AY60" s="116"/>
      <c r="AZ60" s="112"/>
      <c r="BA60" s="117"/>
      <c r="BB60" s="18"/>
      <c r="BC60" s="83"/>
      <c r="BD60" s="83"/>
      <c r="BE60" s="83"/>
      <c r="BF60" s="14"/>
      <c r="BG60" s="49"/>
      <c r="BH60" s="14"/>
      <c r="BI60" s="14"/>
      <c r="BJ60" s="14"/>
      <c r="BK60" s="50"/>
      <c r="BL60" s="18"/>
      <c r="BM60" s="18"/>
      <c r="BN60" s="15"/>
      <c r="BO60" s="15"/>
      <c r="BP60" s="14"/>
      <c r="BQ60" s="14"/>
      <c r="BR60" s="14"/>
      <c r="BS60" s="14"/>
      <c r="BT60" s="14"/>
      <c r="BU60" s="18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</row>
    <row r="61" spans="1:166" x14ac:dyDescent="0.35">
      <c r="A61" s="4" t="s">
        <v>61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23"/>
      <c r="R61" s="18"/>
      <c r="S61" s="14"/>
      <c r="T61" s="14"/>
      <c r="U61" s="14"/>
      <c r="W61" s="80"/>
      <c r="X61" s="80"/>
      <c r="Y61" s="80"/>
      <c r="Z61" s="80"/>
      <c r="AA61" s="80"/>
      <c r="AB61" s="80"/>
      <c r="AC61" s="122"/>
      <c r="AD61" s="113"/>
      <c r="AE61" s="113"/>
      <c r="AF61" s="113"/>
      <c r="AG61" s="113"/>
      <c r="AH61" s="114"/>
      <c r="AI61" s="114"/>
      <c r="AJ61" s="114"/>
      <c r="AK61" s="114"/>
      <c r="AL61" s="114"/>
      <c r="AM61" s="114"/>
      <c r="AN61" s="114"/>
      <c r="AO61" s="114"/>
      <c r="AP61" s="112"/>
      <c r="AQ61" s="113"/>
      <c r="AR61" s="113"/>
      <c r="AS61" s="113"/>
      <c r="AT61" s="114"/>
      <c r="AU61" s="114"/>
      <c r="AV61" s="114"/>
      <c r="AW61" s="114"/>
      <c r="AX61" s="244"/>
      <c r="AY61" s="114"/>
      <c r="AZ61" s="114"/>
      <c r="BA61" s="118"/>
      <c r="BB61" s="18"/>
      <c r="BC61" s="83"/>
      <c r="BD61" s="83"/>
      <c r="BE61" s="83"/>
      <c r="BF61" s="14"/>
      <c r="BG61" s="14"/>
      <c r="BH61" s="14"/>
      <c r="BI61" s="14"/>
      <c r="BJ61" s="14"/>
      <c r="BK61" s="14"/>
      <c r="BL61" s="14"/>
      <c r="BM61" s="14"/>
      <c r="BN61" s="15"/>
      <c r="BO61" s="15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</row>
    <row r="62" spans="1:166" ht="5.4" customHeight="1" thickBot="1" x14ac:dyDescent="0.4">
      <c r="A62" s="3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21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62"/>
      <c r="AY62" s="110"/>
      <c r="AZ62" s="110"/>
      <c r="BA62" s="105"/>
    </row>
    <row r="63" spans="1:166" s="3" customFormat="1" ht="15" thickBot="1" x14ac:dyDescent="0.4">
      <c r="A63" s="6" t="s">
        <v>4</v>
      </c>
      <c r="B63" s="21">
        <v>43374</v>
      </c>
      <c r="C63" s="21">
        <v>43405</v>
      </c>
      <c r="D63" s="21">
        <v>43435</v>
      </c>
      <c r="E63" s="21">
        <v>43466</v>
      </c>
      <c r="F63" s="21">
        <v>43497</v>
      </c>
      <c r="G63" s="21">
        <v>43525</v>
      </c>
      <c r="H63" s="21">
        <v>43556</v>
      </c>
      <c r="I63" s="21">
        <v>43586</v>
      </c>
      <c r="J63" s="21">
        <v>43617</v>
      </c>
      <c r="K63" s="21">
        <v>43647</v>
      </c>
      <c r="L63" s="21">
        <v>43678</v>
      </c>
      <c r="M63" s="21">
        <v>43709</v>
      </c>
      <c r="N63" s="21">
        <v>43739</v>
      </c>
      <c r="O63" s="21">
        <v>43770</v>
      </c>
      <c r="P63" s="21">
        <v>43800</v>
      </c>
      <c r="Q63" s="21">
        <v>43831</v>
      </c>
      <c r="R63" s="21">
        <v>43862</v>
      </c>
      <c r="S63" s="21">
        <v>43891</v>
      </c>
      <c r="T63" s="21">
        <v>43922</v>
      </c>
      <c r="U63" s="21">
        <v>43952</v>
      </c>
      <c r="V63" s="21">
        <v>43983</v>
      </c>
      <c r="W63" s="21">
        <v>44013</v>
      </c>
      <c r="X63" s="21">
        <v>44044</v>
      </c>
      <c r="Y63" s="21">
        <v>44075</v>
      </c>
      <c r="Z63" s="124">
        <v>44105</v>
      </c>
      <c r="AA63" s="21">
        <v>44136</v>
      </c>
      <c r="AB63" s="21">
        <v>44166</v>
      </c>
      <c r="AC63" s="124">
        <v>44197</v>
      </c>
      <c r="AD63" s="21">
        <v>44228</v>
      </c>
      <c r="AE63" s="21">
        <v>44256</v>
      </c>
      <c r="AF63" s="21">
        <v>44287</v>
      </c>
      <c r="AG63" s="21">
        <v>44317</v>
      </c>
      <c r="AH63" s="21">
        <v>44348</v>
      </c>
      <c r="AI63" s="21">
        <v>44378</v>
      </c>
      <c r="AJ63" s="21">
        <v>44409</v>
      </c>
      <c r="AK63" s="21">
        <v>44440</v>
      </c>
      <c r="AL63" s="124">
        <v>44470</v>
      </c>
      <c r="AM63" s="21">
        <v>44501</v>
      </c>
      <c r="AN63" s="21">
        <v>44531</v>
      </c>
      <c r="AO63" s="124">
        <v>44562</v>
      </c>
      <c r="AP63" s="21">
        <f>EDATE(AO63,1)</f>
        <v>44593</v>
      </c>
      <c r="AQ63" s="270">
        <f t="shared" ref="AQ63" si="55">EDATE(AP63,1)</f>
        <v>44621</v>
      </c>
      <c r="AR63" s="270">
        <f t="shared" ref="AR63" si="56">EDATE(AQ63,1)</f>
        <v>44652</v>
      </c>
      <c r="AS63" s="270">
        <f t="shared" ref="AS63" si="57">EDATE(AR63,1)</f>
        <v>44682</v>
      </c>
      <c r="AT63" s="270">
        <f t="shared" ref="AT63" si="58">EDATE(AS63,1)</f>
        <v>44713</v>
      </c>
      <c r="AU63" s="270">
        <f t="shared" ref="AU63" si="59">EDATE(AT63,1)</f>
        <v>44743</v>
      </c>
      <c r="AV63" s="270">
        <f t="shared" ref="AV63" si="60">EDATE(AU63,1)</f>
        <v>44774</v>
      </c>
      <c r="AW63" s="270">
        <f t="shared" ref="AW63" si="61">EDATE(AV63,1)</f>
        <v>44805</v>
      </c>
      <c r="AX63" s="271">
        <f t="shared" ref="AX63" si="62">EDATE(AW63,1)</f>
        <v>44835</v>
      </c>
      <c r="AY63" s="24">
        <f t="shared" ref="AY63" si="63">EDATE(AX63,1)</f>
        <v>44866</v>
      </c>
      <c r="AZ63" s="24">
        <f t="shared" ref="AZ63" si="64">EDATE(AY63,1)</f>
        <v>44896</v>
      </c>
      <c r="BA63" s="239">
        <f t="shared" ref="BA63" si="65">EDATE(AZ63,1)</f>
        <v>44927</v>
      </c>
      <c r="BB63" s="24">
        <f t="shared" ref="BB63" si="66">EDATE(BA63,1)</f>
        <v>44958</v>
      </c>
      <c r="BC63" s="24">
        <f t="shared" ref="BC63" si="67">EDATE(BB63,1)</f>
        <v>44986</v>
      </c>
      <c r="BD63" s="24">
        <f t="shared" ref="BD63" si="68">EDATE(BC63,1)</f>
        <v>45017</v>
      </c>
      <c r="BE63" s="24">
        <f t="shared" ref="BE63" si="69">EDATE(BD63,1)</f>
        <v>45047</v>
      </c>
      <c r="BF63" s="24">
        <f t="shared" ref="BF63" si="70">EDATE(BE63,1)</f>
        <v>45078</v>
      </c>
      <c r="BG63" s="24">
        <f t="shared" ref="BG63" si="71">EDATE(BF63,1)</f>
        <v>45108</v>
      </c>
      <c r="BH63" s="24">
        <f t="shared" ref="BH63" si="72">EDATE(BG63,1)</f>
        <v>45139</v>
      </c>
      <c r="BI63" s="24">
        <f t="shared" ref="BI63" si="73">EDATE(BH63,1)</f>
        <v>45170</v>
      </c>
      <c r="BJ63" s="24">
        <f t="shared" ref="BJ63" si="74">EDATE(BI63,1)</f>
        <v>45200</v>
      </c>
      <c r="BK63" s="24">
        <f t="shared" ref="BK63" si="75">EDATE(BJ63,1)</f>
        <v>45231</v>
      </c>
      <c r="BL63" s="24">
        <f t="shared" ref="BL63" si="76">EDATE(BK63,1)</f>
        <v>45261</v>
      </c>
      <c r="BM63" s="24">
        <f t="shared" ref="BM63" si="77">EDATE(BL63,1)</f>
        <v>45292</v>
      </c>
      <c r="BN63" s="134" t="s">
        <v>3</v>
      </c>
      <c r="BO63" s="134"/>
      <c r="BP63" s="134" t="s">
        <v>32</v>
      </c>
      <c r="BQ63" s="134"/>
      <c r="BR63" s="4"/>
      <c r="BS63" s="4"/>
      <c r="BT63" s="143"/>
      <c r="BU63" s="20" t="s">
        <v>58</v>
      </c>
    </row>
    <row r="64" spans="1:166" s="10" customFormat="1" ht="15" thickBot="1" x14ac:dyDescent="0.4">
      <c r="A64" s="156" t="s">
        <v>11</v>
      </c>
      <c r="B64" s="8"/>
      <c r="C64" s="8"/>
      <c r="D64" s="221">
        <v>472906.7</v>
      </c>
      <c r="E64" s="221">
        <v>121950.46</v>
      </c>
      <c r="F64" s="221">
        <v>306057.09999999998</v>
      </c>
      <c r="G64" s="221">
        <v>3254515.75</v>
      </c>
      <c r="H64" s="221">
        <v>1441686.8700000006</v>
      </c>
      <c r="I64" s="221">
        <v>2646810.4000000004</v>
      </c>
      <c r="J64" s="221">
        <v>3090012.3199999994</v>
      </c>
      <c r="K64" s="221">
        <v>3806682.3899999997</v>
      </c>
      <c r="L64" s="221">
        <v>5667444.0099999998</v>
      </c>
      <c r="M64" s="221">
        <v>4665040.7600000016</v>
      </c>
      <c r="N64" s="221">
        <v>4693766.1500000032</v>
      </c>
      <c r="O64" s="221">
        <v>7981786.3300000001</v>
      </c>
      <c r="P64" s="221">
        <v>14289408.219999997</v>
      </c>
      <c r="Q64" s="221">
        <v>2300282.3399999994</v>
      </c>
      <c r="R64" s="221">
        <v>3266635.3100000005</v>
      </c>
      <c r="S64" s="221">
        <v>4668387.1399999997</v>
      </c>
      <c r="T64" s="221">
        <v>3355052.560000001</v>
      </c>
      <c r="U64" s="221">
        <v>3504036.8800000004</v>
      </c>
      <c r="V64" s="221">
        <v>4570550.08</v>
      </c>
      <c r="W64" s="221">
        <v>4337551.2399999993</v>
      </c>
      <c r="X64" s="221">
        <v>5132057.5999999996</v>
      </c>
      <c r="Y64" s="221">
        <v>6881005.1299999999</v>
      </c>
      <c r="Z64" s="221">
        <v>5075926.8299999991</v>
      </c>
      <c r="AA64" s="221">
        <v>8226323.5899999999</v>
      </c>
      <c r="AB64" s="221">
        <v>17050986.669999998</v>
      </c>
      <c r="AC64" s="221">
        <v>3390691.4000000004</v>
      </c>
      <c r="AD64" s="221">
        <v>3040542.4899999993</v>
      </c>
      <c r="AE64" s="221">
        <v>6776151.4500000002</v>
      </c>
      <c r="AF64" s="221">
        <v>3593096.5983472401</v>
      </c>
      <c r="AG64" s="221">
        <v>3249816.752362628</v>
      </c>
      <c r="AH64" s="221">
        <v>6101138.4180074409</v>
      </c>
      <c r="AI64" s="221">
        <v>5074049.6564757768</v>
      </c>
      <c r="AJ64" s="221">
        <v>6150752.0389186945</v>
      </c>
      <c r="AK64" s="221">
        <v>4538886.177325543</v>
      </c>
      <c r="AL64" s="221">
        <v>5908069.5179605344</v>
      </c>
      <c r="AM64" s="190">
        <v>11097280.277224224</v>
      </c>
      <c r="AN64" s="190">
        <v>21856497.240487527</v>
      </c>
      <c r="AO64" s="191">
        <v>-1206005.0706461675</v>
      </c>
      <c r="AP64" s="190">
        <v>3292003.067914797</v>
      </c>
      <c r="AQ64" s="190">
        <v>3848947.3665742185</v>
      </c>
      <c r="AR64" s="190">
        <v>4452149.213101591</v>
      </c>
      <c r="AS64" s="190">
        <v>3309739.301438381</v>
      </c>
      <c r="AT64" s="190">
        <v>6747915.2307812814</v>
      </c>
      <c r="AU64" s="190">
        <v>3534427.1880222401</v>
      </c>
      <c r="AV64" s="190">
        <v>5677135.2112908112</v>
      </c>
      <c r="AW64" s="190">
        <v>6241030.1127156857</v>
      </c>
      <c r="AX64" s="192">
        <v>4203952.8957806081</v>
      </c>
      <c r="AY64" s="193">
        <v>9725464.5178327113</v>
      </c>
      <c r="AZ64" s="190">
        <v>17105984.664153121</v>
      </c>
      <c r="BA64" s="194">
        <v>3493374.4381509474</v>
      </c>
      <c r="BB64" s="193">
        <v>7713776.9006333081</v>
      </c>
      <c r="BC64" s="190">
        <v>6011169.7561491169</v>
      </c>
      <c r="BD64" s="190">
        <v>4761418.3684848212</v>
      </c>
      <c r="BE64" s="190">
        <v>4394836.2239022329</v>
      </c>
      <c r="BF64" s="190">
        <v>5792451.0302890819</v>
      </c>
      <c r="BG64" s="190">
        <v>5738515.0073755551</v>
      </c>
      <c r="BH64" s="190">
        <v>5868608.3743324699</v>
      </c>
      <c r="BI64" s="190">
        <v>5825127.357685403</v>
      </c>
      <c r="BJ64" s="190">
        <v>5162715.8432884002</v>
      </c>
      <c r="BK64" s="190">
        <v>7510362.823856961</v>
      </c>
      <c r="BL64" s="190">
        <v>11718275.993918659</v>
      </c>
      <c r="BM64" s="190">
        <v>3507317.356543676</v>
      </c>
      <c r="BN64" s="133">
        <f>SUM(B64:BM64)</f>
        <v>346014528.02067941</v>
      </c>
      <c r="BO64" s="36"/>
      <c r="BP64" s="36" t="s">
        <v>85</v>
      </c>
      <c r="BQ64" s="36">
        <v>346014528.02067947</v>
      </c>
      <c r="BR64" s="37"/>
      <c r="BS64" s="37"/>
      <c r="BT64" s="293"/>
      <c r="BU64" s="97">
        <f t="shared" ref="BU64:BU68" si="78">SUM(BB64:BM64)</f>
        <v>74004575.036459684</v>
      </c>
    </row>
    <row r="65" spans="1:143" s="10" customFormat="1" ht="15" thickTop="1" x14ac:dyDescent="0.35">
      <c r="A65" s="157" t="s">
        <v>6</v>
      </c>
      <c r="B65" s="28"/>
      <c r="C65" s="95"/>
      <c r="D65" s="219">
        <v>173182</v>
      </c>
      <c r="E65" s="219">
        <v>0</v>
      </c>
      <c r="F65" s="219">
        <v>120000</v>
      </c>
      <c r="G65" s="219">
        <v>2283620.9400000004</v>
      </c>
      <c r="H65" s="219">
        <v>1173927.0200000003</v>
      </c>
      <c r="I65" s="219">
        <v>1824626.01</v>
      </c>
      <c r="J65" s="219">
        <v>2073546.5699999998</v>
      </c>
      <c r="K65" s="219">
        <v>2562392.2600000002</v>
      </c>
      <c r="L65" s="219">
        <v>3911693.5300000003</v>
      </c>
      <c r="M65" s="219">
        <v>1341245.26</v>
      </c>
      <c r="N65" s="219">
        <v>2745753.689999999</v>
      </c>
      <c r="O65" s="219">
        <v>5113350.63</v>
      </c>
      <c r="P65" s="219">
        <v>5712616.2500000009</v>
      </c>
      <c r="Q65" s="219">
        <v>77543.56000000026</v>
      </c>
      <c r="R65" s="219">
        <v>2293014.0900000003</v>
      </c>
      <c r="S65" s="219">
        <v>3480839.73</v>
      </c>
      <c r="T65" s="219">
        <v>1340803.3000000007</v>
      </c>
      <c r="U65" s="219">
        <v>2046973.24</v>
      </c>
      <c r="V65" s="219">
        <v>2691716.7299999995</v>
      </c>
      <c r="W65" s="219">
        <v>3243279.2899999996</v>
      </c>
      <c r="X65" s="219">
        <v>2855009.42</v>
      </c>
      <c r="Y65" s="219">
        <v>3964333.8900000011</v>
      </c>
      <c r="Z65" s="219">
        <v>1940804.4099999997</v>
      </c>
      <c r="AA65" s="219">
        <v>3643467.9000000004</v>
      </c>
      <c r="AB65" s="219">
        <v>5765877.3299999982</v>
      </c>
      <c r="AC65" s="219">
        <v>1389889.0000000005</v>
      </c>
      <c r="AD65" s="219">
        <v>2455616.4899999993</v>
      </c>
      <c r="AE65" s="219">
        <v>2909880.5700000003</v>
      </c>
      <c r="AF65" s="219">
        <v>1918604.8883472397</v>
      </c>
      <c r="AG65" s="219">
        <v>1987553.0723626285</v>
      </c>
      <c r="AH65" s="219">
        <v>3547044.4480074411</v>
      </c>
      <c r="AI65" s="219">
        <v>1844269.8764757765</v>
      </c>
      <c r="AJ65" s="219">
        <v>3425289.2189186946</v>
      </c>
      <c r="AK65" s="219">
        <v>1989525.0873255434</v>
      </c>
      <c r="AL65" s="219">
        <v>3215637.9079605341</v>
      </c>
      <c r="AM65" s="272">
        <v>2419897.6872242242</v>
      </c>
      <c r="AN65" s="169">
        <v>6569208.8504875284</v>
      </c>
      <c r="AO65" s="170">
        <v>1060967.5193538328</v>
      </c>
      <c r="AP65" s="169">
        <v>2221021.2579147979</v>
      </c>
      <c r="AQ65" s="169">
        <v>2799025.1665742192</v>
      </c>
      <c r="AR65" s="169">
        <v>1466878.8731015904</v>
      </c>
      <c r="AS65" s="169">
        <v>1739768.2514383809</v>
      </c>
      <c r="AT65" s="169">
        <v>2069034.8707812813</v>
      </c>
      <c r="AU65" s="169">
        <v>2253685.35802224</v>
      </c>
      <c r="AV65" s="169">
        <v>3297337.4612908121</v>
      </c>
      <c r="AW65" s="169">
        <v>2112031.1227156851</v>
      </c>
      <c r="AX65" s="174">
        <v>1596026.1257806076</v>
      </c>
      <c r="AY65" s="246">
        <v>2017933.2231788852</v>
      </c>
      <c r="AZ65" s="168">
        <v>2624844.3311590743</v>
      </c>
      <c r="BA65" s="250">
        <v>1081359.0199577454</v>
      </c>
      <c r="BB65" s="246">
        <v>2862004.3428293075</v>
      </c>
      <c r="BC65" s="168">
        <v>1942193.217975707</v>
      </c>
      <c r="BD65" s="168">
        <v>1629245.867025503</v>
      </c>
      <c r="BE65" s="168">
        <v>1907734.2851517103</v>
      </c>
      <c r="BF65" s="168">
        <v>2751689.707587556</v>
      </c>
      <c r="BG65" s="168">
        <v>3180940.3616635539</v>
      </c>
      <c r="BH65" s="168">
        <v>2910819.9207042814</v>
      </c>
      <c r="BI65" s="168">
        <v>2560781.6522382954</v>
      </c>
      <c r="BJ65" s="168">
        <v>2001604.0374733726</v>
      </c>
      <c r="BK65" s="168">
        <v>1792116.1351717375</v>
      </c>
      <c r="BL65" s="168">
        <v>3327407.5921857632</v>
      </c>
      <c r="BM65" s="168">
        <v>1095301.9383504745</v>
      </c>
      <c r="BN65" s="36"/>
      <c r="BO65" s="36"/>
      <c r="BP65" s="36" t="s">
        <v>20</v>
      </c>
      <c r="BQ65" s="36">
        <f>BQ64-BN64</f>
        <v>0</v>
      </c>
      <c r="BR65" s="37"/>
      <c r="BS65" s="37"/>
      <c r="BT65" s="293"/>
      <c r="BU65" s="90">
        <f t="shared" si="78"/>
        <v>27961839.058357261</v>
      </c>
    </row>
    <row r="66" spans="1:143" s="10" customFormat="1" x14ac:dyDescent="0.35">
      <c r="A66" s="157" t="s">
        <v>7</v>
      </c>
      <c r="B66" s="28"/>
      <c r="C66" s="95"/>
      <c r="D66" s="219">
        <v>0</v>
      </c>
      <c r="E66" s="219">
        <v>0</v>
      </c>
      <c r="F66" s="219">
        <v>118003.54</v>
      </c>
      <c r="G66" s="219">
        <v>325654.18</v>
      </c>
      <c r="H66" s="219">
        <v>324793.89999999997</v>
      </c>
      <c r="I66" s="219">
        <v>435080.67</v>
      </c>
      <c r="J66" s="219">
        <v>864617.95000000007</v>
      </c>
      <c r="K66" s="219">
        <v>823563.38</v>
      </c>
      <c r="L66" s="219">
        <v>1198141.9500000002</v>
      </c>
      <c r="M66" s="219">
        <v>2168634.06</v>
      </c>
      <c r="N66" s="219">
        <v>1457645.93</v>
      </c>
      <c r="O66" s="219">
        <v>2644399.62</v>
      </c>
      <c r="P66" s="219">
        <v>5773379.7100000009</v>
      </c>
      <c r="Q66" s="219">
        <v>1868023.45</v>
      </c>
      <c r="R66" s="219">
        <v>676401.2699999999</v>
      </c>
      <c r="S66" s="219">
        <v>571849.35000000009</v>
      </c>
      <c r="T66" s="219">
        <v>1291658.1399999999</v>
      </c>
      <c r="U66" s="219">
        <v>1204980.8700000003</v>
      </c>
      <c r="V66" s="219">
        <v>1282682.51</v>
      </c>
      <c r="W66" s="219">
        <v>751621.79999999993</v>
      </c>
      <c r="X66" s="219">
        <v>1567131.4100000001</v>
      </c>
      <c r="Y66" s="219">
        <v>1668146.7100000002</v>
      </c>
      <c r="Z66" s="219">
        <v>2452279.94</v>
      </c>
      <c r="AA66" s="219">
        <v>2405967.09</v>
      </c>
      <c r="AB66" s="219">
        <v>9828288.4500000011</v>
      </c>
      <c r="AC66" s="219">
        <v>1602172.6799999997</v>
      </c>
      <c r="AD66" s="219">
        <v>-57990.010000000089</v>
      </c>
      <c r="AE66" s="219">
        <v>3093751.8</v>
      </c>
      <c r="AF66" s="219">
        <v>955307.16999999993</v>
      </c>
      <c r="AG66" s="219">
        <v>916367.04999999981</v>
      </c>
      <c r="AH66" s="219">
        <v>1494979.32</v>
      </c>
      <c r="AI66" s="219">
        <v>3137426.91</v>
      </c>
      <c r="AJ66" s="219">
        <v>1333218.4600000004</v>
      </c>
      <c r="AK66" s="219">
        <v>1763933.4000000001</v>
      </c>
      <c r="AL66" s="219">
        <v>1927184.2300000002</v>
      </c>
      <c r="AM66" s="273">
        <v>7730801.5699999994</v>
      </c>
      <c r="AN66" s="161">
        <v>13670067.5</v>
      </c>
      <c r="AO66" s="167">
        <v>-2916111.5200000005</v>
      </c>
      <c r="AP66" s="161">
        <v>1342999.1600000001</v>
      </c>
      <c r="AQ66" s="161">
        <v>566106.48</v>
      </c>
      <c r="AR66" s="161">
        <v>2331992.42</v>
      </c>
      <c r="AS66" s="161">
        <v>880775.76</v>
      </c>
      <c r="AT66" s="161">
        <v>2933247.5599999996</v>
      </c>
      <c r="AU66" s="161">
        <v>245318.36999999997</v>
      </c>
      <c r="AV66" s="161">
        <v>1031346.94</v>
      </c>
      <c r="AW66" s="161">
        <v>2212706.12</v>
      </c>
      <c r="AX66" s="178">
        <v>1679933.45</v>
      </c>
      <c r="AY66" s="176">
        <v>6108606.2395446151</v>
      </c>
      <c r="AZ66" s="161">
        <v>11408383.603662018</v>
      </c>
      <c r="BA66" s="177">
        <v>1999383.7939453251</v>
      </c>
      <c r="BB66" s="176">
        <v>4086031.2054653252</v>
      </c>
      <c r="BC66" s="161">
        <v>2535017.2014866583</v>
      </c>
      <c r="BD66" s="161">
        <v>2011380.1778322277</v>
      </c>
      <c r="BE66" s="161">
        <v>1238826.550523795</v>
      </c>
      <c r="BF66" s="161">
        <v>1252150.3618150719</v>
      </c>
      <c r="BG66" s="161">
        <v>1410802.5511153268</v>
      </c>
      <c r="BH66" s="161">
        <v>1713011.7212325512</v>
      </c>
      <c r="BI66" s="161">
        <v>1410066.7887312318</v>
      </c>
      <c r="BJ66" s="161">
        <v>1958362.8931132739</v>
      </c>
      <c r="BK66" s="161">
        <v>4805494.5100481138</v>
      </c>
      <c r="BL66" s="161">
        <v>7358573.244691099</v>
      </c>
      <c r="BM66" s="161">
        <v>1999383.7939453251</v>
      </c>
      <c r="BN66" s="9"/>
      <c r="BO66" s="9"/>
      <c r="BQ66" s="37"/>
      <c r="BU66" s="90">
        <f t="shared" si="78"/>
        <v>31779101</v>
      </c>
    </row>
    <row r="67" spans="1:143" s="10" customFormat="1" x14ac:dyDescent="0.35">
      <c r="A67" s="157" t="s">
        <v>8</v>
      </c>
      <c r="B67" s="28"/>
      <c r="C67" s="95"/>
      <c r="D67" s="219">
        <v>0</v>
      </c>
      <c r="E67" s="219">
        <v>0</v>
      </c>
      <c r="F67" s="219">
        <v>12500</v>
      </c>
      <c r="G67" s="219">
        <v>407849.73</v>
      </c>
      <c r="H67" s="219">
        <v>169743.63</v>
      </c>
      <c r="I67" s="219">
        <v>145713.57999999999</v>
      </c>
      <c r="J67" s="219">
        <v>136424.74</v>
      </c>
      <c r="K67" s="219">
        <v>113487.89</v>
      </c>
      <c r="L67" s="219">
        <v>261842.41999999998</v>
      </c>
      <c r="M67" s="219">
        <v>602635.35</v>
      </c>
      <c r="N67" s="219">
        <v>314522.86999999982</v>
      </c>
      <c r="O67" s="219">
        <v>750260.6599999998</v>
      </c>
      <c r="P67" s="219">
        <v>2774980.98</v>
      </c>
      <c r="Q67" s="219">
        <v>260906.33000000007</v>
      </c>
      <c r="R67" s="219">
        <v>242221.71999999997</v>
      </c>
      <c r="S67" s="219">
        <v>465816.61999999976</v>
      </c>
      <c r="T67" s="219">
        <v>649726.64</v>
      </c>
      <c r="U67" s="219">
        <v>223465.31000000006</v>
      </c>
      <c r="V67" s="219">
        <v>473624.95999999996</v>
      </c>
      <c r="W67" s="219">
        <v>284775.25000000006</v>
      </c>
      <c r="X67" s="219">
        <v>645341.54999999993</v>
      </c>
      <c r="Y67" s="219">
        <v>1244018.73</v>
      </c>
      <c r="Z67" s="219">
        <v>677493.60000000009</v>
      </c>
      <c r="AA67" s="219">
        <v>2169850.5999999996</v>
      </c>
      <c r="AB67" s="219">
        <v>1436003.53</v>
      </c>
      <c r="AC67" s="219">
        <v>392436.28</v>
      </c>
      <c r="AD67" s="219">
        <v>637285.6100000001</v>
      </c>
      <c r="AE67" s="219">
        <v>743003.90999999992</v>
      </c>
      <c r="AF67" s="219">
        <v>511672.93999999994</v>
      </c>
      <c r="AG67" s="219">
        <v>440573.41</v>
      </c>
      <c r="AH67" s="219">
        <v>1029198.44</v>
      </c>
      <c r="AI67" s="219">
        <v>-91569.20000000007</v>
      </c>
      <c r="AJ67" s="219">
        <v>1456158.59</v>
      </c>
      <c r="AK67" s="219">
        <v>845213.95000000007</v>
      </c>
      <c r="AL67" s="219">
        <v>654146.44000000006</v>
      </c>
      <c r="AM67" s="273">
        <v>942358.2200000002</v>
      </c>
      <c r="AN67" s="161">
        <v>1575397.8299999996</v>
      </c>
      <c r="AO67" s="167">
        <v>678363.97000000009</v>
      </c>
      <c r="AP67" s="161">
        <v>-313066.23000000004</v>
      </c>
      <c r="AQ67" s="161">
        <v>478466.83999999997</v>
      </c>
      <c r="AR67" s="161">
        <v>646521.43999999994</v>
      </c>
      <c r="AS67" s="161">
        <v>586153.91</v>
      </c>
      <c r="AT67" s="161">
        <v>1731599.8800000004</v>
      </c>
      <c r="AU67" s="161">
        <v>1002230.9299999999</v>
      </c>
      <c r="AV67" s="161">
        <v>1133214.3099999998</v>
      </c>
      <c r="AW67" s="161">
        <v>1858763.3900000001</v>
      </c>
      <c r="AX67" s="178">
        <v>1063098.32</v>
      </c>
      <c r="AY67" s="176">
        <v>1490993.8051092124</v>
      </c>
      <c r="AZ67" s="161">
        <v>2865835.4793320289</v>
      </c>
      <c r="BA67" s="177">
        <v>381548.29091454402</v>
      </c>
      <c r="BB67" s="176">
        <v>734658.01900534122</v>
      </c>
      <c r="BC67" s="161">
        <v>1502876.0033534172</v>
      </c>
      <c r="BD67" s="161">
        <v>1089708.9902937571</v>
      </c>
      <c r="BE67" s="161">
        <v>1217192.0548933952</v>
      </c>
      <c r="BF67" s="161">
        <v>1757527.6275531212</v>
      </c>
      <c r="BG67" s="161">
        <v>1107355.4279300082</v>
      </c>
      <c r="BH67" s="161">
        <v>1205360.0657289694</v>
      </c>
      <c r="BI67" s="161">
        <v>1814862.2500492097</v>
      </c>
      <c r="BJ67" s="161">
        <v>1163332.2460350874</v>
      </c>
      <c r="BK67" s="161">
        <v>873335.51197044284</v>
      </c>
      <c r="BL67" s="161">
        <v>992878.49037513277</v>
      </c>
      <c r="BM67" s="161">
        <v>381548.29091454402</v>
      </c>
      <c r="BN67" s="9"/>
      <c r="BO67" s="9"/>
      <c r="BU67" s="90">
        <f t="shared" si="78"/>
        <v>13840634.978102429</v>
      </c>
    </row>
    <row r="68" spans="1:143" s="10" customFormat="1" ht="15" thickBot="1" x14ac:dyDescent="0.4">
      <c r="A68" s="157" t="s">
        <v>9</v>
      </c>
      <c r="B68" s="28"/>
      <c r="C68" s="95"/>
      <c r="D68" s="219">
        <v>299724.7</v>
      </c>
      <c r="E68" s="219">
        <v>121950.46</v>
      </c>
      <c r="F68" s="219">
        <v>55553.559999999983</v>
      </c>
      <c r="G68" s="219">
        <v>237390.9</v>
      </c>
      <c r="H68" s="219">
        <v>-226777.68</v>
      </c>
      <c r="I68" s="219">
        <v>241390.14</v>
      </c>
      <c r="J68" s="219">
        <v>15423.059999999994</v>
      </c>
      <c r="K68" s="219">
        <v>307238.86</v>
      </c>
      <c r="L68" s="219">
        <v>295766.11000000004</v>
      </c>
      <c r="M68" s="219">
        <v>552526.09</v>
      </c>
      <c r="N68" s="219">
        <v>175843.65999999997</v>
      </c>
      <c r="O68" s="219">
        <v>-526224.58000000007</v>
      </c>
      <c r="P68" s="219">
        <v>28431.279999999999</v>
      </c>
      <c r="Q68" s="219">
        <v>93809</v>
      </c>
      <c r="R68" s="219">
        <v>54998.229999999996</v>
      </c>
      <c r="S68" s="219">
        <v>149881.44</v>
      </c>
      <c r="T68" s="219">
        <v>72864.48000000001</v>
      </c>
      <c r="U68" s="219">
        <v>28617.46</v>
      </c>
      <c r="V68" s="219">
        <v>122525.88000000002</v>
      </c>
      <c r="W68" s="219">
        <v>57874.899999999994</v>
      </c>
      <c r="X68" s="219">
        <v>64575.219999999994</v>
      </c>
      <c r="Y68" s="219">
        <v>4505.8000000000029</v>
      </c>
      <c r="Z68" s="219">
        <v>5348.88</v>
      </c>
      <c r="AA68" s="219">
        <v>7038</v>
      </c>
      <c r="AB68" s="219">
        <v>20817.36</v>
      </c>
      <c r="AC68" s="219">
        <v>6193.44</v>
      </c>
      <c r="AD68" s="219">
        <v>5630.4</v>
      </c>
      <c r="AE68" s="219">
        <v>29515.170000000002</v>
      </c>
      <c r="AF68" s="219">
        <v>207511.6</v>
      </c>
      <c r="AG68" s="219">
        <v>-94676.78</v>
      </c>
      <c r="AH68" s="219">
        <v>29916.209999999995</v>
      </c>
      <c r="AI68" s="219">
        <v>183922.07</v>
      </c>
      <c r="AJ68" s="219">
        <v>-63914.23000000001</v>
      </c>
      <c r="AK68" s="219">
        <v>-59786.26</v>
      </c>
      <c r="AL68" s="219">
        <v>111100.94</v>
      </c>
      <c r="AM68" s="274">
        <v>4222.8</v>
      </c>
      <c r="AN68" s="195">
        <v>41823.06</v>
      </c>
      <c r="AO68" s="196">
        <v>-29225.040000000001</v>
      </c>
      <c r="AP68" s="195">
        <v>41048.879999999997</v>
      </c>
      <c r="AQ68" s="195">
        <v>5348.88</v>
      </c>
      <c r="AR68" s="195">
        <v>6756.48</v>
      </c>
      <c r="AS68" s="195">
        <v>103041.38</v>
      </c>
      <c r="AT68" s="195">
        <v>14032.92</v>
      </c>
      <c r="AU68" s="195">
        <v>33192.53</v>
      </c>
      <c r="AV68" s="195">
        <v>215236.5</v>
      </c>
      <c r="AW68" s="195">
        <v>57529.479999999996</v>
      </c>
      <c r="AX68" s="275">
        <v>-135105</v>
      </c>
      <c r="AY68" s="176">
        <v>107931.25</v>
      </c>
      <c r="AZ68" s="161">
        <v>206921.25</v>
      </c>
      <c r="BA68" s="177">
        <v>31083.333333333332</v>
      </c>
      <c r="BB68" s="176">
        <v>31083.333333333332</v>
      </c>
      <c r="BC68" s="161">
        <v>31083.333333333332</v>
      </c>
      <c r="BD68" s="161">
        <v>31083.333333333332</v>
      </c>
      <c r="BE68" s="161">
        <v>31083.333333333332</v>
      </c>
      <c r="BF68" s="161">
        <v>31083.333333333332</v>
      </c>
      <c r="BG68" s="161">
        <v>39416.666666666664</v>
      </c>
      <c r="BH68" s="161">
        <v>39416.666666666664</v>
      </c>
      <c r="BI68" s="161">
        <v>39416.666666666664</v>
      </c>
      <c r="BJ68" s="161">
        <v>39416.666666666664</v>
      </c>
      <c r="BK68" s="161">
        <v>39416.666666666664</v>
      </c>
      <c r="BL68" s="161">
        <v>39416.666666666664</v>
      </c>
      <c r="BM68" s="161">
        <v>31083.333333333332</v>
      </c>
      <c r="BN68" s="9"/>
      <c r="BO68" s="9"/>
      <c r="BU68" s="91">
        <f t="shared" si="78"/>
        <v>423000</v>
      </c>
    </row>
    <row r="69" spans="1:143" s="10" customFormat="1" ht="15.5" thickTop="1" thickBot="1" x14ac:dyDescent="0.4">
      <c r="A69" s="88"/>
      <c r="B69" s="32"/>
      <c r="C69" s="32"/>
      <c r="D69" s="32">
        <f>SUM(D65:D68)-D64</f>
        <v>0</v>
      </c>
      <c r="E69" s="32">
        <f t="shared" ref="E69:AA69" si="79">SUM(E65:E68)-E64</f>
        <v>0</v>
      </c>
      <c r="F69" s="32">
        <f t="shared" si="79"/>
        <v>0</v>
      </c>
      <c r="G69" s="32">
        <f t="shared" si="79"/>
        <v>0</v>
      </c>
      <c r="H69" s="32">
        <f t="shared" si="79"/>
        <v>0</v>
      </c>
      <c r="I69" s="32">
        <f t="shared" si="79"/>
        <v>0</v>
      </c>
      <c r="J69" s="32">
        <f t="shared" si="79"/>
        <v>0</v>
      </c>
      <c r="K69" s="32">
        <f t="shared" si="79"/>
        <v>0</v>
      </c>
      <c r="L69" s="32">
        <f t="shared" si="79"/>
        <v>0</v>
      </c>
      <c r="M69" s="32">
        <f t="shared" si="79"/>
        <v>0</v>
      </c>
      <c r="N69" s="32">
        <f t="shared" si="79"/>
        <v>0</v>
      </c>
      <c r="O69" s="32">
        <f t="shared" si="79"/>
        <v>0</v>
      </c>
      <c r="P69" s="32">
        <f t="shared" si="79"/>
        <v>0</v>
      </c>
      <c r="Q69" s="32">
        <f t="shared" si="79"/>
        <v>0</v>
      </c>
      <c r="R69" s="32">
        <f t="shared" si="79"/>
        <v>0</v>
      </c>
      <c r="S69" s="32">
        <f t="shared" si="79"/>
        <v>0</v>
      </c>
      <c r="T69" s="32">
        <f t="shared" si="79"/>
        <v>0</v>
      </c>
      <c r="U69" s="32">
        <f t="shared" si="79"/>
        <v>0</v>
      </c>
      <c r="V69" s="32">
        <f t="shared" si="79"/>
        <v>0</v>
      </c>
      <c r="W69" s="32">
        <f t="shared" si="79"/>
        <v>0</v>
      </c>
      <c r="X69" s="32">
        <f t="shared" si="79"/>
        <v>0</v>
      </c>
      <c r="Y69" s="32">
        <f t="shared" si="79"/>
        <v>0</v>
      </c>
      <c r="Z69" s="88">
        <f t="shared" si="79"/>
        <v>0</v>
      </c>
      <c r="AA69" s="32">
        <f t="shared" si="79"/>
        <v>0</v>
      </c>
      <c r="AB69" s="32">
        <f t="shared" ref="AB69" si="80">SUM(AB65:AB68)-AB64</f>
        <v>0</v>
      </c>
      <c r="AC69" s="88">
        <f t="shared" ref="AC69:AO69" si="81">SUM(AC65:AC68)-AC64</f>
        <v>0</v>
      </c>
      <c r="AD69" s="32">
        <f t="shared" si="81"/>
        <v>0</v>
      </c>
      <c r="AE69" s="32">
        <f t="shared" si="81"/>
        <v>0</v>
      </c>
      <c r="AF69" s="32">
        <f t="shared" si="81"/>
        <v>0</v>
      </c>
      <c r="AG69" s="32">
        <f t="shared" si="81"/>
        <v>0</v>
      </c>
      <c r="AH69" s="32">
        <f t="shared" si="81"/>
        <v>0</v>
      </c>
      <c r="AI69" s="32">
        <f t="shared" si="81"/>
        <v>0</v>
      </c>
      <c r="AJ69" s="32">
        <f t="shared" si="81"/>
        <v>0</v>
      </c>
      <c r="AK69" s="32">
        <f t="shared" si="81"/>
        <v>0</v>
      </c>
      <c r="AL69" s="88">
        <f t="shared" si="81"/>
        <v>0</v>
      </c>
      <c r="AM69" s="32">
        <f t="shared" si="81"/>
        <v>0</v>
      </c>
      <c r="AN69" s="32">
        <f t="shared" si="81"/>
        <v>0</v>
      </c>
      <c r="AO69" s="88">
        <f t="shared" si="81"/>
        <v>0</v>
      </c>
      <c r="AP69" s="32">
        <f t="shared" ref="AP69:BA69" si="82">SUM(AP65:AP68)-AP64</f>
        <v>0</v>
      </c>
      <c r="AQ69" s="32">
        <f t="shared" si="82"/>
        <v>0</v>
      </c>
      <c r="AR69" s="32">
        <f t="shared" si="82"/>
        <v>0</v>
      </c>
      <c r="AS69" s="32">
        <f t="shared" si="82"/>
        <v>0</v>
      </c>
      <c r="AT69" s="32">
        <f t="shared" si="82"/>
        <v>0</v>
      </c>
      <c r="AU69" s="32">
        <f t="shared" si="82"/>
        <v>0</v>
      </c>
      <c r="AV69" s="32">
        <f t="shared" si="82"/>
        <v>0</v>
      </c>
      <c r="AW69" s="32">
        <f t="shared" si="82"/>
        <v>0</v>
      </c>
      <c r="AX69" s="63">
        <f t="shared" si="82"/>
        <v>0</v>
      </c>
      <c r="AY69" s="33">
        <f t="shared" si="82"/>
        <v>0</v>
      </c>
      <c r="AZ69" s="32">
        <f t="shared" si="82"/>
        <v>0</v>
      </c>
      <c r="BA69" s="102">
        <f t="shared" si="82"/>
        <v>0</v>
      </c>
      <c r="BB69" s="33">
        <f t="shared" ref="BB69:BM69" si="83">SUM(BB65:BB68)-BB64</f>
        <v>0</v>
      </c>
      <c r="BC69" s="32">
        <f t="shared" si="83"/>
        <v>0</v>
      </c>
      <c r="BD69" s="32">
        <f t="shared" si="83"/>
        <v>0</v>
      </c>
      <c r="BE69" s="32">
        <f t="shared" si="83"/>
        <v>0</v>
      </c>
      <c r="BF69" s="32">
        <f t="shared" si="83"/>
        <v>0</v>
      </c>
      <c r="BG69" s="32">
        <f t="shared" si="83"/>
        <v>0</v>
      </c>
      <c r="BH69" s="32">
        <f t="shared" si="83"/>
        <v>0</v>
      </c>
      <c r="BI69" s="32">
        <f t="shared" si="83"/>
        <v>0</v>
      </c>
      <c r="BJ69" s="32">
        <f t="shared" si="83"/>
        <v>0</v>
      </c>
      <c r="BK69" s="32">
        <f t="shared" si="83"/>
        <v>0</v>
      </c>
      <c r="BL69" s="32">
        <f t="shared" si="83"/>
        <v>0</v>
      </c>
      <c r="BM69" s="32">
        <f t="shared" si="83"/>
        <v>0</v>
      </c>
      <c r="BN69" s="9"/>
      <c r="BO69" s="9"/>
      <c r="BU69" s="32">
        <f>BU64-SUM(BU65:BU68)</f>
        <v>0</v>
      </c>
    </row>
    <row r="70" spans="1:143" s="14" customFormat="1" x14ac:dyDescent="0.35">
      <c r="K70" s="17"/>
      <c r="W70" s="17"/>
      <c r="AA70" s="56"/>
      <c r="AB70" s="56"/>
      <c r="AC70" s="123"/>
      <c r="AD70" s="84"/>
      <c r="AE70" s="84"/>
      <c r="AF70" s="84"/>
      <c r="AG70" s="84"/>
      <c r="AH70" s="114"/>
      <c r="AI70" s="114"/>
      <c r="AJ70" s="114"/>
      <c r="AK70" s="99" t="s">
        <v>54</v>
      </c>
      <c r="AL70" s="114"/>
      <c r="AM70" s="114"/>
      <c r="AN70" s="114"/>
      <c r="AO70" s="114"/>
      <c r="AP70" s="114"/>
      <c r="AQ70" s="84"/>
      <c r="AR70" s="84"/>
      <c r="AS70" s="84"/>
      <c r="AT70" s="114"/>
      <c r="AU70" s="114"/>
      <c r="AV70" s="114"/>
      <c r="AW70" s="114"/>
      <c r="AX70" s="114"/>
      <c r="AY70" s="114"/>
      <c r="AZ70" s="114"/>
      <c r="BA70" s="118"/>
      <c r="BC70" s="58"/>
      <c r="BD70" s="58"/>
      <c r="BE70" s="58"/>
      <c r="BN70" s="15"/>
      <c r="BO70" s="15"/>
    </row>
    <row r="71" spans="1:143" s="14" customFormat="1" ht="15" thickBot="1" x14ac:dyDescent="0.4">
      <c r="D71" s="39" t="s">
        <v>17</v>
      </c>
      <c r="E71" s="39"/>
      <c r="F71" s="39"/>
      <c r="Y71" s="94"/>
      <c r="AA71" s="57"/>
      <c r="AB71" s="56"/>
      <c r="AC71" s="123"/>
      <c r="AD71" s="111"/>
      <c r="AE71" s="111"/>
      <c r="AF71" s="84"/>
      <c r="AG71" s="84"/>
      <c r="AH71" s="119"/>
      <c r="AI71" s="119"/>
      <c r="AJ71" s="114"/>
      <c r="AK71" s="114"/>
      <c r="AL71" s="114"/>
      <c r="AM71" s="114"/>
      <c r="AN71" s="114"/>
      <c r="AO71" s="114"/>
      <c r="AP71" s="281" t="s">
        <v>91</v>
      </c>
      <c r="AQ71" s="84"/>
      <c r="AR71" s="84"/>
      <c r="AS71" s="84"/>
      <c r="AT71" s="119"/>
      <c r="AU71" s="119"/>
      <c r="AV71" s="114"/>
      <c r="AW71" s="114"/>
      <c r="AX71" s="114"/>
      <c r="AY71" s="114"/>
      <c r="AZ71" s="114"/>
      <c r="BA71" s="118"/>
      <c r="BC71" s="58"/>
      <c r="BD71" s="58"/>
      <c r="BE71" s="58"/>
      <c r="BF71" s="17"/>
      <c r="BG71" s="17"/>
      <c r="BN71" s="15"/>
      <c r="BO71" s="15"/>
    </row>
    <row r="72" spans="1:143" s="14" customFormat="1" ht="15" thickBot="1" x14ac:dyDescent="0.4">
      <c r="A72" s="237" t="s">
        <v>47</v>
      </c>
      <c r="AA72" s="57"/>
      <c r="AB72" s="56"/>
      <c r="AC72" s="123"/>
      <c r="AD72" s="111"/>
      <c r="AE72" s="111"/>
      <c r="AF72" s="84"/>
      <c r="AG72" s="290" t="s">
        <v>46</v>
      </c>
      <c r="AH72" s="291"/>
      <c r="AI72" s="291"/>
      <c r="AJ72" s="291"/>
      <c r="AK72" s="291"/>
      <c r="AL72" s="292"/>
      <c r="AM72" s="146">
        <v>44501</v>
      </c>
      <c r="AN72" s="114"/>
      <c r="AO72" s="114"/>
      <c r="AP72" s="114"/>
      <c r="AQ72" s="58"/>
      <c r="AR72" s="58"/>
      <c r="AS72" s="58"/>
      <c r="AT72" s="17"/>
      <c r="AU72" s="17"/>
      <c r="BB72" s="114"/>
      <c r="BC72" s="58"/>
      <c r="BD72" s="58"/>
      <c r="BE72" s="58"/>
      <c r="BF72" s="17"/>
      <c r="BG72" s="17"/>
      <c r="BN72" s="15"/>
      <c r="BO72" s="15"/>
    </row>
    <row r="73" spans="1:143" s="5" customFormat="1" ht="13.75" customHeight="1" x14ac:dyDescent="0.3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47"/>
      <c r="AH73" s="148"/>
      <c r="AI73" s="148"/>
      <c r="AJ73" s="148"/>
      <c r="AK73" s="148"/>
      <c r="AL73" s="159" t="s">
        <v>42</v>
      </c>
      <c r="AM73" s="282">
        <v>-60467.71</v>
      </c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40"/>
      <c r="BO73" s="40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</row>
    <row r="74" spans="1:143" x14ac:dyDescent="0.35">
      <c r="A74" s="41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44"/>
      <c r="Z74" s="51"/>
      <c r="AA74" s="52"/>
      <c r="AB74" s="18"/>
      <c r="AC74" s="18"/>
      <c r="AD74" s="18"/>
      <c r="AE74" s="18"/>
      <c r="AF74" s="18"/>
      <c r="AG74" s="149"/>
      <c r="AH74" s="150"/>
      <c r="AI74" s="150"/>
      <c r="AJ74" s="150"/>
      <c r="AK74" s="150"/>
      <c r="AL74" s="160" t="s">
        <v>43</v>
      </c>
      <c r="AM74" s="283">
        <v>-124.33</v>
      </c>
      <c r="AN74" s="14"/>
      <c r="AO74" s="14"/>
      <c r="AP74" s="18"/>
      <c r="AQ74" s="18"/>
      <c r="AR74" s="18"/>
      <c r="AS74" s="14"/>
      <c r="AT74" s="14"/>
      <c r="AU74" s="14"/>
      <c r="AV74" s="14"/>
      <c r="AW74" s="14"/>
      <c r="AX74" s="14"/>
      <c r="AY74" s="14"/>
      <c r="AZ74" s="14"/>
      <c r="BA74" s="14"/>
      <c r="BB74" s="18"/>
      <c r="BC74" s="18"/>
      <c r="BD74" s="18"/>
      <c r="BE74" s="14"/>
      <c r="BF74" s="14"/>
      <c r="BG74" s="14"/>
      <c r="BH74" s="14"/>
      <c r="BI74" s="14"/>
      <c r="BJ74" s="14"/>
      <c r="BK74" s="14"/>
      <c r="BL74" s="14"/>
      <c r="BM74" s="14"/>
      <c r="BN74" s="15"/>
      <c r="BO74" s="15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</row>
    <row r="75" spans="1:143" ht="15" thickBot="1" x14ac:dyDescent="0.4">
      <c r="AG75" s="151"/>
      <c r="AH75" s="152"/>
      <c r="AI75" s="152"/>
      <c r="AJ75" s="152"/>
      <c r="AK75" s="152"/>
      <c r="AL75" s="158" t="s">
        <v>44</v>
      </c>
      <c r="AM75" s="284">
        <f>AM73+AM74</f>
        <v>-60592.04</v>
      </c>
    </row>
    <row r="76" spans="1:143" ht="15" thickBot="1" x14ac:dyDescent="0.4"/>
    <row r="77" spans="1:143" ht="15" thickBot="1" x14ac:dyDescent="0.4">
      <c r="A77" s="3" t="s">
        <v>51</v>
      </c>
      <c r="Z77" s="285" t="s">
        <v>48</v>
      </c>
      <c r="AA77" s="286"/>
      <c r="AB77" s="286"/>
      <c r="AC77" s="286"/>
      <c r="AD77" s="287"/>
      <c r="AE77" s="224">
        <v>44256</v>
      </c>
    </row>
    <row r="78" spans="1:143" x14ac:dyDescent="0.35">
      <c r="Z78" s="225"/>
      <c r="AA78" s="226"/>
      <c r="AB78" s="226"/>
      <c r="AC78" s="226"/>
      <c r="AD78" s="227" t="s">
        <v>49</v>
      </c>
      <c r="AE78" s="234">
        <v>-21490.44</v>
      </c>
    </row>
    <row r="79" spans="1:143" x14ac:dyDescent="0.35">
      <c r="Z79" s="228"/>
      <c r="AA79" s="229"/>
      <c r="AB79" s="229"/>
      <c r="AC79" s="229"/>
      <c r="AD79" s="230" t="s">
        <v>43</v>
      </c>
      <c r="AE79" s="235">
        <v>-491.96</v>
      </c>
    </row>
    <row r="80" spans="1:143" ht="15" thickBot="1" x14ac:dyDescent="0.4">
      <c r="Z80" s="231"/>
      <c r="AA80" s="232"/>
      <c r="AB80" s="232"/>
      <c r="AC80" s="232"/>
      <c r="AD80" s="233" t="s">
        <v>50</v>
      </c>
      <c r="AE80" s="236">
        <f>SUM(AE78:AE79)</f>
        <v>-21982.399999999998</v>
      </c>
    </row>
    <row r="86" spans="25:61" x14ac:dyDescent="0.35">
      <c r="Y86" s="14"/>
      <c r="Z86" s="47"/>
      <c r="AA86" s="47"/>
      <c r="AB86" s="47"/>
      <c r="AC86" s="47"/>
      <c r="AD86" s="47"/>
      <c r="AE86" s="47"/>
      <c r="AF86" s="78"/>
      <c r="AG86" s="78"/>
      <c r="AH86" s="78"/>
      <c r="AI86" s="47"/>
      <c r="AJ86" s="47"/>
      <c r="AK86" s="47"/>
      <c r="AP86" s="47"/>
      <c r="AQ86" s="47"/>
      <c r="AR86" s="78"/>
      <c r="AS86" s="78"/>
      <c r="AT86" s="78"/>
      <c r="AU86" s="47"/>
      <c r="AV86" s="47"/>
      <c r="AW86" s="47"/>
      <c r="BB86" s="47"/>
      <c r="BC86" s="47"/>
      <c r="BD86" s="78"/>
      <c r="BE86" s="78"/>
      <c r="BF86" s="78"/>
      <c r="BG86" s="47"/>
      <c r="BH86" s="47"/>
      <c r="BI86" s="47"/>
    </row>
    <row r="87" spans="25:61" x14ac:dyDescent="0.35">
      <c r="Y87" s="14"/>
      <c r="Z87" s="47"/>
      <c r="AA87" s="47"/>
      <c r="AB87" s="47"/>
      <c r="AC87" s="47"/>
      <c r="AD87" s="47"/>
      <c r="AE87" s="47"/>
      <c r="AF87" s="78"/>
      <c r="AG87" s="78"/>
      <c r="AH87" s="78"/>
      <c r="AI87" s="47"/>
      <c r="AJ87" s="47"/>
      <c r="AK87" s="47"/>
      <c r="AP87" s="47"/>
      <c r="AQ87" s="47"/>
      <c r="AR87" s="78"/>
      <c r="AS87" s="78"/>
      <c r="AT87" s="78"/>
      <c r="AU87" s="47"/>
      <c r="AV87" s="47"/>
      <c r="AW87" s="47"/>
      <c r="BB87" s="47"/>
      <c r="BC87" s="47"/>
      <c r="BD87" s="78"/>
      <c r="BE87" s="78"/>
      <c r="BF87" s="78"/>
      <c r="BG87" s="47"/>
      <c r="BH87" s="47"/>
      <c r="BI87" s="47"/>
    </row>
    <row r="88" spans="25:61" x14ac:dyDescent="0.35">
      <c r="Y88" s="14"/>
      <c r="Z88" s="47"/>
      <c r="AA88" s="47"/>
      <c r="AB88" s="47"/>
      <c r="AC88" s="47"/>
      <c r="AD88" s="47"/>
      <c r="AE88" s="47"/>
      <c r="AF88" s="78"/>
      <c r="AG88" s="78"/>
      <c r="AH88" s="78"/>
      <c r="AI88" s="47"/>
      <c r="AJ88" s="47"/>
      <c r="AK88" s="47"/>
      <c r="AP88" s="47"/>
      <c r="AQ88" s="47"/>
      <c r="AR88" s="78"/>
      <c r="AS88" s="78"/>
      <c r="AT88" s="78"/>
      <c r="AU88" s="47"/>
      <c r="AV88" s="47"/>
      <c r="AW88" s="47"/>
      <c r="BB88" s="47"/>
      <c r="BC88" s="47"/>
      <c r="BD88" s="78"/>
      <c r="BE88" s="78"/>
      <c r="BF88" s="78"/>
      <c r="BG88" s="47"/>
      <c r="BH88" s="47"/>
      <c r="BI88" s="47"/>
    </row>
    <row r="89" spans="25:61" x14ac:dyDescent="0.35">
      <c r="Y89" s="14"/>
      <c r="Z89" s="47"/>
      <c r="AA89" s="47"/>
      <c r="AB89" s="47"/>
      <c r="AC89" s="47"/>
      <c r="AD89" s="47"/>
      <c r="AE89" s="47"/>
      <c r="AF89" s="78"/>
      <c r="AG89" s="78"/>
      <c r="AH89" s="78"/>
      <c r="AI89" s="47"/>
      <c r="AJ89" s="47"/>
      <c r="AK89" s="47"/>
      <c r="AP89" s="47"/>
      <c r="AQ89" s="47"/>
      <c r="AR89" s="78"/>
      <c r="AS89" s="78"/>
      <c r="AT89" s="78"/>
      <c r="AU89" s="47"/>
      <c r="AV89" s="47"/>
      <c r="AW89" s="47"/>
      <c r="BB89" s="47"/>
      <c r="BC89" s="47"/>
      <c r="BD89" s="78"/>
      <c r="BE89" s="78"/>
      <c r="BF89" s="78"/>
      <c r="BG89" s="47"/>
      <c r="BH89" s="47"/>
      <c r="BI89" s="47"/>
    </row>
    <row r="90" spans="25:61" x14ac:dyDescent="0.35">
      <c r="Y90" s="14"/>
      <c r="Z90" s="47"/>
      <c r="AA90" s="47"/>
      <c r="AB90" s="47"/>
      <c r="AC90" s="47"/>
      <c r="AD90" s="47"/>
      <c r="AE90" s="47"/>
      <c r="AF90" s="78"/>
      <c r="AG90" s="78"/>
      <c r="AH90" s="78"/>
      <c r="AI90" s="47"/>
      <c r="AJ90" s="47"/>
      <c r="AK90" s="47"/>
      <c r="AP90" s="47"/>
      <c r="AQ90" s="47"/>
      <c r="AR90" s="78"/>
      <c r="AS90" s="78"/>
      <c r="AT90" s="78"/>
      <c r="AU90" s="47"/>
      <c r="AV90" s="47"/>
      <c r="AW90" s="47"/>
      <c r="BB90" s="47"/>
      <c r="BC90" s="47"/>
      <c r="BD90" s="78"/>
      <c r="BE90" s="78"/>
      <c r="BF90" s="78"/>
      <c r="BG90" s="47"/>
      <c r="BH90" s="47"/>
      <c r="BI90" s="47"/>
    </row>
    <row r="91" spans="25:61" x14ac:dyDescent="0.35">
      <c r="Y91" s="14"/>
      <c r="Z91" s="47"/>
      <c r="AA91" s="47"/>
      <c r="AB91" s="47"/>
      <c r="AC91" s="47"/>
      <c r="AD91" s="47"/>
      <c r="AE91" s="47"/>
      <c r="AF91" s="78"/>
      <c r="AG91" s="78"/>
      <c r="AH91" s="78"/>
      <c r="AI91" s="47"/>
      <c r="AJ91" s="47"/>
      <c r="AK91" s="47"/>
      <c r="AP91" s="47"/>
      <c r="AQ91" s="47"/>
      <c r="AR91" s="78"/>
      <c r="AS91" s="78"/>
      <c r="AT91" s="78"/>
      <c r="AU91" s="47"/>
      <c r="AV91" s="47"/>
      <c r="AW91" s="47"/>
      <c r="BB91" s="47"/>
      <c r="BC91" s="47"/>
      <c r="BD91" s="78"/>
      <c r="BE91" s="78"/>
      <c r="BF91" s="78"/>
      <c r="BG91" s="47"/>
      <c r="BH91" s="47"/>
      <c r="BI91" s="47"/>
    </row>
    <row r="92" spans="25:61" x14ac:dyDescent="0.35">
      <c r="Y92" s="14"/>
      <c r="Z92" s="47"/>
      <c r="AA92" s="47"/>
      <c r="AB92" s="47"/>
      <c r="AC92" s="47"/>
      <c r="AD92" s="47"/>
      <c r="AE92" s="47"/>
      <c r="AF92" s="78"/>
      <c r="AG92" s="78"/>
      <c r="AH92" s="78"/>
      <c r="AI92" s="47"/>
      <c r="AJ92" s="47"/>
      <c r="AK92" s="47"/>
      <c r="AP92" s="47"/>
      <c r="AQ92" s="47"/>
      <c r="AR92" s="78"/>
      <c r="AS92" s="78"/>
      <c r="AT92" s="78"/>
      <c r="AU92" s="47"/>
      <c r="AV92" s="47"/>
      <c r="AW92" s="47"/>
      <c r="BB92" s="47"/>
      <c r="BC92" s="47"/>
      <c r="BD92" s="78"/>
      <c r="BE92" s="78"/>
      <c r="BF92" s="78"/>
      <c r="BG92" s="47"/>
      <c r="BH92" s="47"/>
      <c r="BI92" s="47"/>
    </row>
    <row r="93" spans="25:61" x14ac:dyDescent="0.35">
      <c r="Y93" s="14"/>
      <c r="Z93" s="47"/>
      <c r="AA93" s="47"/>
      <c r="AB93" s="47"/>
      <c r="AC93" s="47"/>
      <c r="AD93" s="47"/>
      <c r="AE93" s="47"/>
      <c r="AF93" s="78"/>
      <c r="AG93" s="78"/>
      <c r="AH93" s="78"/>
      <c r="AI93" s="47"/>
      <c r="AJ93" s="47"/>
      <c r="AK93" s="47"/>
      <c r="AP93" s="47"/>
      <c r="AQ93" s="47"/>
      <c r="AR93" s="78"/>
      <c r="AS93" s="78"/>
      <c r="AT93" s="78"/>
      <c r="AU93" s="47"/>
      <c r="AV93" s="47"/>
      <c r="AW93" s="47"/>
      <c r="BB93" s="47"/>
      <c r="BC93" s="47"/>
      <c r="BD93" s="78"/>
      <c r="BE93" s="78"/>
      <c r="BF93" s="78"/>
      <c r="BG93" s="47"/>
      <c r="BH93" s="47"/>
      <c r="BI93" s="47"/>
    </row>
    <row r="94" spans="25:61" x14ac:dyDescent="0.35">
      <c r="Y94" s="14"/>
      <c r="Z94" s="47"/>
      <c r="AA94" s="47"/>
      <c r="AB94" s="47"/>
      <c r="AC94" s="47"/>
      <c r="AD94" s="47"/>
      <c r="AE94" s="47"/>
      <c r="AF94" s="78"/>
      <c r="AG94" s="78"/>
      <c r="AH94" s="78"/>
      <c r="AI94" s="47"/>
      <c r="AJ94" s="47"/>
      <c r="AK94" s="47"/>
      <c r="AP94" s="47"/>
      <c r="AQ94" s="47"/>
      <c r="AR94" s="78"/>
      <c r="AS94" s="78"/>
      <c r="AT94" s="78"/>
      <c r="AU94" s="47"/>
      <c r="AV94" s="47"/>
      <c r="AW94" s="47"/>
      <c r="BB94" s="47"/>
      <c r="BC94" s="47"/>
      <c r="BD94" s="78"/>
      <c r="BE94" s="78"/>
      <c r="BF94" s="78"/>
      <c r="BG94" s="47"/>
      <c r="BH94" s="47"/>
      <c r="BI94" s="47"/>
    </row>
    <row r="95" spans="25:61" x14ac:dyDescent="0.35">
      <c r="Y95" s="14"/>
      <c r="Z95" s="47"/>
      <c r="AA95" s="47"/>
      <c r="AB95" s="47"/>
      <c r="AC95" s="47"/>
      <c r="AD95" s="47"/>
      <c r="AE95" s="47"/>
      <c r="AF95" s="78"/>
      <c r="AG95" s="78"/>
      <c r="AH95" s="78"/>
      <c r="AI95" s="47"/>
      <c r="AJ95" s="47"/>
      <c r="AK95" s="47"/>
      <c r="AP95" s="47"/>
      <c r="AQ95" s="47"/>
      <c r="AR95" s="78"/>
      <c r="AS95" s="78"/>
      <c r="AT95" s="78"/>
      <c r="AU95" s="47"/>
      <c r="AV95" s="47"/>
      <c r="AW95" s="47"/>
      <c r="BB95" s="47"/>
      <c r="BC95" s="47"/>
      <c r="BD95" s="78"/>
      <c r="BE95" s="78"/>
      <c r="BF95" s="78"/>
      <c r="BG95" s="47"/>
      <c r="BH95" s="47"/>
      <c r="BI95" s="47"/>
    </row>
    <row r="96" spans="25:61" x14ac:dyDescent="0.35">
      <c r="Y96" s="14"/>
      <c r="Z96" s="47"/>
      <c r="AA96" s="47"/>
      <c r="AB96" s="47"/>
      <c r="AC96" s="47"/>
      <c r="AD96" s="47"/>
      <c r="AE96" s="47"/>
      <c r="AF96" s="78"/>
      <c r="AG96" s="78"/>
      <c r="AH96" s="78"/>
      <c r="AI96" s="47"/>
      <c r="AJ96" s="47"/>
      <c r="AK96" s="47"/>
      <c r="AP96" s="47"/>
      <c r="AQ96" s="47"/>
      <c r="AR96" s="78"/>
      <c r="AS96" s="78"/>
      <c r="AT96" s="78"/>
      <c r="AU96" s="47"/>
      <c r="AV96" s="47"/>
      <c r="AW96" s="47"/>
      <c r="BB96" s="47"/>
      <c r="BC96" s="47"/>
      <c r="BD96" s="78"/>
      <c r="BE96" s="78"/>
      <c r="BF96" s="78"/>
      <c r="BG96" s="47"/>
      <c r="BH96" s="47"/>
      <c r="BI96" s="47"/>
    </row>
    <row r="97" spans="25:61" x14ac:dyDescent="0.35">
      <c r="Y97" s="14"/>
      <c r="Z97" s="47"/>
      <c r="AA97" s="47"/>
      <c r="AB97" s="47"/>
      <c r="AC97" s="47"/>
      <c r="AD97" s="47"/>
      <c r="AE97" s="47"/>
      <c r="AF97" s="78"/>
      <c r="AG97" s="78"/>
      <c r="AH97" s="78"/>
      <c r="AI97" s="47"/>
      <c r="AJ97" s="47"/>
      <c r="AK97" s="47"/>
      <c r="AP97" s="47"/>
      <c r="AQ97" s="47"/>
      <c r="AR97" s="78"/>
      <c r="AS97" s="78"/>
      <c r="AT97" s="78"/>
      <c r="AU97" s="47"/>
      <c r="AV97" s="47"/>
      <c r="AW97" s="47"/>
      <c r="BB97" s="47"/>
      <c r="BC97" s="47"/>
      <c r="BD97" s="78"/>
      <c r="BE97" s="78"/>
      <c r="BF97" s="78"/>
      <c r="BG97" s="47"/>
      <c r="BH97" s="47"/>
      <c r="BI97" s="47"/>
    </row>
    <row r="98" spans="25:61" x14ac:dyDescent="0.35">
      <c r="Y98" s="14"/>
      <c r="Z98" s="47"/>
      <c r="AA98" s="47"/>
      <c r="AB98" s="47"/>
      <c r="AC98" s="47"/>
      <c r="AD98" s="47"/>
      <c r="AE98" s="47"/>
      <c r="AF98" s="78"/>
      <c r="AG98" s="78"/>
      <c r="AH98" s="78"/>
      <c r="AI98" s="47"/>
      <c r="AJ98" s="47"/>
      <c r="AK98" s="47"/>
      <c r="AP98" s="47"/>
      <c r="AQ98" s="47"/>
      <c r="AR98" s="78"/>
      <c r="AS98" s="78"/>
      <c r="AT98" s="78"/>
      <c r="AU98" s="47"/>
      <c r="AV98" s="47"/>
      <c r="AW98" s="47"/>
      <c r="BB98" s="47"/>
      <c r="BC98" s="47"/>
      <c r="BD98" s="78"/>
      <c r="BE98" s="78"/>
      <c r="BF98" s="78"/>
      <c r="BG98" s="47"/>
      <c r="BH98" s="47"/>
      <c r="BI98" s="47"/>
    </row>
    <row r="99" spans="25:61" x14ac:dyDescent="0.35">
      <c r="Y99" s="14"/>
      <c r="Z99" s="47"/>
      <c r="AA99" s="47"/>
      <c r="AB99" s="47"/>
      <c r="AC99" s="47"/>
      <c r="AD99" s="47"/>
      <c r="AE99" s="47"/>
      <c r="AF99" s="78"/>
      <c r="AG99" s="78"/>
      <c r="AH99" s="78"/>
      <c r="AI99" s="47"/>
      <c r="AJ99" s="47"/>
      <c r="AK99" s="47"/>
      <c r="AP99" s="47"/>
      <c r="AQ99" s="47"/>
      <c r="AR99" s="78"/>
      <c r="AS99" s="78"/>
      <c r="AT99" s="78"/>
      <c r="AU99" s="47"/>
      <c r="AV99" s="47"/>
      <c r="AW99" s="47"/>
      <c r="BB99" s="47"/>
      <c r="BC99" s="47"/>
      <c r="BD99" s="78"/>
      <c r="BE99" s="78"/>
      <c r="BF99" s="78"/>
      <c r="BG99" s="47"/>
      <c r="BH99" s="47"/>
      <c r="BI99" s="47"/>
    </row>
    <row r="100" spans="25:61" x14ac:dyDescent="0.35">
      <c r="Y100" s="14"/>
      <c r="Z100" s="47"/>
      <c r="AA100" s="47"/>
      <c r="AB100" s="47"/>
      <c r="AC100" s="47"/>
      <c r="AD100" s="47"/>
      <c r="AE100" s="47"/>
      <c r="AF100" s="78"/>
      <c r="AG100" s="78"/>
      <c r="AH100" s="78"/>
      <c r="AI100" s="47"/>
      <c r="AJ100" s="47"/>
      <c r="AK100" s="47"/>
      <c r="AP100" s="47"/>
      <c r="AQ100" s="47"/>
      <c r="AR100" s="78"/>
      <c r="AS100" s="78"/>
      <c r="AT100" s="78"/>
      <c r="AU100" s="47"/>
      <c r="AV100" s="47"/>
      <c r="AW100" s="47"/>
      <c r="BB100" s="47"/>
      <c r="BC100" s="47"/>
      <c r="BD100" s="78"/>
      <c r="BE100" s="78"/>
      <c r="BF100" s="78"/>
      <c r="BG100" s="47"/>
      <c r="BH100" s="47"/>
      <c r="BI100" s="47"/>
    </row>
    <row r="101" spans="25:61" x14ac:dyDescent="0.35">
      <c r="Y101" s="14"/>
      <c r="Z101" s="47"/>
      <c r="AA101" s="47"/>
      <c r="AB101" s="47"/>
      <c r="AC101" s="47"/>
      <c r="AD101" s="47"/>
      <c r="AE101" s="47"/>
      <c r="AF101" s="78"/>
      <c r="AG101" s="78"/>
      <c r="AH101" s="78"/>
      <c r="AI101" s="47"/>
      <c r="AJ101" s="47"/>
      <c r="AK101" s="47"/>
      <c r="AP101" s="47"/>
      <c r="AQ101" s="47"/>
      <c r="AR101" s="78"/>
      <c r="AS101" s="78"/>
      <c r="AT101" s="78"/>
      <c r="AU101" s="47"/>
      <c r="AV101" s="47"/>
      <c r="AW101" s="47"/>
      <c r="BB101" s="47"/>
      <c r="BC101" s="47"/>
      <c r="BD101" s="78"/>
      <c r="BE101" s="78"/>
      <c r="BF101" s="78"/>
      <c r="BG101" s="47"/>
      <c r="BH101" s="47"/>
      <c r="BI101" s="47"/>
    </row>
    <row r="102" spans="25:61" x14ac:dyDescent="0.35">
      <c r="Y102" s="14"/>
      <c r="Z102" s="47"/>
      <c r="AA102" s="47"/>
      <c r="AB102" s="47"/>
      <c r="AC102" s="47"/>
      <c r="AD102" s="47"/>
      <c r="AE102" s="47"/>
      <c r="AF102" s="78"/>
      <c r="AG102" s="78"/>
      <c r="AH102" s="78"/>
      <c r="AI102" s="47"/>
      <c r="AJ102" s="47"/>
      <c r="AK102" s="47"/>
      <c r="AP102" s="47"/>
      <c r="AQ102" s="47"/>
      <c r="AR102" s="78"/>
      <c r="AS102" s="78"/>
      <c r="AT102" s="78"/>
      <c r="AU102" s="47"/>
      <c r="AV102" s="47"/>
      <c r="AW102" s="47"/>
      <c r="BB102" s="47"/>
      <c r="BC102" s="47"/>
      <c r="BD102" s="78"/>
      <c r="BE102" s="78"/>
      <c r="BF102" s="78"/>
      <c r="BG102" s="47"/>
      <c r="BH102" s="47"/>
      <c r="BI102" s="47"/>
    </row>
    <row r="103" spans="25:61" x14ac:dyDescent="0.35">
      <c r="Y103" s="14"/>
      <c r="Z103" s="47"/>
      <c r="AA103" s="47"/>
      <c r="AB103" s="47"/>
      <c r="AC103" s="47"/>
      <c r="AD103" s="47"/>
      <c r="AE103" s="47"/>
      <c r="AF103" s="78"/>
      <c r="AG103" s="78"/>
      <c r="AH103" s="78"/>
      <c r="AI103" s="47"/>
      <c r="AJ103" s="47"/>
      <c r="AK103" s="47"/>
      <c r="AP103" s="47"/>
      <c r="AQ103" s="47"/>
      <c r="AR103" s="78"/>
      <c r="AS103" s="78"/>
      <c r="AT103" s="78"/>
      <c r="AU103" s="47"/>
      <c r="AV103" s="47"/>
      <c r="AW103" s="47"/>
      <c r="BB103" s="47"/>
      <c r="BC103" s="47"/>
      <c r="BD103" s="78"/>
      <c r="BE103" s="78"/>
      <c r="BF103" s="78"/>
      <c r="BG103" s="47"/>
      <c r="BH103" s="47"/>
      <c r="BI103" s="47"/>
    </row>
    <row r="104" spans="25:61" x14ac:dyDescent="0.35">
      <c r="Y104" s="14"/>
      <c r="Z104" s="47"/>
      <c r="AA104" s="47"/>
      <c r="AB104" s="47"/>
      <c r="AC104" s="47"/>
      <c r="AD104" s="47"/>
      <c r="AE104" s="47"/>
      <c r="AF104" s="78"/>
      <c r="AG104" s="78"/>
      <c r="AH104" s="78"/>
      <c r="AI104" s="47"/>
      <c r="AJ104" s="47"/>
      <c r="AK104" s="47"/>
      <c r="AP104" s="47"/>
      <c r="AQ104" s="47"/>
      <c r="AR104" s="78"/>
      <c r="AS104" s="78"/>
      <c r="AT104" s="78"/>
      <c r="AU104" s="47"/>
      <c r="AV104" s="47"/>
      <c r="AW104" s="47"/>
      <c r="BB104" s="47"/>
      <c r="BC104" s="47"/>
      <c r="BD104" s="78"/>
      <c r="BE104" s="78"/>
      <c r="BF104" s="78"/>
      <c r="BG104" s="47"/>
      <c r="BH104" s="47"/>
      <c r="BI104" s="47"/>
    </row>
    <row r="105" spans="25:61" x14ac:dyDescent="0.35">
      <c r="Y105" s="14"/>
      <c r="Z105" s="47"/>
      <c r="AA105" s="47"/>
      <c r="AB105" s="47"/>
      <c r="AC105" s="47"/>
      <c r="AD105" s="47"/>
      <c r="AE105" s="47"/>
      <c r="AF105" s="78"/>
      <c r="AG105" s="78"/>
      <c r="AH105" s="78"/>
      <c r="AI105" s="47"/>
      <c r="AJ105" s="47"/>
      <c r="AK105" s="47"/>
      <c r="AP105" s="47"/>
      <c r="AQ105" s="47"/>
      <c r="AR105" s="78"/>
      <c r="AS105" s="78"/>
      <c r="AT105" s="78"/>
      <c r="AU105" s="47"/>
      <c r="AV105" s="47"/>
      <c r="AW105" s="47"/>
      <c r="BB105" s="47"/>
      <c r="BC105" s="47"/>
      <c r="BD105" s="78"/>
      <c r="BE105" s="78"/>
      <c r="BF105" s="78"/>
      <c r="BG105" s="47"/>
      <c r="BH105" s="47"/>
      <c r="BI105" s="47"/>
    </row>
    <row r="106" spans="25:61" x14ac:dyDescent="0.35">
      <c r="Y106" s="14"/>
      <c r="Z106" s="47"/>
      <c r="AA106" s="47"/>
      <c r="AB106" s="47"/>
      <c r="AC106" s="47"/>
      <c r="AD106" s="47"/>
      <c r="AE106" s="47"/>
      <c r="AF106" s="78"/>
      <c r="AG106" s="78"/>
      <c r="AH106" s="78"/>
      <c r="AI106" s="47"/>
      <c r="AJ106" s="47"/>
      <c r="AK106" s="47"/>
      <c r="AP106" s="47"/>
      <c r="AQ106" s="47"/>
      <c r="AR106" s="78"/>
      <c r="AS106" s="78"/>
      <c r="AT106" s="78"/>
      <c r="AU106" s="47"/>
      <c r="AV106" s="47"/>
      <c r="AW106" s="47"/>
      <c r="BB106" s="47"/>
      <c r="BC106" s="47"/>
      <c r="BD106" s="78"/>
      <c r="BE106" s="78"/>
      <c r="BF106" s="78"/>
      <c r="BG106" s="47"/>
      <c r="BH106" s="47"/>
      <c r="BI106" s="47"/>
    </row>
    <row r="107" spans="25:61" x14ac:dyDescent="0.35">
      <c r="Y107" s="14"/>
      <c r="Z107" s="47"/>
      <c r="AA107" s="47"/>
      <c r="AB107" s="47"/>
      <c r="AC107" s="47"/>
      <c r="AD107" s="47"/>
      <c r="AE107" s="47"/>
      <c r="AF107" s="78"/>
      <c r="AG107" s="78"/>
      <c r="AH107" s="78"/>
      <c r="AI107" s="47"/>
      <c r="AJ107" s="47"/>
      <c r="AK107" s="47"/>
      <c r="AP107" s="47"/>
      <c r="AQ107" s="47"/>
      <c r="AR107" s="78"/>
      <c r="AS107" s="78"/>
      <c r="AT107" s="78"/>
      <c r="AU107" s="47"/>
      <c r="AV107" s="47"/>
      <c r="AW107" s="47"/>
      <c r="BB107" s="47"/>
      <c r="BC107" s="47"/>
      <c r="BD107" s="78"/>
      <c r="BE107" s="78"/>
      <c r="BF107" s="78"/>
      <c r="BG107" s="47"/>
      <c r="BH107" s="47"/>
      <c r="BI107" s="47"/>
    </row>
    <row r="108" spans="25:61" x14ac:dyDescent="0.35">
      <c r="Y108" s="14"/>
      <c r="Z108" s="47"/>
      <c r="AA108" s="47"/>
      <c r="AB108" s="47"/>
      <c r="AC108" s="47"/>
      <c r="AD108" s="47"/>
      <c r="AE108" s="47"/>
      <c r="AF108" s="78"/>
      <c r="AG108" s="78"/>
      <c r="AH108" s="78"/>
      <c r="AI108" s="47"/>
      <c r="AK108" s="47"/>
      <c r="AP108" s="47"/>
      <c r="AQ108" s="47"/>
      <c r="AR108" s="78"/>
      <c r="AS108" s="78"/>
      <c r="AT108" s="78"/>
      <c r="AU108" s="47"/>
      <c r="AW108" s="47"/>
      <c r="BB108" s="47"/>
      <c r="BC108" s="47"/>
      <c r="BD108" s="78"/>
      <c r="BE108" s="78"/>
      <c r="BF108" s="78"/>
      <c r="BG108" s="47"/>
      <c r="BI108" s="47"/>
    </row>
    <row r="109" spans="25:61" x14ac:dyDescent="0.35">
      <c r="Y109" s="14"/>
      <c r="Z109" s="47"/>
      <c r="AA109" s="47"/>
      <c r="AB109" s="47"/>
      <c r="AC109" s="47"/>
      <c r="AD109" s="47"/>
      <c r="AE109" s="47"/>
      <c r="AF109" s="78"/>
      <c r="AG109" s="78"/>
      <c r="AH109" s="78"/>
      <c r="AI109" s="47"/>
      <c r="AK109" s="47"/>
      <c r="AP109" s="47"/>
      <c r="AQ109" s="47"/>
      <c r="AR109" s="78"/>
      <c r="AS109" s="78"/>
      <c r="AT109" s="78"/>
      <c r="AU109" s="47"/>
      <c r="AW109" s="47"/>
      <c r="BB109" s="47"/>
      <c r="BC109" s="47"/>
      <c r="BD109" s="78"/>
      <c r="BE109" s="78"/>
      <c r="BF109" s="78"/>
      <c r="BG109" s="47"/>
      <c r="BI109" s="47"/>
    </row>
    <row r="110" spans="25:61" x14ac:dyDescent="0.35">
      <c r="Y110" s="14"/>
      <c r="Z110" s="47"/>
      <c r="AA110" s="47"/>
      <c r="AB110" s="47"/>
      <c r="AC110" s="47"/>
      <c r="AD110" s="47"/>
      <c r="AE110" s="47"/>
      <c r="AF110" s="78"/>
      <c r="AG110" s="78"/>
      <c r="AH110" s="78"/>
      <c r="AI110" s="47"/>
      <c r="AK110" s="47"/>
      <c r="AP110" s="47"/>
      <c r="AQ110" s="47"/>
      <c r="AR110" s="78"/>
      <c r="AS110" s="78"/>
      <c r="AT110" s="78"/>
      <c r="AU110" s="47"/>
      <c r="AW110" s="47"/>
      <c r="BB110" s="47"/>
      <c r="BC110" s="47"/>
      <c r="BD110" s="78"/>
      <c r="BE110" s="78"/>
      <c r="BF110" s="78"/>
      <c r="BG110" s="47"/>
      <c r="BI110" s="47"/>
    </row>
    <row r="111" spans="25:61" x14ac:dyDescent="0.35">
      <c r="Y111" s="14"/>
      <c r="Z111" s="47"/>
      <c r="AA111" s="47"/>
      <c r="AB111" s="47"/>
      <c r="AC111" s="47"/>
      <c r="AD111" s="47"/>
      <c r="AE111" s="47"/>
      <c r="AF111" s="78"/>
      <c r="AG111" s="78"/>
      <c r="AH111" s="78"/>
      <c r="AI111" s="47"/>
      <c r="AK111" s="47"/>
      <c r="AP111" s="47"/>
      <c r="AQ111" s="47"/>
      <c r="AR111" s="78"/>
      <c r="AS111" s="78"/>
      <c r="AT111" s="78"/>
      <c r="AU111" s="47"/>
      <c r="AW111" s="47"/>
      <c r="BB111" s="47"/>
      <c r="BC111" s="47"/>
      <c r="BD111" s="78"/>
      <c r="BE111" s="78"/>
      <c r="BF111" s="78"/>
      <c r="BG111" s="47"/>
      <c r="BI111" s="47"/>
    </row>
    <row r="112" spans="25:61" x14ac:dyDescent="0.35">
      <c r="Y112" s="14"/>
      <c r="Z112" s="47"/>
      <c r="AA112" s="47"/>
      <c r="AB112" s="47"/>
      <c r="AC112" s="47"/>
      <c r="AD112" s="47"/>
      <c r="AE112" s="47"/>
      <c r="AF112" s="78"/>
      <c r="AG112" s="78"/>
      <c r="AH112" s="78"/>
      <c r="AI112" s="47"/>
      <c r="AK112" s="47"/>
      <c r="AP112" s="47"/>
      <c r="AQ112" s="47"/>
      <c r="AR112" s="78"/>
      <c r="AS112" s="78"/>
      <c r="AT112" s="78"/>
      <c r="AU112" s="47"/>
      <c r="AW112" s="47"/>
      <c r="BB112" s="47"/>
      <c r="BC112" s="47"/>
      <c r="BD112" s="78"/>
      <c r="BE112" s="78"/>
      <c r="BF112" s="78"/>
      <c r="BG112" s="47"/>
      <c r="BI112" s="47"/>
    </row>
    <row r="113" spans="25:61" x14ac:dyDescent="0.35">
      <c r="Y113" s="14"/>
      <c r="Z113" s="47"/>
      <c r="AA113" s="47"/>
      <c r="AB113" s="47"/>
      <c r="AC113" s="47"/>
      <c r="AD113" s="47"/>
      <c r="AE113" s="47"/>
      <c r="AF113" s="78"/>
      <c r="AG113" s="78"/>
      <c r="AH113" s="78"/>
      <c r="AI113" s="47"/>
      <c r="AK113" s="47"/>
      <c r="AP113" s="47"/>
      <c r="AQ113" s="47"/>
      <c r="AR113" s="78"/>
      <c r="AS113" s="78"/>
      <c r="AT113" s="78"/>
      <c r="AU113" s="47"/>
      <c r="AW113" s="47"/>
      <c r="BB113" s="47"/>
      <c r="BC113" s="47"/>
      <c r="BD113" s="78"/>
      <c r="BE113" s="78"/>
      <c r="BF113" s="78"/>
      <c r="BG113" s="47"/>
      <c r="BI113" s="47"/>
    </row>
    <row r="114" spans="25:61" x14ac:dyDescent="0.35">
      <c r="Y114" s="14"/>
      <c r="Z114" s="47"/>
      <c r="AA114" s="47"/>
      <c r="AB114" s="47"/>
      <c r="AC114" s="47"/>
      <c r="AD114" s="47"/>
      <c r="AE114" s="47"/>
      <c r="AF114" s="78"/>
      <c r="AG114" s="78"/>
      <c r="AH114" s="78"/>
      <c r="AI114" s="47"/>
      <c r="AK114" s="47"/>
      <c r="AP114" s="47"/>
      <c r="AQ114" s="47"/>
      <c r="AR114" s="78"/>
      <c r="AS114" s="78"/>
      <c r="AT114" s="78"/>
      <c r="AU114" s="47"/>
      <c r="AW114" s="47"/>
      <c r="BB114" s="47"/>
      <c r="BC114" s="47"/>
      <c r="BD114" s="78"/>
      <c r="BE114" s="78"/>
      <c r="BF114" s="78"/>
      <c r="BG114" s="47"/>
      <c r="BI114" s="47"/>
    </row>
    <row r="115" spans="25:61" x14ac:dyDescent="0.35">
      <c r="Y115" s="14"/>
      <c r="Z115" s="47"/>
      <c r="AA115" s="47"/>
      <c r="AB115" s="47"/>
      <c r="AC115" s="47"/>
      <c r="AD115" s="47"/>
      <c r="AE115" s="47"/>
      <c r="AF115" s="78"/>
      <c r="AG115" s="78"/>
      <c r="AH115" s="78"/>
      <c r="AI115" s="47"/>
      <c r="AK115" s="47"/>
      <c r="AP115" s="47"/>
      <c r="AQ115" s="47"/>
      <c r="AR115" s="78"/>
      <c r="AS115" s="78"/>
      <c r="AT115" s="78"/>
      <c r="AU115" s="47"/>
      <c r="AW115" s="47"/>
      <c r="BB115" s="47"/>
      <c r="BC115" s="47"/>
      <c r="BD115" s="78"/>
      <c r="BE115" s="78"/>
      <c r="BF115" s="78"/>
      <c r="BG115" s="47"/>
      <c r="BI115" s="47"/>
    </row>
    <row r="116" spans="25:61" x14ac:dyDescent="0.35">
      <c r="Y116" s="14"/>
      <c r="Z116" s="47"/>
      <c r="AA116" s="47"/>
      <c r="AB116" s="47"/>
      <c r="AC116" s="47"/>
      <c r="AD116" s="47"/>
      <c r="AE116" s="47"/>
      <c r="AF116" s="78"/>
      <c r="AG116" s="78"/>
      <c r="AH116" s="78"/>
      <c r="AI116" s="47"/>
      <c r="AK116" s="47"/>
      <c r="AP116" s="47"/>
      <c r="AQ116" s="47"/>
      <c r="AR116" s="78"/>
      <c r="AS116" s="78"/>
      <c r="AT116" s="78"/>
      <c r="AU116" s="47"/>
      <c r="AW116" s="47"/>
      <c r="BB116" s="47"/>
      <c r="BC116" s="47"/>
      <c r="BD116" s="78"/>
      <c r="BE116" s="78"/>
      <c r="BF116" s="78"/>
      <c r="BG116" s="47"/>
      <c r="BI116" s="47"/>
    </row>
    <row r="117" spans="25:61" x14ac:dyDescent="0.35">
      <c r="Y117" s="14"/>
      <c r="Z117" s="47"/>
      <c r="AA117" s="47"/>
      <c r="AB117" s="47"/>
      <c r="AC117" s="47"/>
      <c r="AD117" s="47"/>
      <c r="AE117" s="47"/>
      <c r="AF117" s="78"/>
      <c r="AG117" s="78"/>
      <c r="AH117" s="78"/>
      <c r="AI117" s="47"/>
      <c r="AK117" s="47"/>
      <c r="AP117" s="47"/>
      <c r="AQ117" s="47"/>
      <c r="AR117" s="78"/>
      <c r="AS117" s="78"/>
      <c r="AT117" s="78"/>
      <c r="AU117" s="47"/>
      <c r="AW117" s="47"/>
      <c r="BB117" s="47"/>
      <c r="BC117" s="47"/>
      <c r="BD117" s="78"/>
      <c r="BE117" s="78"/>
      <c r="BF117" s="78"/>
      <c r="BG117" s="47"/>
      <c r="BI117" s="47"/>
    </row>
    <row r="118" spans="25:61" x14ac:dyDescent="0.35">
      <c r="Y118" s="14"/>
      <c r="Z118" s="47"/>
      <c r="AA118" s="47"/>
      <c r="AB118" s="47"/>
      <c r="AC118" s="47"/>
      <c r="AD118" s="47"/>
      <c r="AE118" s="47"/>
      <c r="AF118" s="78"/>
      <c r="AG118" s="78"/>
      <c r="AH118" s="78"/>
      <c r="AI118" s="47"/>
      <c r="AK118" s="47"/>
      <c r="AP118" s="47"/>
      <c r="AQ118" s="47"/>
      <c r="AR118" s="78"/>
      <c r="AS118" s="78"/>
      <c r="AT118" s="78"/>
      <c r="AU118" s="47"/>
      <c r="AW118" s="47"/>
      <c r="BB118" s="47"/>
      <c r="BC118" s="47"/>
      <c r="BD118" s="78"/>
      <c r="BE118" s="78"/>
      <c r="BF118" s="78"/>
      <c r="BG118" s="47"/>
      <c r="BI118" s="47"/>
    </row>
    <row r="119" spans="25:61" x14ac:dyDescent="0.35">
      <c r="AK119" s="47"/>
      <c r="AW119" s="47"/>
      <c r="BI119" s="47"/>
    </row>
    <row r="120" spans="25:61" x14ac:dyDescent="0.35">
      <c r="AK120" s="47"/>
      <c r="AW120" s="47"/>
      <c r="BI120" s="47"/>
    </row>
    <row r="121" spans="25:61" x14ac:dyDescent="0.35">
      <c r="AK121" s="47"/>
      <c r="AW121" s="47"/>
      <c r="BI121" s="47"/>
    </row>
  </sheetData>
  <mergeCells count="9">
    <mergeCell ref="BT16:BT17"/>
    <mergeCell ref="BT12:BT13"/>
    <mergeCell ref="BT14:BT15"/>
    <mergeCell ref="Z77:AD77"/>
    <mergeCell ref="AG72:AL72"/>
    <mergeCell ref="BT64:BT65"/>
    <mergeCell ref="BT33:BT34"/>
    <mergeCell ref="BT41:BT42"/>
    <mergeCell ref="BT18:BT19"/>
  </mergeCells>
  <phoneticPr fontId="18" type="noConversion"/>
  <pageMargins left="0.7" right="0.7" top="0.75" bottom="0.75" header="0.3" footer="0.3"/>
  <pageSetup orientation="portrait" horizontalDpi="1200" verticalDpi="1200" r:id="rId1"/>
  <headerFooter>
    <oddFooter>&amp;RSchedule ALM - D7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E5357-C226-4B9C-98EE-7EBBD63CD3D7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2.xml><?xml version="1.0" encoding="utf-8"?>
<ds:datastoreItem xmlns:ds="http://schemas.openxmlformats.org/officeDocument/2006/customXml" ds:itemID="{F37BC1D5-F5DA-4D75-B141-48E8A1ABA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BC1D18-A55D-45F9-B4E4-D590E8569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MEEIA 2</vt:lpstr>
      <vt:lpstr>MEEIA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2020-11-12T04:44:27Z</dcterms:created>
  <dcterms:modified xsi:type="dcterms:W3CDTF">2022-12-01T15:59:59Z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