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/>
  <xr:revisionPtr revIDLastSave="0" documentId="13_ncr:1_{4A60BAE4-72AE-4A65-8CF3-88EE99048883}" xr6:coauthVersionLast="47" xr6:coauthVersionMax="47" xr10:uidLastSave="{00000000-0000-0000-0000-000000000000}"/>
  <bookViews>
    <workbookView xWindow="-110" yWindow="-110" windowWidth="22780" windowHeight="14660" tabRatio="833" activeTab="2" xr2:uid="{00000000-000D-0000-FFFF-FFFF00000000}"/>
  </bookViews>
  <sheets>
    <sheet name="Day 5 SOX Review" sheetId="44" r:id="rId1"/>
    <sheet name="Notes" sheetId="42" r:id="rId2"/>
    <sheet name="YTD PROGRAM SUMMARY" sheetId="28" r:id="rId3"/>
    <sheet name="FORECAST OVERVIEW" sheetId="45" r:id="rId4"/>
    <sheet name="RES kWh ENTRY" sheetId="39" r:id="rId5"/>
    <sheet name="BIZ kWh ENTRY" sheetId="40" r:id="rId6"/>
    <sheet name="BIZ SUM" sheetId="41" r:id="rId7"/>
    <sheet name=" 1M - RES" sheetId="2" r:id="rId8"/>
    <sheet name="2M - SGS" sheetId="10" r:id="rId9"/>
    <sheet name="3M - LGS" sheetId="29" r:id="rId10"/>
    <sheet name="4M - SPS" sheetId="30" r:id="rId11"/>
    <sheet name="11M - LPS" sheetId="31" r:id="rId12"/>
    <sheet name=" LI 1M - RES" sheetId="32" r:id="rId13"/>
    <sheet name="LI 2M - SGS" sheetId="33" r:id="rId14"/>
    <sheet name="LI 3M - LGS" sheetId="34" r:id="rId15"/>
    <sheet name="LI 4M - SPS" sheetId="35" r:id="rId16"/>
    <sheet name="LI 11M - LPS" sheetId="36" r:id="rId17"/>
    <sheet name="Biz DRENE" sheetId="4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26" i="45" l="1"/>
  <c r="C2" i="43" l="1"/>
  <c r="C2" i="36"/>
  <c r="C2" i="35"/>
  <c r="C2" i="34"/>
  <c r="C2" i="33"/>
  <c r="C2" i="32"/>
  <c r="C2" i="31"/>
  <c r="C2" i="30"/>
  <c r="C2" i="29"/>
  <c r="C2" i="10"/>
  <c r="C90" i="33" l="1"/>
  <c r="C89" i="33"/>
  <c r="C88" i="33"/>
  <c r="C87" i="33"/>
  <c r="C86" i="33"/>
  <c r="C85" i="33"/>
  <c r="C84" i="33"/>
  <c r="C83" i="33"/>
  <c r="C82" i="33"/>
  <c r="C81" i="33"/>
  <c r="C80" i="33"/>
  <c r="C79" i="33"/>
  <c r="C78" i="33"/>
  <c r="C69" i="32"/>
  <c r="FB161" i="40" l="1"/>
  <c r="FA161" i="40"/>
  <c r="EZ161" i="40"/>
  <c r="EY161" i="40"/>
  <c r="EX161" i="40"/>
  <c r="EW161" i="40"/>
  <c r="EV161" i="40"/>
  <c r="EU161" i="40"/>
  <c r="ET161" i="40"/>
  <c r="ES161" i="40"/>
  <c r="ER161" i="40"/>
  <c r="EQ161" i="40"/>
  <c r="EL161" i="40"/>
  <c r="EK161" i="40"/>
  <c r="EJ161" i="40"/>
  <c r="EI161" i="40"/>
  <c r="EH161" i="40"/>
  <c r="EG161" i="40"/>
  <c r="EF161" i="40"/>
  <c r="EE161" i="40"/>
  <c r="ED161" i="40"/>
  <c r="EC161" i="40"/>
  <c r="EB161" i="40"/>
  <c r="EA161" i="40"/>
  <c r="DV161" i="40"/>
  <c r="DU161" i="40"/>
  <c r="DT161" i="40"/>
  <c r="DS161" i="40"/>
  <c r="DR161" i="40"/>
  <c r="DQ161" i="40"/>
  <c r="DP161" i="40"/>
  <c r="DO161" i="40"/>
  <c r="DN161" i="40"/>
  <c r="DM161" i="40"/>
  <c r="DL161" i="40"/>
  <c r="DK161" i="40"/>
  <c r="DF161" i="40"/>
  <c r="DE161" i="40"/>
  <c r="DD161" i="40"/>
  <c r="DC161" i="40"/>
  <c r="DB161" i="40"/>
  <c r="DA161" i="40"/>
  <c r="CZ161" i="40"/>
  <c r="CY161" i="40"/>
  <c r="CX161" i="40"/>
  <c r="CW161" i="40"/>
  <c r="CV161" i="40"/>
  <c r="CU161" i="40"/>
  <c r="FC160" i="40"/>
  <c r="EM160" i="40"/>
  <c r="DW160" i="40"/>
  <c r="DG160" i="40"/>
  <c r="FC159" i="40"/>
  <c r="EM159" i="40"/>
  <c r="DW159" i="40"/>
  <c r="DG159" i="40"/>
  <c r="FC158" i="40"/>
  <c r="EM158" i="40"/>
  <c r="DW158" i="40"/>
  <c r="DG158" i="40"/>
  <c r="FC157" i="40"/>
  <c r="EM157" i="40"/>
  <c r="DW157" i="40"/>
  <c r="DG157" i="40"/>
  <c r="FC156" i="40"/>
  <c r="EM156" i="40"/>
  <c r="DW156" i="40"/>
  <c r="DG156" i="40"/>
  <c r="FC155" i="40"/>
  <c r="EM155" i="40"/>
  <c r="DW155" i="40"/>
  <c r="DG155" i="40"/>
  <c r="FC154" i="40"/>
  <c r="EM154" i="40"/>
  <c r="DW154" i="40"/>
  <c r="DG154" i="40"/>
  <c r="FC153" i="40"/>
  <c r="EM153" i="40"/>
  <c r="DW153" i="40"/>
  <c r="DG153" i="40"/>
  <c r="FC152" i="40"/>
  <c r="EM152" i="40"/>
  <c r="DW152" i="40"/>
  <c r="DG152" i="40"/>
  <c r="FC151" i="40"/>
  <c r="EM151" i="40"/>
  <c r="DW151" i="40"/>
  <c r="DG151" i="40"/>
  <c r="FC150" i="40"/>
  <c r="EM150" i="40"/>
  <c r="DW150" i="40"/>
  <c r="DG150" i="40"/>
  <c r="FC149" i="40"/>
  <c r="EM149" i="40"/>
  <c r="DW149" i="40"/>
  <c r="DG149" i="40"/>
  <c r="FC148" i="40"/>
  <c r="EM148" i="40"/>
  <c r="DW148" i="40"/>
  <c r="DG148" i="40"/>
  <c r="EU145" i="40"/>
  <c r="EJ145" i="40"/>
  <c r="EB145" i="40"/>
  <c r="FC144" i="40"/>
  <c r="EM144" i="40"/>
  <c r="FC143" i="40"/>
  <c r="EM143" i="40"/>
  <c r="FC142" i="40"/>
  <c r="EM142" i="40"/>
  <c r="FC141" i="40"/>
  <c r="EM141" i="40"/>
  <c r="FC140" i="40"/>
  <c r="EM140" i="40"/>
  <c r="FC139" i="40"/>
  <c r="EM139" i="40"/>
  <c r="FC138" i="40"/>
  <c r="EM138" i="40"/>
  <c r="FC137" i="40"/>
  <c r="EM137" i="40"/>
  <c r="FC136" i="40"/>
  <c r="EM136" i="40"/>
  <c r="FC135" i="40"/>
  <c r="EM135" i="40"/>
  <c r="FC134" i="40"/>
  <c r="EM134" i="40"/>
  <c r="FC133" i="40"/>
  <c r="EM133" i="40"/>
  <c r="FB145" i="40"/>
  <c r="FA145" i="40"/>
  <c r="EZ145" i="40"/>
  <c r="EY145" i="40"/>
  <c r="EX145" i="40"/>
  <c r="EW145" i="40"/>
  <c r="EV145" i="40"/>
  <c r="ET145" i="40"/>
  <c r="ES145" i="40"/>
  <c r="ER145" i="40"/>
  <c r="EM132" i="40"/>
  <c r="EL145" i="40"/>
  <c r="EK145" i="40"/>
  <c r="EI145" i="40"/>
  <c r="EH145" i="40"/>
  <c r="EG145" i="40"/>
  <c r="EF145" i="40"/>
  <c r="EE145" i="40"/>
  <c r="ED145" i="40"/>
  <c r="EC145" i="40"/>
  <c r="EA145" i="40"/>
  <c r="EU129" i="40"/>
  <c r="EL129" i="40"/>
  <c r="FC128" i="40"/>
  <c r="EM128" i="40"/>
  <c r="FC127" i="40"/>
  <c r="EM127" i="40"/>
  <c r="FC126" i="40"/>
  <c r="EM126" i="40"/>
  <c r="FC125" i="40"/>
  <c r="EM125" i="40"/>
  <c r="FC124" i="40"/>
  <c r="EM124" i="40"/>
  <c r="FC123" i="40"/>
  <c r="EM123" i="40"/>
  <c r="FC122" i="40"/>
  <c r="EM122" i="40"/>
  <c r="FC121" i="40"/>
  <c r="EM121" i="40"/>
  <c r="FC120" i="40"/>
  <c r="EM120" i="40"/>
  <c r="FC119" i="40"/>
  <c r="EM119" i="40"/>
  <c r="FC118" i="40"/>
  <c r="EM118" i="40"/>
  <c r="FC117" i="40"/>
  <c r="EM117" i="40"/>
  <c r="FB129" i="40"/>
  <c r="FA129" i="40"/>
  <c r="EZ129" i="40"/>
  <c r="EY129" i="40"/>
  <c r="EX129" i="40"/>
  <c r="EW129" i="40"/>
  <c r="EV129" i="40"/>
  <c r="ET129" i="40"/>
  <c r="ES129" i="40"/>
  <c r="ER129" i="40"/>
  <c r="EQ129" i="40"/>
  <c r="EK129" i="40"/>
  <c r="EJ129" i="40"/>
  <c r="EI129" i="40"/>
  <c r="EH129" i="40"/>
  <c r="EG129" i="40"/>
  <c r="EF129" i="40"/>
  <c r="EE129" i="40"/>
  <c r="ED129" i="40"/>
  <c r="EC129" i="40"/>
  <c r="EB129" i="40"/>
  <c r="FC112" i="40"/>
  <c r="FC111" i="40"/>
  <c r="FC110" i="40"/>
  <c r="FC109" i="40"/>
  <c r="FC108" i="40"/>
  <c r="FC107" i="40"/>
  <c r="FC106" i="40"/>
  <c r="FC105" i="40"/>
  <c r="FC104" i="40"/>
  <c r="FC103" i="40"/>
  <c r="FC102" i="40"/>
  <c r="FC101" i="40"/>
  <c r="FB113" i="40"/>
  <c r="FA113" i="40"/>
  <c r="EZ113" i="40"/>
  <c r="EY113" i="40"/>
  <c r="EX113" i="40"/>
  <c r="EW113" i="40"/>
  <c r="EV113" i="40"/>
  <c r="EU113" i="40"/>
  <c r="ET113" i="40"/>
  <c r="ES113" i="40"/>
  <c r="ER113" i="40"/>
  <c r="FA97" i="40"/>
  <c r="ES97" i="40"/>
  <c r="EH97" i="40"/>
  <c r="FC96" i="40"/>
  <c r="EM96" i="40"/>
  <c r="FC95" i="40"/>
  <c r="EM95" i="40"/>
  <c r="FC94" i="40"/>
  <c r="EM94" i="40"/>
  <c r="FC93" i="40"/>
  <c r="EM93" i="40"/>
  <c r="FC92" i="40"/>
  <c r="EM92" i="40"/>
  <c r="FC91" i="40"/>
  <c r="EM91" i="40"/>
  <c r="FC90" i="40"/>
  <c r="EM90" i="40"/>
  <c r="FC89" i="40"/>
  <c r="EM89" i="40"/>
  <c r="FC88" i="40"/>
  <c r="EM88" i="40"/>
  <c r="FC87" i="40"/>
  <c r="EM87" i="40"/>
  <c r="FC86" i="40"/>
  <c r="EM86" i="40"/>
  <c r="FC85" i="40"/>
  <c r="EM85" i="40"/>
  <c r="FC84" i="40"/>
  <c r="FB97" i="40"/>
  <c r="EZ97" i="40"/>
  <c r="EY97" i="40"/>
  <c r="EX97" i="40"/>
  <c r="EW97" i="40"/>
  <c r="EV97" i="40"/>
  <c r="EU97" i="40"/>
  <c r="ET97" i="40"/>
  <c r="ER97" i="40"/>
  <c r="EQ97" i="40"/>
  <c r="EL97" i="40"/>
  <c r="EK97" i="40"/>
  <c r="EJ97" i="40"/>
  <c r="EI97" i="40"/>
  <c r="EG97" i="40"/>
  <c r="EF97" i="40"/>
  <c r="EE97" i="40"/>
  <c r="ED97" i="40"/>
  <c r="EC97" i="40"/>
  <c r="EB97" i="40"/>
  <c r="EA97" i="40"/>
  <c r="FA81" i="40"/>
  <c r="EY81" i="40"/>
  <c r="EQ81" i="40"/>
  <c r="FC80" i="40"/>
  <c r="EM80" i="40"/>
  <c r="FC79" i="40"/>
  <c r="EM79" i="40"/>
  <c r="FC78" i="40"/>
  <c r="EM78" i="40"/>
  <c r="FC77" i="40"/>
  <c r="EM77" i="40"/>
  <c r="FC76" i="40"/>
  <c r="EM76" i="40"/>
  <c r="FC75" i="40"/>
  <c r="EM75" i="40"/>
  <c r="FC74" i="40"/>
  <c r="EM74" i="40"/>
  <c r="FC73" i="40"/>
  <c r="EM73" i="40"/>
  <c r="FC72" i="40"/>
  <c r="EM72" i="40"/>
  <c r="FC71" i="40"/>
  <c r="EM71" i="40"/>
  <c r="FC70" i="40"/>
  <c r="EM70" i="40"/>
  <c r="FC69" i="40"/>
  <c r="EM69" i="40"/>
  <c r="FC68" i="40"/>
  <c r="FB81" i="40"/>
  <c r="EZ81" i="40"/>
  <c r="EX81" i="40"/>
  <c r="EW81" i="40"/>
  <c r="EV81" i="40"/>
  <c r="EU81" i="40"/>
  <c r="ET81" i="40"/>
  <c r="ES81" i="40"/>
  <c r="ER81" i="40"/>
  <c r="EL81" i="40"/>
  <c r="EK81" i="40"/>
  <c r="EJ81" i="40"/>
  <c r="EI81" i="40"/>
  <c r="EH81" i="40"/>
  <c r="EG81" i="40"/>
  <c r="EF81" i="40"/>
  <c r="EE81" i="40"/>
  <c r="ED81" i="40"/>
  <c r="EC81" i="40"/>
  <c r="EB81" i="40"/>
  <c r="FA65" i="40"/>
  <c r="EY65" i="40"/>
  <c r="EV65" i="40"/>
  <c r="ES65" i="40"/>
  <c r="EQ65" i="40"/>
  <c r="EK65" i="40"/>
  <c r="EH65" i="40"/>
  <c r="EF65" i="40"/>
  <c r="EC65" i="40"/>
  <c r="FC64" i="40"/>
  <c r="EM64" i="40"/>
  <c r="FC63" i="40"/>
  <c r="EM63" i="40"/>
  <c r="FC62" i="40"/>
  <c r="EM62" i="40"/>
  <c r="FC61" i="40"/>
  <c r="EM61" i="40"/>
  <c r="FC60" i="40"/>
  <c r="EM60" i="40"/>
  <c r="FC59" i="40"/>
  <c r="EM59" i="40"/>
  <c r="FC58" i="40"/>
  <c r="EM58" i="40"/>
  <c r="FC57" i="40"/>
  <c r="EM57" i="40"/>
  <c r="FC56" i="40"/>
  <c r="EM56" i="40"/>
  <c r="FC55" i="40"/>
  <c r="EM55" i="40"/>
  <c r="FC54" i="40"/>
  <c r="EM54" i="40"/>
  <c r="FC53" i="40"/>
  <c r="EM53" i="40"/>
  <c r="FC52" i="40"/>
  <c r="FB65" i="40"/>
  <c r="EZ65" i="40"/>
  <c r="EX65" i="40"/>
  <c r="EW65" i="40"/>
  <c r="EU65" i="40"/>
  <c r="ET65" i="40"/>
  <c r="ER65" i="40"/>
  <c r="EL65" i="40"/>
  <c r="EJ65" i="40"/>
  <c r="EI65" i="40"/>
  <c r="EG65" i="40"/>
  <c r="EE65" i="40"/>
  <c r="ED65" i="40"/>
  <c r="EB65" i="40"/>
  <c r="EA65" i="40"/>
  <c r="FB49" i="40"/>
  <c r="ET49" i="40"/>
  <c r="EA49" i="40"/>
  <c r="FC48" i="40"/>
  <c r="EM48" i="40"/>
  <c r="FC47" i="40"/>
  <c r="EM47" i="40"/>
  <c r="FC46" i="40"/>
  <c r="EM46" i="40"/>
  <c r="FC45" i="40"/>
  <c r="EM45" i="40"/>
  <c r="FC44" i="40"/>
  <c r="EM44" i="40"/>
  <c r="FC43" i="40"/>
  <c r="EM43" i="40"/>
  <c r="FC42" i="40"/>
  <c r="EM42" i="40"/>
  <c r="FC41" i="40"/>
  <c r="EM41" i="40"/>
  <c r="FC40" i="40"/>
  <c r="EM40" i="40"/>
  <c r="FC39" i="40"/>
  <c r="EM39" i="40"/>
  <c r="FC38" i="40"/>
  <c r="EM38" i="40"/>
  <c r="FC37" i="40"/>
  <c r="EM37" i="40"/>
  <c r="FC36" i="40"/>
  <c r="FA49" i="40"/>
  <c r="EZ49" i="40"/>
  <c r="EY49" i="40"/>
  <c r="EX49" i="40"/>
  <c r="EW49" i="40"/>
  <c r="EV49" i="40"/>
  <c r="EU49" i="40"/>
  <c r="ES49" i="40"/>
  <c r="ER49" i="40"/>
  <c r="EQ49" i="40"/>
  <c r="EL49" i="40"/>
  <c r="EK49" i="40"/>
  <c r="EJ49" i="40"/>
  <c r="EI49" i="40"/>
  <c r="EH49" i="40"/>
  <c r="EG49" i="40"/>
  <c r="EF49" i="40"/>
  <c r="EE49" i="40"/>
  <c r="ED49" i="40"/>
  <c r="EC49" i="40"/>
  <c r="EB49" i="40"/>
  <c r="EM36" i="40"/>
  <c r="EY33" i="40"/>
  <c r="EV33" i="40"/>
  <c r="EQ33" i="40"/>
  <c r="EK33" i="40"/>
  <c r="EF33" i="40"/>
  <c r="EC33" i="40"/>
  <c r="FC32" i="40"/>
  <c r="EM32" i="40"/>
  <c r="FC31" i="40"/>
  <c r="EM31" i="40"/>
  <c r="FC30" i="40"/>
  <c r="EM30" i="40"/>
  <c r="FC29" i="40"/>
  <c r="EM29" i="40"/>
  <c r="FC28" i="40"/>
  <c r="EM28" i="40"/>
  <c r="FC27" i="40"/>
  <c r="EM27" i="40"/>
  <c r="FC26" i="40"/>
  <c r="EM26" i="40"/>
  <c r="FC25" i="40"/>
  <c r="EM25" i="40"/>
  <c r="FC24" i="40"/>
  <c r="EM24" i="40"/>
  <c r="FC23" i="40"/>
  <c r="EM23" i="40"/>
  <c r="FC22" i="40"/>
  <c r="EM22" i="40"/>
  <c r="FC21" i="40"/>
  <c r="EM21" i="40"/>
  <c r="FC20" i="40"/>
  <c r="FB33" i="40"/>
  <c r="FA33" i="40"/>
  <c r="EZ33" i="40"/>
  <c r="EX33" i="40"/>
  <c r="EW33" i="40"/>
  <c r="EU33" i="40"/>
  <c r="ET33" i="40"/>
  <c r="ES33" i="40"/>
  <c r="ER33" i="40"/>
  <c r="EL33" i="40"/>
  <c r="EJ33" i="40"/>
  <c r="EI33" i="40"/>
  <c r="EH33" i="40"/>
  <c r="EG33" i="40"/>
  <c r="EE33" i="40"/>
  <c r="ED33" i="40"/>
  <c r="EB33" i="40"/>
  <c r="EA33" i="40"/>
  <c r="FA17" i="40"/>
  <c r="EY17" i="40"/>
  <c r="EQ17" i="40"/>
  <c r="FC16" i="40"/>
  <c r="EM16" i="40"/>
  <c r="FC15" i="40"/>
  <c r="EM15" i="40"/>
  <c r="FC14" i="40"/>
  <c r="EM14" i="40"/>
  <c r="FC13" i="40"/>
  <c r="EM13" i="40"/>
  <c r="FC12" i="40"/>
  <c r="EM12" i="40"/>
  <c r="FC11" i="40"/>
  <c r="EM11" i="40"/>
  <c r="FC10" i="40"/>
  <c r="EM10" i="40"/>
  <c r="FC9" i="40"/>
  <c r="EM9" i="40"/>
  <c r="FC8" i="40"/>
  <c r="EM8" i="40"/>
  <c r="FC7" i="40"/>
  <c r="EM7" i="40"/>
  <c r="FC6" i="40"/>
  <c r="EM6" i="40"/>
  <c r="FC5" i="40"/>
  <c r="EM5" i="40"/>
  <c r="FC4" i="40"/>
  <c r="FB17" i="40"/>
  <c r="EZ17" i="40"/>
  <c r="EX17" i="40"/>
  <c r="EW17" i="40"/>
  <c r="EV17" i="40"/>
  <c r="EU17" i="40"/>
  <c r="ET17" i="40"/>
  <c r="ES17" i="40"/>
  <c r="ER17" i="40"/>
  <c r="EL17" i="40"/>
  <c r="EK17" i="40"/>
  <c r="EJ17" i="40"/>
  <c r="EI17" i="40"/>
  <c r="EH17" i="40"/>
  <c r="EG17" i="40"/>
  <c r="EF17" i="40"/>
  <c r="EE17" i="40"/>
  <c r="ED17" i="40"/>
  <c r="EC17" i="40"/>
  <c r="EB17" i="40"/>
  <c r="EA17" i="40"/>
  <c r="D26" i="45"/>
  <c r="D25" i="45"/>
  <c r="D24" i="45"/>
  <c r="D23" i="45"/>
  <c r="D22" i="45"/>
  <c r="D21" i="45"/>
  <c r="D20" i="45"/>
  <c r="D19" i="45"/>
  <c r="D17" i="45"/>
  <c r="D16" i="45"/>
  <c r="D15" i="45"/>
  <c r="D14" i="45"/>
  <c r="D11" i="45"/>
  <c r="D10" i="45"/>
  <c r="D9" i="45"/>
  <c r="D8" i="45"/>
  <c r="D7" i="45"/>
  <c r="D6" i="45"/>
  <c r="G28" i="45"/>
  <c r="G27" i="45"/>
  <c r="FC161" i="40" l="1"/>
  <c r="DG161" i="40"/>
  <c r="EM145" i="40"/>
  <c r="FC129" i="40"/>
  <c r="FC97" i="40"/>
  <c r="FC81" i="40"/>
  <c r="FC65" i="40"/>
  <c r="FC49" i="40"/>
  <c r="FC33" i="40"/>
  <c r="FC17" i="40"/>
  <c r="EM97" i="40"/>
  <c r="EM65" i="40"/>
  <c r="EM49" i="40"/>
  <c r="EM33" i="40"/>
  <c r="EM17" i="40"/>
  <c r="EQ113" i="40"/>
  <c r="FC113" i="40" s="1"/>
  <c r="FC100" i="40"/>
  <c r="EM4" i="40"/>
  <c r="EM20" i="40"/>
  <c r="EA81" i="40"/>
  <c r="EM81" i="40" s="1"/>
  <c r="EM68" i="40"/>
  <c r="EM52" i="40"/>
  <c r="EM84" i="40"/>
  <c r="EA129" i="40"/>
  <c r="EM129" i="40" s="1"/>
  <c r="EM116" i="40"/>
  <c r="FC116" i="40"/>
  <c r="DW161" i="40"/>
  <c r="EQ145" i="40"/>
  <c r="FC145" i="40" s="1"/>
  <c r="FC132" i="40"/>
  <c r="EM161" i="40"/>
  <c r="Q170" i="39" l="1"/>
  <c r="C4" i="2" l="1"/>
  <c r="C4" i="29" l="1"/>
  <c r="C105" i="36" l="1"/>
  <c r="C104" i="36"/>
  <c r="C103" i="36"/>
  <c r="C102" i="36"/>
  <c r="C101" i="36"/>
  <c r="C93" i="43" s="1"/>
  <c r="C100" i="36"/>
  <c r="C99" i="36"/>
  <c r="C98" i="36"/>
  <c r="C97" i="36"/>
  <c r="C96" i="36"/>
  <c r="C95" i="36"/>
  <c r="C94" i="36"/>
  <c r="C93" i="36"/>
  <c r="C105" i="35"/>
  <c r="C104" i="35"/>
  <c r="C103" i="35"/>
  <c r="C102" i="35"/>
  <c r="C101" i="35"/>
  <c r="C92" i="43" s="1"/>
  <c r="C100" i="35"/>
  <c r="C99" i="35"/>
  <c r="C98" i="35"/>
  <c r="C97" i="35"/>
  <c r="C96" i="35"/>
  <c r="C95" i="35"/>
  <c r="C94" i="35"/>
  <c r="C93" i="35"/>
  <c r="C105" i="34"/>
  <c r="C104" i="34"/>
  <c r="C103" i="34"/>
  <c r="C102" i="34"/>
  <c r="C101" i="34"/>
  <c r="C91" i="43" s="1"/>
  <c r="C100" i="34"/>
  <c r="C99" i="34"/>
  <c r="C98" i="34"/>
  <c r="C97" i="34"/>
  <c r="C96" i="34"/>
  <c r="C95" i="34"/>
  <c r="C94" i="34"/>
  <c r="C93" i="34"/>
  <c r="C93" i="33"/>
  <c r="C90" i="43" s="1"/>
  <c r="C78" i="32"/>
  <c r="C4" i="43"/>
  <c r="C4" i="36"/>
  <c r="C4" i="35"/>
  <c r="C4" i="34"/>
  <c r="C187" i="34" s="1"/>
  <c r="C4" i="33"/>
  <c r="C40" i="33" s="1"/>
  <c r="C4" i="32"/>
  <c r="C4" i="31"/>
  <c r="C188" i="31" s="1"/>
  <c r="C4" i="30"/>
  <c r="C58" i="33"/>
  <c r="C77" i="32"/>
  <c r="C65" i="32"/>
  <c r="C49" i="32"/>
  <c r="C19" i="32"/>
  <c r="C34" i="32"/>
  <c r="C181" i="31"/>
  <c r="C188" i="30"/>
  <c r="C181" i="30"/>
  <c r="C161" i="30"/>
  <c r="C142" i="30"/>
  <c r="C126" i="30"/>
  <c r="C109" i="30"/>
  <c r="C92" i="30"/>
  <c r="C77" i="30"/>
  <c r="C58" i="30"/>
  <c r="C40" i="30"/>
  <c r="C22" i="30"/>
  <c r="C188" i="29"/>
  <c r="C181" i="29"/>
  <c r="C161" i="29"/>
  <c r="C142" i="29"/>
  <c r="C126" i="29"/>
  <c r="C109" i="29"/>
  <c r="C92" i="29"/>
  <c r="C77" i="29"/>
  <c r="C58" i="29"/>
  <c r="C40" i="29"/>
  <c r="C22" i="29"/>
  <c r="C4" i="10"/>
  <c r="C92" i="10" s="1"/>
  <c r="C77" i="2"/>
  <c r="C65" i="2"/>
  <c r="C49" i="2"/>
  <c r="C34" i="2"/>
  <c r="C19" i="2"/>
  <c r="C77" i="33" l="1"/>
  <c r="C126" i="31"/>
  <c r="C142" i="31"/>
  <c r="C161" i="31"/>
  <c r="C109" i="31"/>
  <c r="C22" i="33"/>
  <c r="C22" i="31"/>
  <c r="C92" i="31"/>
  <c r="C92" i="33"/>
  <c r="C40" i="31"/>
  <c r="C58" i="31"/>
  <c r="C77" i="31"/>
  <c r="C40" i="10"/>
  <c r="C58" i="10"/>
  <c r="C22" i="10"/>
  <c r="C77" i="10"/>
  <c r="C22" i="34"/>
  <c r="C40" i="34"/>
  <c r="C58" i="34"/>
  <c r="C77" i="34"/>
  <c r="C92" i="34"/>
  <c r="C109" i="34"/>
  <c r="C126" i="34"/>
  <c r="C141" i="34"/>
  <c r="C160" i="34"/>
  <c r="C180" i="34"/>
  <c r="C12" i="45" l="1"/>
  <c r="D12" i="45" s="1"/>
  <c r="C27" i="45"/>
  <c r="D27" i="45" s="1"/>
  <c r="C28" i="45"/>
  <c r="D28" i="45" s="1"/>
  <c r="C13" i="45"/>
  <c r="C18" i="45" l="1"/>
  <c r="D18" i="45" s="1"/>
  <c r="D13" i="45"/>
  <c r="CR114" i="40" l="1"/>
  <c r="K25" i="45"/>
  <c r="CR98" i="40"/>
  <c r="CR82" i="40"/>
  <c r="CR66" i="40"/>
  <c r="CR50" i="40"/>
  <c r="CR34" i="40"/>
  <c r="CR18" i="40"/>
  <c r="Q156" i="39"/>
  <c r="Q142" i="39"/>
  <c r="Q128" i="39"/>
  <c r="Q86" i="39"/>
  <c r="Q72" i="39"/>
  <c r="Q44" i="39"/>
  <c r="Q30" i="39"/>
  <c r="Q16" i="39"/>
  <c r="BB112" i="40" l="1"/>
  <c r="BB111" i="40"/>
  <c r="BB110" i="40"/>
  <c r="BB109" i="40"/>
  <c r="BB108" i="40"/>
  <c r="BB107" i="40"/>
  <c r="BB106" i="40"/>
  <c r="BB105" i="40"/>
  <c r="BB104" i="40"/>
  <c r="BB103" i="40"/>
  <c r="BB102" i="40"/>
  <c r="BB101" i="40"/>
  <c r="BB100" i="40"/>
  <c r="V112" i="40"/>
  <c r="V111" i="40"/>
  <c r="V110" i="40"/>
  <c r="V109" i="40"/>
  <c r="V108" i="40"/>
  <c r="V107" i="40"/>
  <c r="V104" i="40"/>
  <c r="V103" i="40"/>
  <c r="V102" i="40"/>
  <c r="V101" i="40"/>
  <c r="V100" i="40"/>
  <c r="F112" i="40"/>
  <c r="F109" i="40"/>
  <c r="F108" i="40"/>
  <c r="F107" i="40"/>
  <c r="F106" i="40"/>
  <c r="F105" i="40"/>
  <c r="F104" i="40"/>
  <c r="F101" i="40"/>
  <c r="F100" i="40"/>
  <c r="BA112" i="40"/>
  <c r="BA111" i="40"/>
  <c r="BA110" i="40"/>
  <c r="BA109" i="40"/>
  <c r="BA108" i="40"/>
  <c r="BA107" i="40"/>
  <c r="BA106" i="40"/>
  <c r="BA105" i="40"/>
  <c r="BA104" i="40"/>
  <c r="BA103" i="40"/>
  <c r="BA102" i="40"/>
  <c r="BA101" i="40"/>
  <c r="BA100" i="40"/>
  <c r="U112" i="40"/>
  <c r="U111" i="40"/>
  <c r="U108" i="40"/>
  <c r="U107" i="40"/>
  <c r="U106" i="40"/>
  <c r="U105" i="40"/>
  <c r="U104" i="40"/>
  <c r="U103" i="40"/>
  <c r="U100" i="40"/>
  <c r="E112" i="40"/>
  <c r="E111" i="40"/>
  <c r="E110" i="40"/>
  <c r="E109" i="40"/>
  <c r="E108" i="40"/>
  <c r="E105" i="40"/>
  <c r="E104" i="40"/>
  <c r="E103" i="40"/>
  <c r="E102" i="40"/>
  <c r="E101" i="40"/>
  <c r="E100" i="40"/>
  <c r="AZ112" i="40"/>
  <c r="AZ111" i="40"/>
  <c r="AZ110" i="40"/>
  <c r="AZ109" i="40"/>
  <c r="AZ108" i="40"/>
  <c r="AZ107" i="40"/>
  <c r="AZ106" i="40"/>
  <c r="AZ105" i="40"/>
  <c r="AZ104" i="40"/>
  <c r="AZ103" i="40"/>
  <c r="AZ102" i="40"/>
  <c r="AZ101" i="40"/>
  <c r="AZ100" i="40"/>
  <c r="T112" i="40"/>
  <c r="T111" i="40"/>
  <c r="T110" i="40"/>
  <c r="T109" i="40"/>
  <c r="T108" i="40"/>
  <c r="T107" i="40"/>
  <c r="T104" i="40"/>
  <c r="T103" i="40"/>
  <c r="T102" i="40"/>
  <c r="T101" i="40"/>
  <c r="T100" i="40"/>
  <c r="D112" i="40"/>
  <c r="D109" i="40"/>
  <c r="D108" i="40"/>
  <c r="D106" i="40"/>
  <c r="D105" i="40"/>
  <c r="D104" i="40"/>
  <c r="D101" i="40"/>
  <c r="D100" i="40"/>
  <c r="AY112" i="40"/>
  <c r="AY111" i="40"/>
  <c r="AY110" i="40"/>
  <c r="AY109" i="40"/>
  <c r="AY108" i="40"/>
  <c r="AY107" i="40"/>
  <c r="AY106" i="40"/>
  <c r="AY105" i="40"/>
  <c r="AY104" i="40"/>
  <c r="AY103" i="40"/>
  <c r="AY102" i="40"/>
  <c r="AY101" i="40"/>
  <c r="AY100" i="40"/>
  <c r="S112" i="40"/>
  <c r="S111" i="40"/>
  <c r="S110" i="40"/>
  <c r="S109" i="40"/>
  <c r="S108" i="40"/>
  <c r="S107" i="40"/>
  <c r="S106" i="40"/>
  <c r="S105" i="40"/>
  <c r="S104" i="40"/>
  <c r="S103" i="40"/>
  <c r="S100" i="40"/>
  <c r="C112" i="40"/>
  <c r="C111" i="40"/>
  <c r="C110" i="40"/>
  <c r="C109" i="40"/>
  <c r="C108" i="40"/>
  <c r="C105" i="40"/>
  <c r="C104" i="40"/>
  <c r="C102" i="40"/>
  <c r="C101" i="40"/>
  <c r="C100" i="40"/>
  <c r="AY80" i="40"/>
  <c r="AY79" i="40"/>
  <c r="AY78" i="40"/>
  <c r="AY77" i="40"/>
  <c r="AY76" i="40"/>
  <c r="AY75" i="40"/>
  <c r="AY74" i="40"/>
  <c r="AY73" i="40"/>
  <c r="AY72" i="40"/>
  <c r="AY71" i="40"/>
  <c r="AY70" i="40"/>
  <c r="AY69" i="40"/>
  <c r="AY68" i="40"/>
  <c r="AI80" i="40"/>
  <c r="AI79" i="40"/>
  <c r="AI78" i="40"/>
  <c r="AI77" i="40"/>
  <c r="AI76" i="40"/>
  <c r="BB80" i="40"/>
  <c r="BB79" i="40"/>
  <c r="BB78" i="40"/>
  <c r="BB77" i="40"/>
  <c r="BB76" i="40"/>
  <c r="BB75" i="40"/>
  <c r="BB74" i="40"/>
  <c r="BB73" i="40"/>
  <c r="BB72" i="40"/>
  <c r="BB71" i="40"/>
  <c r="BB70" i="40"/>
  <c r="BB69" i="40"/>
  <c r="BB68" i="40"/>
  <c r="AL80" i="40"/>
  <c r="AL79" i="40"/>
  <c r="AL78" i="40"/>
  <c r="AL77" i="40"/>
  <c r="AL76" i="40"/>
  <c r="AL75" i="40"/>
  <c r="BA80" i="40"/>
  <c r="BA79" i="40"/>
  <c r="BA78" i="40"/>
  <c r="BA77" i="40"/>
  <c r="BA76" i="40"/>
  <c r="BA75" i="40"/>
  <c r="BA74" i="40"/>
  <c r="BA73" i="40"/>
  <c r="BA72" i="40"/>
  <c r="BA71" i="40"/>
  <c r="BA70" i="40"/>
  <c r="BA69" i="40"/>
  <c r="BA68" i="40"/>
  <c r="AK80" i="40"/>
  <c r="AK79" i="40"/>
  <c r="AK78" i="40"/>
  <c r="AK77" i="40"/>
  <c r="AK76" i="40"/>
  <c r="AK75" i="40"/>
  <c r="AZ80" i="40"/>
  <c r="AZ79" i="40"/>
  <c r="AZ78" i="40"/>
  <c r="AZ77" i="40"/>
  <c r="AZ76" i="40"/>
  <c r="AZ75" i="40"/>
  <c r="AZ74" i="40"/>
  <c r="AZ73" i="40"/>
  <c r="AZ72" i="40"/>
  <c r="AZ71" i="40"/>
  <c r="AZ70" i="40"/>
  <c r="AZ69" i="40"/>
  <c r="AZ68" i="40"/>
  <c r="AJ80" i="40"/>
  <c r="AJ79" i="40"/>
  <c r="AJ78" i="40"/>
  <c r="AJ77" i="40"/>
  <c r="AJ76" i="40"/>
  <c r="AJ75" i="40"/>
  <c r="AI75" i="40"/>
  <c r="AI74" i="40"/>
  <c r="AI73" i="40"/>
  <c r="AI72" i="40"/>
  <c r="AI71" i="40"/>
  <c r="AI70" i="40"/>
  <c r="AI69" i="40"/>
  <c r="AI68" i="40"/>
  <c r="S80" i="40"/>
  <c r="S79" i="40"/>
  <c r="S78" i="40"/>
  <c r="S77" i="40"/>
  <c r="S76" i="40"/>
  <c r="S75" i="40"/>
  <c r="S74" i="40"/>
  <c r="S73" i="40"/>
  <c r="S72" i="40"/>
  <c r="S71" i="40"/>
  <c r="S70" i="40"/>
  <c r="S69" i="40"/>
  <c r="S68" i="40"/>
  <c r="AL74" i="40"/>
  <c r="AL73" i="40"/>
  <c r="AL72" i="40"/>
  <c r="AL71" i="40"/>
  <c r="AL70" i="40"/>
  <c r="AL69" i="40"/>
  <c r="AL68" i="40"/>
  <c r="V80" i="40"/>
  <c r="V79" i="40"/>
  <c r="V78" i="40"/>
  <c r="V77" i="40"/>
  <c r="V76" i="40"/>
  <c r="V75" i="40"/>
  <c r="V74" i="40"/>
  <c r="V73" i="40"/>
  <c r="V72" i="40"/>
  <c r="V71" i="40"/>
  <c r="V70" i="40"/>
  <c r="V69" i="40"/>
  <c r="V68" i="40"/>
  <c r="AK74" i="40"/>
  <c r="AK73" i="40"/>
  <c r="AK72" i="40"/>
  <c r="AK71" i="40"/>
  <c r="AK70" i="40"/>
  <c r="AK69" i="40"/>
  <c r="AK68" i="40"/>
  <c r="U80" i="40"/>
  <c r="U79" i="40"/>
  <c r="U78" i="40"/>
  <c r="U77" i="40"/>
  <c r="U76" i="40"/>
  <c r="U75" i="40"/>
  <c r="U74" i="40"/>
  <c r="U73" i="40"/>
  <c r="U72" i="40"/>
  <c r="U71" i="40"/>
  <c r="U70" i="40"/>
  <c r="U69" i="40"/>
  <c r="U68" i="40"/>
  <c r="AJ74" i="40"/>
  <c r="AJ73" i="40"/>
  <c r="AJ72" i="40"/>
  <c r="AJ71" i="40"/>
  <c r="AJ70" i="40"/>
  <c r="AJ69" i="40"/>
  <c r="AJ68" i="40"/>
  <c r="T80" i="40"/>
  <c r="T79" i="40"/>
  <c r="T78" i="40"/>
  <c r="T77" i="40"/>
  <c r="T76" i="40"/>
  <c r="T75" i="40"/>
  <c r="T74" i="40"/>
  <c r="T73" i="40"/>
  <c r="T72" i="40"/>
  <c r="T71" i="40"/>
  <c r="T70" i="40"/>
  <c r="T69" i="40"/>
  <c r="T68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D80" i="40"/>
  <c r="D79" i="40"/>
  <c r="D78" i="40"/>
  <c r="D77" i="40"/>
  <c r="D76" i="40"/>
  <c r="D75" i="40"/>
  <c r="D74" i="40"/>
  <c r="D73" i="40"/>
  <c r="D71" i="40"/>
  <c r="D70" i="40"/>
  <c r="D69" i="40"/>
  <c r="D68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AY96" i="40"/>
  <c r="AY95" i="40"/>
  <c r="AY94" i="40"/>
  <c r="AY93" i="40"/>
  <c r="AY92" i="40"/>
  <c r="AY91" i="40"/>
  <c r="AY90" i="40"/>
  <c r="AY89" i="40"/>
  <c r="AY88" i="40"/>
  <c r="AY87" i="40"/>
  <c r="AY86" i="40"/>
  <c r="AY85" i="40"/>
  <c r="AY84" i="40"/>
  <c r="AI96" i="40"/>
  <c r="AI95" i="40"/>
  <c r="AI94" i="40"/>
  <c r="AI93" i="40"/>
  <c r="AI92" i="40"/>
  <c r="AI91" i="40"/>
  <c r="AI90" i="40"/>
  <c r="AI89" i="40"/>
  <c r="AI88" i="40"/>
  <c r="AI87" i="40"/>
  <c r="AI86" i="40"/>
  <c r="AI85" i="40"/>
  <c r="AI84" i="40"/>
  <c r="BB96" i="40"/>
  <c r="BB95" i="40"/>
  <c r="BB94" i="40"/>
  <c r="BB93" i="40"/>
  <c r="BB92" i="40"/>
  <c r="BB91" i="40"/>
  <c r="BB90" i="40"/>
  <c r="BB89" i="40"/>
  <c r="BB88" i="40"/>
  <c r="BB87" i="40"/>
  <c r="BB86" i="40"/>
  <c r="BB85" i="40"/>
  <c r="BB84" i="40"/>
  <c r="AL96" i="40"/>
  <c r="AL95" i="40"/>
  <c r="AL94" i="40"/>
  <c r="AL93" i="40"/>
  <c r="AL92" i="40"/>
  <c r="AL91" i="40"/>
  <c r="AL90" i="40"/>
  <c r="AL89" i="40"/>
  <c r="AL88" i="40"/>
  <c r="AL87" i="40"/>
  <c r="AL86" i="40"/>
  <c r="AL85" i="40"/>
  <c r="AL84" i="40"/>
  <c r="BA96" i="40"/>
  <c r="BA95" i="40"/>
  <c r="BA94" i="40"/>
  <c r="BA93" i="40"/>
  <c r="BA92" i="40"/>
  <c r="BA91" i="40"/>
  <c r="BA90" i="40"/>
  <c r="BA89" i="40"/>
  <c r="BA88" i="40"/>
  <c r="BA87" i="40"/>
  <c r="BA86" i="40"/>
  <c r="BA85" i="40"/>
  <c r="BA84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Z96" i="40"/>
  <c r="AZ95" i="40"/>
  <c r="AZ94" i="40"/>
  <c r="AZ93" i="40"/>
  <c r="AZ92" i="40"/>
  <c r="AZ91" i="40"/>
  <c r="AZ90" i="40"/>
  <c r="AZ89" i="40"/>
  <c r="AZ88" i="40"/>
  <c r="AZ87" i="40"/>
  <c r="AZ86" i="40"/>
  <c r="AZ85" i="40"/>
  <c r="AZ84" i="40"/>
  <c r="AJ96" i="40"/>
  <c r="AJ95" i="40"/>
  <c r="AJ94" i="40"/>
  <c r="AJ93" i="40"/>
  <c r="AJ92" i="40"/>
  <c r="AJ91" i="40"/>
  <c r="AJ90" i="40"/>
  <c r="AJ89" i="40"/>
  <c r="AJ88" i="40"/>
  <c r="AJ87" i="40"/>
  <c r="AJ86" i="40"/>
  <c r="AJ85" i="40"/>
  <c r="AJ84" i="40"/>
  <c r="S96" i="40"/>
  <c r="S95" i="40"/>
  <c r="S94" i="40"/>
  <c r="S93" i="40"/>
  <c r="S92" i="40"/>
  <c r="S91" i="40"/>
  <c r="S90" i="40"/>
  <c r="S89" i="40"/>
  <c r="S88" i="40"/>
  <c r="S87" i="40"/>
  <c r="S86" i="40"/>
  <c r="S85" i="40"/>
  <c r="S84" i="40"/>
  <c r="V96" i="40"/>
  <c r="V95" i="40"/>
  <c r="V94" i="40"/>
  <c r="V93" i="40"/>
  <c r="V92" i="40"/>
  <c r="V91" i="40"/>
  <c r="V90" i="40"/>
  <c r="V89" i="40"/>
  <c r="V88" i="40"/>
  <c r="V87" i="40"/>
  <c r="V86" i="40"/>
  <c r="V85" i="40"/>
  <c r="V84" i="40"/>
  <c r="U96" i="40"/>
  <c r="U95" i="40"/>
  <c r="U94" i="40"/>
  <c r="U93" i="40"/>
  <c r="U92" i="40"/>
  <c r="U91" i="40"/>
  <c r="U90" i="40"/>
  <c r="U89" i="40"/>
  <c r="U88" i="40"/>
  <c r="U87" i="40"/>
  <c r="U86" i="40"/>
  <c r="U85" i="40"/>
  <c r="U84" i="40"/>
  <c r="T96" i="40"/>
  <c r="T95" i="40"/>
  <c r="T94" i="40"/>
  <c r="T93" i="40"/>
  <c r="T92" i="40"/>
  <c r="T90" i="40"/>
  <c r="T89" i="40"/>
  <c r="T88" i="40"/>
  <c r="T87" i="40"/>
  <c r="T86" i="40"/>
  <c r="T85" i="40"/>
  <c r="T84" i="40"/>
  <c r="F96" i="40"/>
  <c r="F95" i="40"/>
  <c r="F94" i="40"/>
  <c r="F93" i="40"/>
  <c r="F92" i="40"/>
  <c r="F91" i="40"/>
  <c r="F90" i="40"/>
  <c r="F89" i="40"/>
  <c r="F88" i="40"/>
  <c r="F87" i="40"/>
  <c r="F86" i="40"/>
  <c r="F85" i="40"/>
  <c r="F84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D96" i="40"/>
  <c r="D95" i="40"/>
  <c r="D94" i="40"/>
  <c r="D93" i="40"/>
  <c r="D92" i="40"/>
  <c r="D91" i="40"/>
  <c r="D90" i="40"/>
  <c r="D87" i="40"/>
  <c r="D86" i="40"/>
  <c r="D85" i="40"/>
  <c r="D84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AY32" i="40"/>
  <c r="AY31" i="40"/>
  <c r="AY30" i="40"/>
  <c r="AY29" i="40"/>
  <c r="AY28" i="40"/>
  <c r="AY27" i="40"/>
  <c r="AY26" i="40"/>
  <c r="AY25" i="40"/>
  <c r="AY24" i="40"/>
  <c r="AY23" i="40"/>
  <c r="AY22" i="40"/>
  <c r="AY21" i="40"/>
  <c r="AY20" i="40"/>
  <c r="BB32" i="40"/>
  <c r="BB31" i="40"/>
  <c r="BB30" i="40"/>
  <c r="BB29" i="40"/>
  <c r="BB28" i="40"/>
  <c r="BB27" i="40"/>
  <c r="BB26" i="40"/>
  <c r="BB25" i="40"/>
  <c r="BB24" i="40"/>
  <c r="BB23" i="40"/>
  <c r="BB22" i="40"/>
  <c r="BB21" i="40"/>
  <c r="BB20" i="40"/>
  <c r="BA32" i="40"/>
  <c r="BA31" i="40"/>
  <c r="BA30" i="40"/>
  <c r="BA29" i="40"/>
  <c r="BA28" i="40"/>
  <c r="BA27" i="40"/>
  <c r="BA26" i="40"/>
  <c r="BA25" i="40"/>
  <c r="BA24" i="40"/>
  <c r="BA23" i="40"/>
  <c r="BA22" i="40"/>
  <c r="BA21" i="40"/>
  <c r="BA20" i="40"/>
  <c r="AZ32" i="40"/>
  <c r="AZ31" i="40"/>
  <c r="AZ30" i="40"/>
  <c r="AZ29" i="40"/>
  <c r="AZ28" i="40"/>
  <c r="AZ27" i="40"/>
  <c r="AZ26" i="40"/>
  <c r="AZ25" i="40"/>
  <c r="AZ24" i="40"/>
  <c r="AZ23" i="40"/>
  <c r="AZ22" i="40"/>
  <c r="AZ21" i="40"/>
  <c r="AZ20" i="40"/>
  <c r="AI32" i="40"/>
  <c r="AI31" i="40"/>
  <c r="AI30" i="40"/>
  <c r="AI29" i="40"/>
  <c r="AI28" i="40"/>
  <c r="AI27" i="40"/>
  <c r="AI26" i="40"/>
  <c r="AI25" i="40"/>
  <c r="AI24" i="40"/>
  <c r="AI23" i="40"/>
  <c r="AI22" i="40"/>
  <c r="AI21" i="40"/>
  <c r="AI20" i="40"/>
  <c r="AL32" i="40"/>
  <c r="AL31" i="40"/>
  <c r="AL30" i="40"/>
  <c r="AL29" i="40"/>
  <c r="AL28" i="40"/>
  <c r="AL27" i="40"/>
  <c r="AL26" i="40"/>
  <c r="AL25" i="40"/>
  <c r="AL24" i="40"/>
  <c r="AL23" i="40"/>
  <c r="AL22" i="40"/>
  <c r="AL21" i="40"/>
  <c r="AL20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J32" i="40"/>
  <c r="AJ31" i="40"/>
  <c r="AJ30" i="40"/>
  <c r="AJ29" i="40"/>
  <c r="AJ28" i="40"/>
  <c r="AJ27" i="40"/>
  <c r="AJ26" i="40"/>
  <c r="AJ25" i="40"/>
  <c r="AJ24" i="40"/>
  <c r="AJ23" i="40"/>
  <c r="AJ22" i="40"/>
  <c r="AJ21" i="40"/>
  <c r="AJ20" i="40"/>
  <c r="V32" i="40"/>
  <c r="V31" i="40"/>
  <c r="V30" i="40"/>
  <c r="V29" i="40"/>
  <c r="V28" i="40"/>
  <c r="V27" i="40"/>
  <c r="V26" i="40"/>
  <c r="V25" i="40"/>
  <c r="V24" i="40"/>
  <c r="V23" i="40"/>
  <c r="V22" i="40"/>
  <c r="V21" i="40"/>
  <c r="V20" i="40"/>
  <c r="F32" i="40"/>
  <c r="F28" i="40"/>
  <c r="F27" i="40"/>
  <c r="F26" i="40"/>
  <c r="F25" i="40"/>
  <c r="U32" i="40"/>
  <c r="U31" i="40"/>
  <c r="U30" i="40"/>
  <c r="U29" i="40"/>
  <c r="U28" i="40"/>
  <c r="U27" i="40"/>
  <c r="U26" i="40"/>
  <c r="U25" i="40"/>
  <c r="U24" i="40"/>
  <c r="U23" i="40"/>
  <c r="U22" i="40"/>
  <c r="U21" i="40"/>
  <c r="U20" i="40"/>
  <c r="E32" i="40"/>
  <c r="E31" i="40"/>
  <c r="E30" i="40"/>
  <c r="E29" i="40"/>
  <c r="E25" i="40"/>
  <c r="T32" i="40"/>
  <c r="T31" i="40"/>
  <c r="T30" i="40"/>
  <c r="T29" i="40"/>
  <c r="T28" i="40"/>
  <c r="T27" i="40"/>
  <c r="T26" i="40"/>
  <c r="T25" i="40"/>
  <c r="T24" i="40"/>
  <c r="T23" i="40"/>
  <c r="T22" i="40"/>
  <c r="T21" i="40"/>
  <c r="T20" i="40"/>
  <c r="D30" i="40"/>
  <c r="D29" i="40"/>
  <c r="D28" i="40"/>
  <c r="D27" i="40"/>
  <c r="D26" i="40"/>
  <c r="S32" i="40"/>
  <c r="S31" i="40"/>
  <c r="S30" i="40"/>
  <c r="S29" i="40"/>
  <c r="S28" i="40"/>
  <c r="S27" i="40"/>
  <c r="S26" i="40"/>
  <c r="S25" i="40"/>
  <c r="S24" i="40"/>
  <c r="S23" i="40"/>
  <c r="S22" i="40"/>
  <c r="S21" i="40"/>
  <c r="S20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F24" i="40"/>
  <c r="F23" i="40"/>
  <c r="F22" i="40"/>
  <c r="F21" i="40"/>
  <c r="F20" i="40"/>
  <c r="E24" i="40"/>
  <c r="E23" i="40"/>
  <c r="E22" i="40"/>
  <c r="E21" i="40"/>
  <c r="E20" i="40"/>
  <c r="D24" i="40"/>
  <c r="D23" i="40"/>
  <c r="D22" i="40"/>
  <c r="D21" i="40"/>
  <c r="D20" i="40"/>
  <c r="AY48" i="40"/>
  <c r="AY47" i="40"/>
  <c r="AY46" i="40"/>
  <c r="AY45" i="40"/>
  <c r="AY44" i="40"/>
  <c r="AY43" i="40"/>
  <c r="AY42" i="40"/>
  <c r="AY41" i="40"/>
  <c r="AY40" i="40"/>
  <c r="AY39" i="40"/>
  <c r="AY38" i="40"/>
  <c r="AY37" i="40"/>
  <c r="AY36" i="40"/>
  <c r="BB48" i="40"/>
  <c r="BB47" i="40"/>
  <c r="BB46" i="40"/>
  <c r="BB45" i="40"/>
  <c r="BB44" i="40"/>
  <c r="BB43" i="40"/>
  <c r="BB42" i="40"/>
  <c r="BB41" i="40"/>
  <c r="BB40" i="40"/>
  <c r="BB39" i="40"/>
  <c r="BB38" i="40"/>
  <c r="BB37" i="40"/>
  <c r="BB36" i="40"/>
  <c r="BA48" i="40"/>
  <c r="BA47" i="40"/>
  <c r="BA46" i="40"/>
  <c r="BA45" i="40"/>
  <c r="BA44" i="40"/>
  <c r="BA43" i="40"/>
  <c r="BA42" i="40"/>
  <c r="BA41" i="40"/>
  <c r="BA40" i="40"/>
  <c r="BA39" i="40"/>
  <c r="BA38" i="40"/>
  <c r="BA37" i="40"/>
  <c r="BA36" i="40"/>
  <c r="AZ48" i="40"/>
  <c r="AZ47" i="40"/>
  <c r="AZ46" i="40"/>
  <c r="AZ45" i="40"/>
  <c r="AZ44" i="40"/>
  <c r="AZ43" i="40"/>
  <c r="AZ42" i="40"/>
  <c r="AZ41" i="40"/>
  <c r="AZ40" i="40"/>
  <c r="AZ39" i="40"/>
  <c r="AZ38" i="40"/>
  <c r="AZ37" i="40"/>
  <c r="AZ36" i="40"/>
  <c r="AI48" i="40"/>
  <c r="AI47" i="40"/>
  <c r="AI46" i="40"/>
  <c r="AI45" i="40"/>
  <c r="AI44" i="40"/>
  <c r="AI43" i="40"/>
  <c r="AI42" i="40"/>
  <c r="AI41" i="40"/>
  <c r="AI40" i="40"/>
  <c r="AI39" i="40"/>
  <c r="AI38" i="40"/>
  <c r="AI37" i="40"/>
  <c r="AI36" i="40"/>
  <c r="AL48" i="40"/>
  <c r="AL47" i="40"/>
  <c r="AL46" i="40"/>
  <c r="AL45" i="40"/>
  <c r="AL44" i="40"/>
  <c r="AL43" i="40"/>
  <c r="AL42" i="40"/>
  <c r="AL41" i="40"/>
  <c r="AL40" i="40"/>
  <c r="AL39" i="40"/>
  <c r="AL38" i="40"/>
  <c r="AL37" i="40"/>
  <c r="AL36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J48" i="40"/>
  <c r="AJ47" i="40"/>
  <c r="AJ46" i="40"/>
  <c r="AJ45" i="40"/>
  <c r="AJ44" i="40"/>
  <c r="AJ43" i="40"/>
  <c r="AJ42" i="40"/>
  <c r="AJ41" i="40"/>
  <c r="AJ40" i="40"/>
  <c r="AJ39" i="40"/>
  <c r="AJ38" i="40"/>
  <c r="AJ37" i="40"/>
  <c r="AJ36" i="40"/>
  <c r="V48" i="40"/>
  <c r="V47" i="40"/>
  <c r="V46" i="40"/>
  <c r="V45" i="40"/>
  <c r="V44" i="40"/>
  <c r="V43" i="40"/>
  <c r="V42" i="40"/>
  <c r="V41" i="40"/>
  <c r="V40" i="40"/>
  <c r="V39" i="40"/>
  <c r="V38" i="40"/>
  <c r="V37" i="40"/>
  <c r="V36" i="40"/>
  <c r="F48" i="40"/>
  <c r="F45" i="40"/>
  <c r="F44" i="40"/>
  <c r="F43" i="40"/>
  <c r="F42" i="40"/>
  <c r="F41" i="40"/>
  <c r="F40" i="40"/>
  <c r="F37" i="40"/>
  <c r="F36" i="40"/>
  <c r="U48" i="40"/>
  <c r="U47" i="40"/>
  <c r="U46" i="40"/>
  <c r="U45" i="40"/>
  <c r="U44" i="40"/>
  <c r="U43" i="40"/>
  <c r="U42" i="40"/>
  <c r="U41" i="40"/>
  <c r="U40" i="40"/>
  <c r="U39" i="40"/>
  <c r="U38" i="40"/>
  <c r="U37" i="40"/>
  <c r="U36" i="40"/>
  <c r="E48" i="40"/>
  <c r="E47" i="40"/>
  <c r="E46" i="40"/>
  <c r="E45" i="40"/>
  <c r="E44" i="40"/>
  <c r="E42" i="40"/>
  <c r="E41" i="40"/>
  <c r="E40" i="40"/>
  <c r="E39" i="40"/>
  <c r="E38" i="40"/>
  <c r="E37" i="40"/>
  <c r="E36" i="40"/>
  <c r="T48" i="40"/>
  <c r="T47" i="40"/>
  <c r="T46" i="40"/>
  <c r="T45" i="40"/>
  <c r="T44" i="40"/>
  <c r="T43" i="40"/>
  <c r="T42" i="40"/>
  <c r="T41" i="40"/>
  <c r="T40" i="40"/>
  <c r="T39" i="40"/>
  <c r="T38" i="40"/>
  <c r="T37" i="40"/>
  <c r="T36" i="40"/>
  <c r="D47" i="40"/>
  <c r="D46" i="40"/>
  <c r="D45" i="40"/>
  <c r="D44" i="40"/>
  <c r="D43" i="40"/>
  <c r="D42" i="40"/>
  <c r="D39" i="40"/>
  <c r="D38" i="40"/>
  <c r="D37" i="40"/>
  <c r="D36" i="40"/>
  <c r="S48" i="40"/>
  <c r="S47" i="40"/>
  <c r="S46" i="40"/>
  <c r="S45" i="40"/>
  <c r="S44" i="40"/>
  <c r="S43" i="40"/>
  <c r="S42" i="40"/>
  <c r="S41" i="40"/>
  <c r="S40" i="40"/>
  <c r="S39" i="40"/>
  <c r="S38" i="40"/>
  <c r="S37" i="40"/>
  <c r="S36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AY64" i="40"/>
  <c r="AY63" i="40"/>
  <c r="AY62" i="40"/>
  <c r="AY61" i="40"/>
  <c r="AY60" i="40"/>
  <c r="AY59" i="40"/>
  <c r="AY58" i="40"/>
  <c r="AY57" i="40"/>
  <c r="AY56" i="40"/>
  <c r="AY55" i="40"/>
  <c r="AY54" i="40"/>
  <c r="AY53" i="40"/>
  <c r="AY52" i="40"/>
  <c r="BB64" i="40"/>
  <c r="BB63" i="40"/>
  <c r="BB62" i="40"/>
  <c r="BB61" i="40"/>
  <c r="BB60" i="40"/>
  <c r="BB59" i="40"/>
  <c r="BB58" i="40"/>
  <c r="BB57" i="40"/>
  <c r="BB56" i="40"/>
  <c r="BB55" i="40"/>
  <c r="BB54" i="40"/>
  <c r="BB53" i="40"/>
  <c r="BB52" i="40"/>
  <c r="BA64" i="40"/>
  <c r="BA63" i="40"/>
  <c r="BA62" i="40"/>
  <c r="BA61" i="40"/>
  <c r="BA60" i="40"/>
  <c r="BA59" i="40"/>
  <c r="BA58" i="40"/>
  <c r="BA57" i="40"/>
  <c r="BA56" i="40"/>
  <c r="BA55" i="40"/>
  <c r="BA54" i="40"/>
  <c r="BA53" i="40"/>
  <c r="BA52" i="40"/>
  <c r="AZ64" i="40"/>
  <c r="AZ63" i="40"/>
  <c r="AZ62" i="40"/>
  <c r="AZ61" i="40"/>
  <c r="AZ60" i="40"/>
  <c r="AZ59" i="40"/>
  <c r="AZ58" i="40"/>
  <c r="AZ57" i="40"/>
  <c r="AZ56" i="40"/>
  <c r="AZ55" i="40"/>
  <c r="AZ54" i="40"/>
  <c r="AZ53" i="40"/>
  <c r="AZ52" i="40"/>
  <c r="AI64" i="40"/>
  <c r="AI63" i="40"/>
  <c r="AI62" i="40"/>
  <c r="AI61" i="40"/>
  <c r="AI60" i="40"/>
  <c r="AI59" i="40"/>
  <c r="AI58" i="40"/>
  <c r="AI57" i="40"/>
  <c r="AI56" i="40"/>
  <c r="AI55" i="40"/>
  <c r="AI54" i="40"/>
  <c r="AI53" i="40"/>
  <c r="AI52" i="40"/>
  <c r="S64" i="40"/>
  <c r="S63" i="40"/>
  <c r="S62" i="40"/>
  <c r="S60" i="40"/>
  <c r="S59" i="40"/>
  <c r="S58" i="40"/>
  <c r="S57" i="40"/>
  <c r="S56" i="40"/>
  <c r="S55" i="40"/>
  <c r="S54" i="40"/>
  <c r="S52" i="40"/>
  <c r="AL64" i="40"/>
  <c r="AL63" i="40"/>
  <c r="AL62" i="40"/>
  <c r="AL61" i="40"/>
  <c r="AL60" i="40"/>
  <c r="AL59" i="40"/>
  <c r="AL58" i="40"/>
  <c r="AL57" i="40"/>
  <c r="AL56" i="40"/>
  <c r="AL55" i="40"/>
  <c r="AL54" i="40"/>
  <c r="AL53" i="40"/>
  <c r="AL52" i="40"/>
  <c r="V64" i="40"/>
  <c r="V63" i="40"/>
  <c r="V62" i="40"/>
  <c r="V61" i="40"/>
  <c r="V60" i="40"/>
  <c r="V57" i="40"/>
  <c r="V56" i="40"/>
  <c r="V55" i="40"/>
  <c r="V54" i="40"/>
  <c r="V53" i="40"/>
  <c r="V52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U62" i="40"/>
  <c r="U61" i="40"/>
  <c r="U60" i="40"/>
  <c r="U59" i="40"/>
  <c r="U58" i="40"/>
  <c r="U57" i="40"/>
  <c r="U54" i="40"/>
  <c r="U53" i="40"/>
  <c r="U52" i="40"/>
  <c r="AJ64" i="40"/>
  <c r="AJ63" i="40"/>
  <c r="AJ62" i="40"/>
  <c r="AJ61" i="40"/>
  <c r="AJ60" i="40"/>
  <c r="AJ59" i="40"/>
  <c r="AJ58" i="40"/>
  <c r="AJ57" i="40"/>
  <c r="AJ56" i="40"/>
  <c r="AJ55" i="40"/>
  <c r="AJ54" i="40"/>
  <c r="AJ53" i="40"/>
  <c r="AJ52" i="40"/>
  <c r="T64" i="40"/>
  <c r="T63" i="40"/>
  <c r="T62" i="40"/>
  <c r="T61" i="40"/>
  <c r="T60" i="40"/>
  <c r="T59" i="40"/>
  <c r="T58" i="40"/>
  <c r="T57" i="40"/>
  <c r="T56" i="40"/>
  <c r="T55" i="40"/>
  <c r="T54" i="40"/>
  <c r="T53" i="40"/>
  <c r="T52" i="40"/>
  <c r="F64" i="40"/>
  <c r="F63" i="40"/>
  <c r="F62" i="40"/>
  <c r="F61" i="40"/>
  <c r="F58" i="40"/>
  <c r="F57" i="40"/>
  <c r="F56" i="40"/>
  <c r="F55" i="40"/>
  <c r="F54" i="40"/>
  <c r="F53" i="40"/>
  <c r="E64" i="40"/>
  <c r="E63" i="40"/>
  <c r="E62" i="40"/>
  <c r="E60" i="40"/>
  <c r="E59" i="40"/>
  <c r="E58" i="40"/>
  <c r="E57" i="40"/>
  <c r="E56" i="40"/>
  <c r="E55" i="40"/>
  <c r="E54" i="40"/>
  <c r="E52" i="40"/>
  <c r="D62" i="40"/>
  <c r="D61" i="40"/>
  <c r="D60" i="40"/>
  <c r="D59" i="40"/>
  <c r="D58" i="40"/>
  <c r="D57" i="40"/>
  <c r="D54" i="40"/>
  <c r="D53" i="40"/>
  <c r="D52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BB16" i="40"/>
  <c r="AZ15" i="40"/>
  <c r="AZ13" i="40"/>
  <c r="AZ11" i="40"/>
  <c r="AZ9" i="40"/>
  <c r="AZ7" i="40"/>
  <c r="AZ5" i="40"/>
  <c r="AJ16" i="40"/>
  <c r="AJ14" i="40"/>
  <c r="AJ12" i="40"/>
  <c r="AJ10" i="40"/>
  <c r="AJ8" i="40"/>
  <c r="AJ6" i="40"/>
  <c r="AJ4" i="40"/>
  <c r="T15" i="40"/>
  <c r="T9" i="40"/>
  <c r="T7" i="40"/>
  <c r="T5" i="40"/>
  <c r="AY15" i="40"/>
  <c r="AY13" i="40"/>
  <c r="AY11" i="40"/>
  <c r="AY9" i="40"/>
  <c r="AY7" i="40"/>
  <c r="AY5" i="40"/>
  <c r="AI16" i="40"/>
  <c r="AI14" i="40"/>
  <c r="AI12" i="40"/>
  <c r="AI10" i="40"/>
  <c r="AI8" i="40"/>
  <c r="AI6" i="40"/>
  <c r="AI4" i="40"/>
  <c r="S15" i="40"/>
  <c r="S9" i="40"/>
  <c r="S7" i="40"/>
  <c r="S5" i="40"/>
  <c r="E10" i="40"/>
  <c r="E9" i="40"/>
  <c r="AZ16" i="40"/>
  <c r="AZ14" i="40"/>
  <c r="AZ12" i="40"/>
  <c r="AZ10" i="40"/>
  <c r="AZ8" i="40"/>
  <c r="AZ6" i="40"/>
  <c r="AZ4" i="40"/>
  <c r="AJ15" i="40"/>
  <c r="AJ13" i="40"/>
  <c r="AJ11" i="40"/>
  <c r="AJ9" i="40"/>
  <c r="AJ7" i="40"/>
  <c r="AJ5" i="40"/>
  <c r="T16" i="40"/>
  <c r="T10" i="40"/>
  <c r="T8" i="40"/>
  <c r="T6" i="40"/>
  <c r="T4" i="40"/>
  <c r="D16" i="40"/>
  <c r="D15" i="40"/>
  <c r="D14" i="40"/>
  <c r="D13" i="40"/>
  <c r="D12" i="40"/>
  <c r="D10" i="40"/>
  <c r="D7" i="40"/>
  <c r="D6" i="40"/>
  <c r="D5" i="40"/>
  <c r="D4" i="40"/>
  <c r="AY16" i="40"/>
  <c r="AY14" i="40"/>
  <c r="AY12" i="40"/>
  <c r="AY10" i="40"/>
  <c r="AY8" i="40"/>
  <c r="AY6" i="40"/>
  <c r="AY4" i="40"/>
  <c r="AI15" i="40"/>
  <c r="AI13" i="40"/>
  <c r="AI11" i="40"/>
  <c r="AI9" i="40"/>
  <c r="AI7" i="40"/>
  <c r="AI5" i="40"/>
  <c r="S12" i="40"/>
  <c r="S10" i="40"/>
  <c r="S8" i="40"/>
  <c r="S6" i="40"/>
  <c r="S4" i="40"/>
  <c r="C16" i="40"/>
  <c r="C15" i="40"/>
  <c r="C14" i="40"/>
  <c r="C12" i="40"/>
  <c r="C9" i="40"/>
  <c r="C7" i="40"/>
  <c r="C6" i="40"/>
  <c r="C4" i="40"/>
  <c r="U7" i="40"/>
  <c r="AK6" i="40"/>
  <c r="AK10" i="40"/>
  <c r="AK14" i="40"/>
  <c r="BA5" i="40"/>
  <c r="BA9" i="40"/>
  <c r="BA13" i="40"/>
  <c r="V16" i="40"/>
  <c r="AL7" i="40"/>
  <c r="AL11" i="40"/>
  <c r="AL15" i="40"/>
  <c r="BB6" i="40"/>
  <c r="BB10" i="40"/>
  <c r="BB14" i="40"/>
  <c r="AK7" i="40"/>
  <c r="AK11" i="40"/>
  <c r="AK15" i="40"/>
  <c r="BA6" i="40"/>
  <c r="BA10" i="40"/>
  <c r="BA14" i="40"/>
  <c r="V13" i="40"/>
  <c r="AL4" i="40"/>
  <c r="AL8" i="40"/>
  <c r="AL12" i="40"/>
  <c r="AL16" i="40"/>
  <c r="BB7" i="40"/>
  <c r="BB11" i="40"/>
  <c r="U5" i="40"/>
  <c r="AK4" i="40"/>
  <c r="AK8" i="40"/>
  <c r="AK12" i="40"/>
  <c r="AK16" i="40"/>
  <c r="BA7" i="40"/>
  <c r="BA11" i="40"/>
  <c r="BA15" i="40"/>
  <c r="V10" i="40"/>
  <c r="V14" i="40"/>
  <c r="AL5" i="40"/>
  <c r="AL9" i="40"/>
  <c r="AL13" i="40"/>
  <c r="BB4" i="40"/>
  <c r="BB8" i="40"/>
  <c r="BB12" i="40"/>
  <c r="U6" i="40"/>
  <c r="U14" i="40"/>
  <c r="AK5" i="40"/>
  <c r="AK9" i="40"/>
  <c r="AK13" i="40"/>
  <c r="BA4" i="40"/>
  <c r="BA8" i="40"/>
  <c r="BA12" i="40"/>
  <c r="BA16" i="40"/>
  <c r="V7" i="40"/>
  <c r="V11" i="40"/>
  <c r="AL6" i="40"/>
  <c r="AL10" i="40"/>
  <c r="AL14" i="40"/>
  <c r="BB5" i="40"/>
  <c r="BB9" i="40"/>
  <c r="BB13" i="40"/>
  <c r="BB15" i="40"/>
  <c r="DG40" i="40" l="1"/>
  <c r="DG48" i="40"/>
  <c r="DW44" i="40"/>
  <c r="D40" i="40"/>
  <c r="D48" i="40"/>
  <c r="E43" i="40"/>
  <c r="F38" i="40"/>
  <c r="F46" i="40"/>
  <c r="DG41" i="40"/>
  <c r="DL49" i="40"/>
  <c r="DW37" i="40"/>
  <c r="DW45" i="40"/>
  <c r="D41" i="40"/>
  <c r="CW49" i="40"/>
  <c r="F39" i="40"/>
  <c r="F47" i="40"/>
  <c r="DG42" i="40"/>
  <c r="DW38" i="40"/>
  <c r="DW46" i="40"/>
  <c r="DG43" i="40"/>
  <c r="DN49" i="40"/>
  <c r="DW39" i="40"/>
  <c r="DW47" i="40"/>
  <c r="DG44" i="40"/>
  <c r="DW40" i="40"/>
  <c r="DW48" i="40"/>
  <c r="CV49" i="40"/>
  <c r="DG37" i="40"/>
  <c r="DG45" i="40"/>
  <c r="DW41" i="40"/>
  <c r="DG38" i="40"/>
  <c r="DG46" i="40"/>
  <c r="DM49" i="40"/>
  <c r="DW42" i="40"/>
  <c r="CX49" i="40"/>
  <c r="DG39" i="40"/>
  <c r="DG47" i="40"/>
  <c r="DW43" i="40"/>
  <c r="V12" i="40"/>
  <c r="DW9" i="40"/>
  <c r="DG56" i="40"/>
  <c r="DW88" i="40"/>
  <c r="F110" i="40"/>
  <c r="E6" i="40"/>
  <c r="DW10" i="40"/>
  <c r="U55" i="40"/>
  <c r="D25" i="40"/>
  <c r="DW22" i="40"/>
  <c r="CV81" i="40"/>
  <c r="DG79" i="40"/>
  <c r="DW74" i="40"/>
  <c r="DG104" i="40"/>
  <c r="DW107" i="40"/>
  <c r="D107" i="40"/>
  <c r="V106" i="40"/>
  <c r="F14" i="40"/>
  <c r="DM17" i="40"/>
  <c r="DN17" i="40"/>
  <c r="F16" i="40"/>
  <c r="E15" i="40"/>
  <c r="F7" i="40"/>
  <c r="DG9" i="40"/>
  <c r="DW12" i="40"/>
  <c r="DL17" i="40"/>
  <c r="DG10" i="40"/>
  <c r="DW13" i="40"/>
  <c r="D8" i="40"/>
  <c r="T11" i="40"/>
  <c r="D56" i="40"/>
  <c r="D64" i="40"/>
  <c r="DG58" i="40"/>
  <c r="U56" i="40"/>
  <c r="U64" i="40"/>
  <c r="V59" i="40"/>
  <c r="DW54" i="40"/>
  <c r="DW62" i="40"/>
  <c r="DG27" i="40"/>
  <c r="DN33" i="40"/>
  <c r="DW23" i="40"/>
  <c r="DW31" i="40"/>
  <c r="DN97" i="40"/>
  <c r="DG87" i="40"/>
  <c r="DG95" i="40"/>
  <c r="DW90" i="40"/>
  <c r="DG73" i="40"/>
  <c r="DG80" i="40"/>
  <c r="DW75" i="40"/>
  <c r="DG105" i="40"/>
  <c r="DW108" i="40"/>
  <c r="CV113" i="40"/>
  <c r="F15" i="40"/>
  <c r="CV17" i="40"/>
  <c r="DW60" i="40"/>
  <c r="D32" i="40"/>
  <c r="DG111" i="40"/>
  <c r="V5" i="40"/>
  <c r="DW11" i="40"/>
  <c r="U63" i="40"/>
  <c r="DG26" i="40"/>
  <c r="DG86" i="40"/>
  <c r="DG72" i="40"/>
  <c r="F111" i="40"/>
  <c r="F10" i="40"/>
  <c r="E13" i="40"/>
  <c r="F13" i="40"/>
  <c r="E16" i="40"/>
  <c r="F12" i="40"/>
  <c r="E11" i="40"/>
  <c r="DG11" i="40"/>
  <c r="DW14" i="40"/>
  <c r="DG12" i="40"/>
  <c r="DW15" i="40"/>
  <c r="T13" i="40"/>
  <c r="F59" i="40"/>
  <c r="DG59" i="40"/>
  <c r="DN65" i="40"/>
  <c r="DW55" i="40"/>
  <c r="DW63" i="40"/>
  <c r="DG28" i="40"/>
  <c r="DW24" i="40"/>
  <c r="DW32" i="40"/>
  <c r="CW97" i="40"/>
  <c r="DG88" i="40"/>
  <c r="DG96" i="40"/>
  <c r="DW91" i="40"/>
  <c r="DG74" i="40"/>
  <c r="DL81" i="40"/>
  <c r="DW76" i="40"/>
  <c r="DG106" i="40"/>
  <c r="DW101" i="40"/>
  <c r="DW109" i="40"/>
  <c r="DN113" i="40"/>
  <c r="V9" i="40"/>
  <c r="U10" i="40"/>
  <c r="DW8" i="40"/>
  <c r="DG6" i="40"/>
  <c r="DL33" i="40"/>
  <c r="DW21" i="40"/>
  <c r="DW106" i="40"/>
  <c r="V105" i="40"/>
  <c r="U8" i="40"/>
  <c r="F11" i="40"/>
  <c r="D55" i="40"/>
  <c r="DL65" i="40"/>
  <c r="V58" i="40"/>
  <c r="E28" i="40"/>
  <c r="DG94" i="40"/>
  <c r="DG112" i="40"/>
  <c r="F103" i="40"/>
  <c r="F6" i="40"/>
  <c r="F9" i="40"/>
  <c r="E12" i="40"/>
  <c r="F8" i="40"/>
  <c r="E7" i="40"/>
  <c r="U13" i="40"/>
  <c r="DG13" i="40"/>
  <c r="DW16" i="40"/>
  <c r="DG14" i="40"/>
  <c r="CW65" i="40"/>
  <c r="CX65" i="40"/>
  <c r="F60" i="40"/>
  <c r="DG60" i="40"/>
  <c r="DW56" i="40"/>
  <c r="DW64" i="40"/>
  <c r="CV33" i="40"/>
  <c r="DG21" i="40"/>
  <c r="DG29" i="40"/>
  <c r="DW25" i="40"/>
  <c r="DG89" i="40"/>
  <c r="DW92" i="40"/>
  <c r="DG75" i="40"/>
  <c r="DW69" i="40"/>
  <c r="DW77" i="40"/>
  <c r="DG107" i="40"/>
  <c r="DW102" i="40"/>
  <c r="DW110" i="40"/>
  <c r="D102" i="40"/>
  <c r="D110" i="40"/>
  <c r="T105" i="40"/>
  <c r="U15" i="40"/>
  <c r="DG64" i="40"/>
  <c r="DG25" i="40"/>
  <c r="DG85" i="40"/>
  <c r="DG93" i="40"/>
  <c r="DW73" i="40"/>
  <c r="DG103" i="40"/>
  <c r="CW113" i="40"/>
  <c r="F102" i="40"/>
  <c r="DG7" i="40"/>
  <c r="DG8" i="40"/>
  <c r="D63" i="40"/>
  <c r="DG57" i="40"/>
  <c r="DW53" i="40"/>
  <c r="CW33" i="40"/>
  <c r="F31" i="40"/>
  <c r="DW89" i="40"/>
  <c r="CX81" i="40"/>
  <c r="DN81" i="40"/>
  <c r="E5" i="40"/>
  <c r="F5" i="40"/>
  <c r="E8" i="40"/>
  <c r="CX17" i="40"/>
  <c r="U9" i="40"/>
  <c r="DG15" i="40"/>
  <c r="DG16" i="40"/>
  <c r="E53" i="40"/>
  <c r="E61" i="40"/>
  <c r="DG53" i="40"/>
  <c r="DG61" i="40"/>
  <c r="DW57" i="40"/>
  <c r="DG22" i="40"/>
  <c r="DG30" i="40"/>
  <c r="DM33" i="40"/>
  <c r="DW26" i="40"/>
  <c r="D88" i="40"/>
  <c r="T91" i="40"/>
  <c r="CX97" i="40"/>
  <c r="DG90" i="40"/>
  <c r="DW85" i="40"/>
  <c r="DW93" i="40"/>
  <c r="D72" i="40"/>
  <c r="CW81" i="40"/>
  <c r="DW70" i="40"/>
  <c r="DW78" i="40"/>
  <c r="DG108" i="40"/>
  <c r="DW103" i="40"/>
  <c r="DW111" i="40"/>
  <c r="D103" i="40"/>
  <c r="D111" i="40"/>
  <c r="T106" i="40"/>
  <c r="DM113" i="40"/>
  <c r="U12" i="40"/>
  <c r="DG5" i="40"/>
  <c r="E27" i="40"/>
  <c r="DW96" i="40"/>
  <c r="DG78" i="40"/>
  <c r="V8" i="40"/>
  <c r="DW61" i="40"/>
  <c r="CV97" i="40"/>
  <c r="V15" i="40"/>
  <c r="CW17" i="40"/>
  <c r="D9" i="40"/>
  <c r="T12" i="40"/>
  <c r="DW5" i="40"/>
  <c r="CV65" i="40"/>
  <c r="DG54" i="40"/>
  <c r="DG62" i="40"/>
  <c r="DM65" i="40"/>
  <c r="DW58" i="40"/>
  <c r="CX33" i="40"/>
  <c r="DG23" i="40"/>
  <c r="DG31" i="40"/>
  <c r="DW27" i="40"/>
  <c r="D89" i="40"/>
  <c r="DL97" i="40"/>
  <c r="DG91" i="40"/>
  <c r="DW86" i="40"/>
  <c r="DW94" i="40"/>
  <c r="DG69" i="40"/>
  <c r="DM81" i="40"/>
  <c r="DG76" i="40"/>
  <c r="DW71" i="40"/>
  <c r="DW79" i="40"/>
  <c r="DG101" i="40"/>
  <c r="DG109" i="40"/>
  <c r="DW104" i="40"/>
  <c r="DW112" i="40"/>
  <c r="E106" i="40"/>
  <c r="U101" i="40"/>
  <c r="U109" i="40"/>
  <c r="CX113" i="40"/>
  <c r="F30" i="40"/>
  <c r="DW29" i="40"/>
  <c r="DM97" i="40"/>
  <c r="DG71" i="40"/>
  <c r="U11" i="40"/>
  <c r="DW30" i="40"/>
  <c r="U16" i="40"/>
  <c r="V6" i="40"/>
  <c r="E14" i="40"/>
  <c r="DW6" i="40"/>
  <c r="D11" i="40"/>
  <c r="T14" i="40"/>
  <c r="DW7" i="40"/>
  <c r="DG55" i="40"/>
  <c r="DG63" i="40"/>
  <c r="DW59" i="40"/>
  <c r="D31" i="40"/>
  <c r="E26" i="40"/>
  <c r="F29" i="40"/>
  <c r="DG24" i="40"/>
  <c r="DG32" i="40"/>
  <c r="DW28" i="40"/>
  <c r="DG92" i="40"/>
  <c r="DW87" i="40"/>
  <c r="DW95" i="40"/>
  <c r="DG70" i="40"/>
  <c r="DG77" i="40"/>
  <c r="DW72" i="40"/>
  <c r="DW80" i="40"/>
  <c r="DG102" i="40"/>
  <c r="DG110" i="40"/>
  <c r="DW105" i="40"/>
  <c r="DL113" i="40"/>
  <c r="E107" i="40"/>
  <c r="U102" i="40"/>
  <c r="U110" i="40"/>
  <c r="S16" i="40"/>
  <c r="S13" i="40"/>
  <c r="U4" i="40"/>
  <c r="C8" i="40"/>
  <c r="CU17" i="40"/>
  <c r="DG4" i="40"/>
  <c r="FD17" i="40"/>
  <c r="DH113" i="40"/>
  <c r="CU113" i="40"/>
  <c r="DG100" i="40"/>
  <c r="V4" i="40"/>
  <c r="C10" i="40"/>
  <c r="S53" i="40"/>
  <c r="S61" i="40"/>
  <c r="DK65" i="40"/>
  <c r="DW52" i="40"/>
  <c r="DK49" i="40"/>
  <c r="DW36" i="40"/>
  <c r="DW20" i="40"/>
  <c r="DK33" i="40"/>
  <c r="DK97" i="40"/>
  <c r="DW84" i="40"/>
  <c r="DK81" i="40"/>
  <c r="DW68" i="40"/>
  <c r="C103" i="40"/>
  <c r="C11" i="40"/>
  <c r="CU81" i="40"/>
  <c r="DG68" i="40"/>
  <c r="C5" i="40"/>
  <c r="C13" i="40"/>
  <c r="CU97" i="40"/>
  <c r="DG84" i="40"/>
  <c r="FD97" i="40"/>
  <c r="C106" i="40"/>
  <c r="S101" i="40"/>
  <c r="S14" i="40"/>
  <c r="DK17" i="40"/>
  <c r="DW4" i="40"/>
  <c r="E4" i="40"/>
  <c r="S11" i="40"/>
  <c r="F4" i="40"/>
  <c r="F52" i="40"/>
  <c r="CU65" i="40"/>
  <c r="DG52" i="40"/>
  <c r="CU49" i="40"/>
  <c r="DG36" i="40"/>
  <c r="CU33" i="40"/>
  <c r="DG20" i="40"/>
  <c r="C107" i="40"/>
  <c r="S102" i="40"/>
  <c r="DK113" i="40"/>
  <c r="DX113" i="40"/>
  <c r="DW100" i="40"/>
  <c r="B29" i="45"/>
  <c r="B30" i="45" l="1"/>
  <c r="Q58" i="39" l="1"/>
  <c r="CR146" i="40"/>
  <c r="BC144" i="40" s="1"/>
  <c r="J136" i="40"/>
  <c r="BJ112" i="40"/>
  <c r="BI112" i="40"/>
  <c r="BH112" i="40"/>
  <c r="BG112" i="40"/>
  <c r="BF112" i="40"/>
  <c r="BE112" i="40"/>
  <c r="BD112" i="40"/>
  <c r="BC112" i="40"/>
  <c r="BJ111" i="40"/>
  <c r="BI111" i="40"/>
  <c r="BH111" i="40"/>
  <c r="BG111" i="40"/>
  <c r="BF111" i="40"/>
  <c r="BE111" i="40"/>
  <c r="BD111" i="40"/>
  <c r="BC111" i="40"/>
  <c r="BJ110" i="40"/>
  <c r="BI110" i="40"/>
  <c r="BH110" i="40"/>
  <c r="BG110" i="40"/>
  <c r="BF110" i="40"/>
  <c r="BE110" i="40"/>
  <c r="BD110" i="40"/>
  <c r="BC110" i="40"/>
  <c r="BJ109" i="40"/>
  <c r="BI109" i="40"/>
  <c r="BH109" i="40"/>
  <c r="BG109" i="40"/>
  <c r="BF109" i="40"/>
  <c r="BE109" i="40"/>
  <c r="BD109" i="40"/>
  <c r="BC109" i="40"/>
  <c r="BJ108" i="40"/>
  <c r="BI108" i="40"/>
  <c r="BH108" i="40"/>
  <c r="BG108" i="40"/>
  <c r="BF108" i="40"/>
  <c r="BE108" i="40"/>
  <c r="BD108" i="40"/>
  <c r="BC108" i="40"/>
  <c r="BJ107" i="40"/>
  <c r="BI107" i="40"/>
  <c r="BH107" i="40"/>
  <c r="BG107" i="40"/>
  <c r="BF107" i="40"/>
  <c r="BE107" i="40"/>
  <c r="BD107" i="40"/>
  <c r="BC107" i="40"/>
  <c r="BJ106" i="40"/>
  <c r="BI106" i="40"/>
  <c r="BH106" i="40"/>
  <c r="BG106" i="40"/>
  <c r="BF106" i="40"/>
  <c r="BE106" i="40"/>
  <c r="BD106" i="40"/>
  <c r="BC106" i="40"/>
  <c r="BJ105" i="40"/>
  <c r="BI105" i="40"/>
  <c r="BH105" i="40"/>
  <c r="BG105" i="40"/>
  <c r="BF105" i="40"/>
  <c r="BE105" i="40"/>
  <c r="BD105" i="40"/>
  <c r="BC105" i="40"/>
  <c r="BJ104" i="40"/>
  <c r="BI104" i="40"/>
  <c r="BH104" i="40"/>
  <c r="BG104" i="40"/>
  <c r="BF104" i="40"/>
  <c r="BE104" i="40"/>
  <c r="BD104" i="40"/>
  <c r="BC104" i="40"/>
  <c r="BJ103" i="40"/>
  <c r="BI103" i="40"/>
  <c r="BH103" i="40"/>
  <c r="BG103" i="40"/>
  <c r="BF103" i="40"/>
  <c r="BE103" i="40"/>
  <c r="BD103" i="40"/>
  <c r="BC103" i="40"/>
  <c r="BJ102" i="40"/>
  <c r="BI102" i="40"/>
  <c r="BH102" i="40"/>
  <c r="BG102" i="40"/>
  <c r="BF102" i="40"/>
  <c r="BE102" i="40"/>
  <c r="BD102" i="40"/>
  <c r="BC102" i="40"/>
  <c r="BJ101" i="40"/>
  <c r="BI101" i="40"/>
  <c r="BH101" i="40"/>
  <c r="BG101" i="40"/>
  <c r="BF101" i="40"/>
  <c r="BE101" i="40"/>
  <c r="BD101" i="40"/>
  <c r="BC101" i="40"/>
  <c r="BJ100" i="40"/>
  <c r="BI100" i="40"/>
  <c r="BH100" i="40"/>
  <c r="BG100" i="40"/>
  <c r="BF100" i="40"/>
  <c r="BE100" i="40"/>
  <c r="BD100" i="40"/>
  <c r="BC100" i="40"/>
  <c r="AD112" i="40"/>
  <c r="AC112" i="40"/>
  <c r="AB112" i="40"/>
  <c r="AA112" i="40"/>
  <c r="Z112" i="40"/>
  <c r="Y112" i="40"/>
  <c r="X112" i="40"/>
  <c r="W112" i="40"/>
  <c r="AD111" i="40"/>
  <c r="AC111" i="40"/>
  <c r="AB111" i="40"/>
  <c r="AA111" i="40"/>
  <c r="Z111" i="40"/>
  <c r="Y111" i="40"/>
  <c r="X111" i="40"/>
  <c r="W111" i="40"/>
  <c r="AD110" i="40"/>
  <c r="AC110" i="40"/>
  <c r="AB110" i="40"/>
  <c r="AA110" i="40"/>
  <c r="Z110" i="40"/>
  <c r="Y110" i="40"/>
  <c r="X110" i="40"/>
  <c r="W110" i="40"/>
  <c r="AD109" i="40"/>
  <c r="AC109" i="40"/>
  <c r="AB109" i="40"/>
  <c r="AA109" i="40"/>
  <c r="Z109" i="40"/>
  <c r="Y109" i="40"/>
  <c r="X109" i="40"/>
  <c r="W109" i="40"/>
  <c r="AD108" i="40"/>
  <c r="AC108" i="40"/>
  <c r="AB108" i="40"/>
  <c r="AA108" i="40"/>
  <c r="Z108" i="40"/>
  <c r="Y108" i="40"/>
  <c r="X108" i="40"/>
  <c r="W108" i="40"/>
  <c r="AD107" i="40"/>
  <c r="AC107" i="40"/>
  <c r="AB107" i="40"/>
  <c r="AA107" i="40"/>
  <c r="Z107" i="40"/>
  <c r="Y107" i="40"/>
  <c r="X107" i="40"/>
  <c r="W107" i="40"/>
  <c r="AD106" i="40"/>
  <c r="AC106" i="40"/>
  <c r="AB106" i="40"/>
  <c r="AA106" i="40"/>
  <c r="Z106" i="40"/>
  <c r="Y106" i="40"/>
  <c r="X106" i="40"/>
  <c r="W106" i="40"/>
  <c r="AD105" i="40"/>
  <c r="AC105" i="40"/>
  <c r="AB105" i="40"/>
  <c r="AA105" i="40"/>
  <c r="Z105" i="40"/>
  <c r="Y105" i="40"/>
  <c r="X105" i="40"/>
  <c r="W105" i="40"/>
  <c r="AD104" i="40"/>
  <c r="AC104" i="40"/>
  <c r="AB104" i="40"/>
  <c r="AA104" i="40"/>
  <c r="Z104" i="40"/>
  <c r="Y104" i="40"/>
  <c r="X104" i="40"/>
  <c r="W104" i="40"/>
  <c r="AD103" i="40"/>
  <c r="AC103" i="40"/>
  <c r="AB103" i="40"/>
  <c r="AA103" i="40"/>
  <c r="Z103" i="40"/>
  <c r="Y103" i="40"/>
  <c r="X103" i="40"/>
  <c r="W103" i="40"/>
  <c r="AD102" i="40"/>
  <c r="AC102" i="40"/>
  <c r="AB102" i="40"/>
  <c r="AA102" i="40"/>
  <c r="Z102" i="40"/>
  <c r="Y102" i="40"/>
  <c r="X102" i="40"/>
  <c r="W102" i="40"/>
  <c r="AD101" i="40"/>
  <c r="AC101" i="40"/>
  <c r="AB101" i="40"/>
  <c r="AA101" i="40"/>
  <c r="Z101" i="40"/>
  <c r="Y101" i="40"/>
  <c r="X101" i="40"/>
  <c r="W101" i="40"/>
  <c r="AD100" i="40"/>
  <c r="AC100" i="40"/>
  <c r="AB100" i="40"/>
  <c r="AA100" i="40"/>
  <c r="Z100" i="40"/>
  <c r="Y100" i="40"/>
  <c r="X100" i="40"/>
  <c r="W100" i="40"/>
  <c r="N112" i="40"/>
  <c r="M112" i="40"/>
  <c r="L112" i="40"/>
  <c r="K112" i="40"/>
  <c r="J112" i="40"/>
  <c r="I112" i="40"/>
  <c r="H112" i="40"/>
  <c r="G112" i="40"/>
  <c r="N111" i="40"/>
  <c r="M111" i="40"/>
  <c r="L111" i="40"/>
  <c r="K111" i="40"/>
  <c r="J111" i="40"/>
  <c r="I111" i="40"/>
  <c r="H111" i="40"/>
  <c r="G111" i="40"/>
  <c r="N110" i="40"/>
  <c r="M110" i="40"/>
  <c r="L110" i="40"/>
  <c r="K110" i="40"/>
  <c r="J110" i="40"/>
  <c r="I110" i="40"/>
  <c r="H110" i="40"/>
  <c r="G110" i="40"/>
  <c r="N109" i="40"/>
  <c r="M109" i="40"/>
  <c r="L109" i="40"/>
  <c r="K109" i="40"/>
  <c r="J109" i="40"/>
  <c r="I109" i="40"/>
  <c r="H109" i="40"/>
  <c r="G109" i="40"/>
  <c r="I108" i="40"/>
  <c r="H108" i="40"/>
  <c r="G108" i="40"/>
  <c r="N107" i="40"/>
  <c r="M107" i="40"/>
  <c r="L107" i="40"/>
  <c r="K107" i="40"/>
  <c r="J107" i="40"/>
  <c r="I107" i="40"/>
  <c r="H107" i="40"/>
  <c r="G107" i="40"/>
  <c r="N106" i="40"/>
  <c r="M106" i="40"/>
  <c r="L106" i="40"/>
  <c r="K106" i="40"/>
  <c r="J106" i="40"/>
  <c r="I106" i="40"/>
  <c r="H106" i="40"/>
  <c r="G106" i="40"/>
  <c r="N105" i="40"/>
  <c r="M105" i="40"/>
  <c r="L105" i="40"/>
  <c r="K105" i="40"/>
  <c r="J105" i="40"/>
  <c r="I105" i="40"/>
  <c r="H105" i="40"/>
  <c r="G105" i="40"/>
  <c r="N104" i="40"/>
  <c r="M104" i="40"/>
  <c r="L104" i="40"/>
  <c r="K104" i="40"/>
  <c r="J104" i="40"/>
  <c r="I104" i="40"/>
  <c r="H104" i="40"/>
  <c r="G104" i="40"/>
  <c r="N103" i="40"/>
  <c r="M103" i="40"/>
  <c r="L103" i="40"/>
  <c r="K103" i="40"/>
  <c r="J103" i="40"/>
  <c r="I103" i="40"/>
  <c r="H103" i="40"/>
  <c r="G103" i="40"/>
  <c r="N102" i="40"/>
  <c r="M102" i="40"/>
  <c r="L102" i="40"/>
  <c r="K102" i="40"/>
  <c r="J102" i="40"/>
  <c r="I102" i="40"/>
  <c r="H102" i="40"/>
  <c r="G102" i="40"/>
  <c r="N101" i="40"/>
  <c r="M101" i="40"/>
  <c r="L101" i="40"/>
  <c r="K101" i="40"/>
  <c r="J101" i="40"/>
  <c r="I101" i="40"/>
  <c r="H101" i="40"/>
  <c r="G101" i="40"/>
  <c r="N100" i="40"/>
  <c r="M100" i="40"/>
  <c r="L100" i="40"/>
  <c r="K100" i="40"/>
  <c r="J100" i="40"/>
  <c r="I100" i="40"/>
  <c r="H100" i="40"/>
  <c r="BJ96" i="40"/>
  <c r="BI96" i="40"/>
  <c r="BH96" i="40"/>
  <c r="BG96" i="40"/>
  <c r="BF96" i="40"/>
  <c r="BE96" i="40"/>
  <c r="BD96" i="40"/>
  <c r="BC96" i="40"/>
  <c r="BJ95" i="40"/>
  <c r="BI95" i="40"/>
  <c r="BH95" i="40"/>
  <c r="BG95" i="40"/>
  <c r="BF95" i="40"/>
  <c r="BE95" i="40"/>
  <c r="BD95" i="40"/>
  <c r="BC95" i="40"/>
  <c r="BJ94" i="40"/>
  <c r="BI94" i="40"/>
  <c r="BH94" i="40"/>
  <c r="BG94" i="40"/>
  <c r="BF94" i="40"/>
  <c r="BE94" i="40"/>
  <c r="BD94" i="40"/>
  <c r="BC94" i="40"/>
  <c r="BJ93" i="40"/>
  <c r="BI93" i="40"/>
  <c r="BH93" i="40"/>
  <c r="BG93" i="40"/>
  <c r="BF93" i="40"/>
  <c r="BE93" i="40"/>
  <c r="BD93" i="40"/>
  <c r="BC93" i="40"/>
  <c r="BJ92" i="40"/>
  <c r="BI92" i="40"/>
  <c r="BH92" i="40"/>
  <c r="BG92" i="40"/>
  <c r="BF92" i="40"/>
  <c r="BE92" i="40"/>
  <c r="BD92" i="40"/>
  <c r="BC92" i="40"/>
  <c r="BJ91" i="40"/>
  <c r="BI91" i="40"/>
  <c r="BH91" i="40"/>
  <c r="BG91" i="40"/>
  <c r="BF91" i="40"/>
  <c r="BE91" i="40"/>
  <c r="BD91" i="40"/>
  <c r="BC91" i="40"/>
  <c r="BJ90" i="40"/>
  <c r="BI90" i="40"/>
  <c r="BH90" i="40"/>
  <c r="BG90" i="40"/>
  <c r="BF90" i="40"/>
  <c r="BE90" i="40"/>
  <c r="BD90" i="40"/>
  <c r="BC90" i="40"/>
  <c r="BJ89" i="40"/>
  <c r="BI89" i="40"/>
  <c r="BH89" i="40"/>
  <c r="BG89" i="40"/>
  <c r="BF89" i="40"/>
  <c r="BE89" i="40"/>
  <c r="BD89" i="40"/>
  <c r="BC89" i="40"/>
  <c r="BJ88" i="40"/>
  <c r="BI88" i="40"/>
  <c r="BH88" i="40"/>
  <c r="BG88" i="40"/>
  <c r="BF88" i="40"/>
  <c r="BE88" i="40"/>
  <c r="BD88" i="40"/>
  <c r="BC88" i="40"/>
  <c r="BJ87" i="40"/>
  <c r="BI87" i="40"/>
  <c r="BH87" i="40"/>
  <c r="BG87" i="40"/>
  <c r="BF87" i="40"/>
  <c r="BE87" i="40"/>
  <c r="BD87" i="40"/>
  <c r="BC87" i="40"/>
  <c r="BJ86" i="40"/>
  <c r="BI86" i="40"/>
  <c r="BH86" i="40"/>
  <c r="BG86" i="40"/>
  <c r="BF86" i="40"/>
  <c r="BE86" i="40"/>
  <c r="BD86" i="40"/>
  <c r="BC86" i="40"/>
  <c r="BJ85" i="40"/>
  <c r="BI85" i="40"/>
  <c r="BH85" i="40"/>
  <c r="BG85" i="40"/>
  <c r="BF85" i="40"/>
  <c r="BE85" i="40"/>
  <c r="BD85" i="40"/>
  <c r="BC85" i="40"/>
  <c r="BJ84" i="40"/>
  <c r="BI84" i="40"/>
  <c r="BH84" i="40"/>
  <c r="BG84" i="40"/>
  <c r="BF84" i="40"/>
  <c r="BE84" i="40"/>
  <c r="BD84" i="40"/>
  <c r="BC84" i="40"/>
  <c r="AT96" i="40"/>
  <c r="AS96" i="40"/>
  <c r="AR96" i="40"/>
  <c r="AQ96" i="40"/>
  <c r="AP96" i="40"/>
  <c r="AO96" i="40"/>
  <c r="AN96" i="40"/>
  <c r="AM96" i="40"/>
  <c r="AT95" i="40"/>
  <c r="AS95" i="40"/>
  <c r="AR95" i="40"/>
  <c r="AQ95" i="40"/>
  <c r="AP95" i="40"/>
  <c r="AO95" i="40"/>
  <c r="AN95" i="40"/>
  <c r="AM95" i="40"/>
  <c r="AT94" i="40"/>
  <c r="AS94" i="40"/>
  <c r="AR94" i="40"/>
  <c r="AQ94" i="40"/>
  <c r="AP94" i="40"/>
  <c r="AO94" i="40"/>
  <c r="AN94" i="40"/>
  <c r="AM94" i="40"/>
  <c r="AT93" i="40"/>
  <c r="AS93" i="40"/>
  <c r="AR93" i="40"/>
  <c r="AQ93" i="40"/>
  <c r="AP93" i="40"/>
  <c r="AO93" i="40"/>
  <c r="AN93" i="40"/>
  <c r="AM93" i="40"/>
  <c r="AT92" i="40"/>
  <c r="AS92" i="40"/>
  <c r="AR92" i="40"/>
  <c r="AQ92" i="40"/>
  <c r="AP92" i="40"/>
  <c r="AO92" i="40"/>
  <c r="AN92" i="40"/>
  <c r="AM92" i="40"/>
  <c r="AT91" i="40"/>
  <c r="AS91" i="40"/>
  <c r="AR91" i="40"/>
  <c r="AQ91" i="40"/>
  <c r="AP91" i="40"/>
  <c r="AO91" i="40"/>
  <c r="AN91" i="40"/>
  <c r="AM91" i="40"/>
  <c r="AT90" i="40"/>
  <c r="AS90" i="40"/>
  <c r="AR90" i="40"/>
  <c r="AQ90" i="40"/>
  <c r="AP90" i="40"/>
  <c r="AO90" i="40"/>
  <c r="AN90" i="40"/>
  <c r="AM90" i="40"/>
  <c r="AT89" i="40"/>
  <c r="AS89" i="40"/>
  <c r="AR89" i="40"/>
  <c r="AQ89" i="40"/>
  <c r="AP89" i="40"/>
  <c r="AO89" i="40"/>
  <c r="AN89" i="40"/>
  <c r="AM89" i="40"/>
  <c r="AT88" i="40"/>
  <c r="AS88" i="40"/>
  <c r="AR88" i="40"/>
  <c r="AQ88" i="40"/>
  <c r="AP88" i="40"/>
  <c r="AO88" i="40"/>
  <c r="AN88" i="40"/>
  <c r="AM88" i="40"/>
  <c r="AT87" i="40"/>
  <c r="AS87" i="40"/>
  <c r="AR87" i="40"/>
  <c r="AQ87" i="40"/>
  <c r="AP87" i="40"/>
  <c r="AO87" i="40"/>
  <c r="AN87" i="40"/>
  <c r="AM87" i="40"/>
  <c r="AT86" i="40"/>
  <c r="AS86" i="40"/>
  <c r="AR86" i="40"/>
  <c r="AQ86" i="40"/>
  <c r="AP86" i="40"/>
  <c r="AO86" i="40"/>
  <c r="AN86" i="40"/>
  <c r="AM86" i="40"/>
  <c r="AT85" i="40"/>
  <c r="AS85" i="40"/>
  <c r="AR85" i="40"/>
  <c r="AQ85" i="40"/>
  <c r="AP85" i="40"/>
  <c r="AO85" i="40"/>
  <c r="AN85" i="40"/>
  <c r="AM85" i="40"/>
  <c r="AT84" i="40"/>
  <c r="AS84" i="40"/>
  <c r="AR84" i="40"/>
  <c r="AQ84" i="40"/>
  <c r="AP84" i="40"/>
  <c r="AO84" i="40"/>
  <c r="AN84" i="40"/>
  <c r="AM84" i="40"/>
  <c r="AD96" i="40"/>
  <c r="AC96" i="40"/>
  <c r="AB96" i="40"/>
  <c r="AA96" i="40"/>
  <c r="Z96" i="40"/>
  <c r="Y96" i="40"/>
  <c r="X96" i="40"/>
  <c r="W96" i="40"/>
  <c r="AD95" i="40"/>
  <c r="AC95" i="40"/>
  <c r="AB95" i="40"/>
  <c r="AA95" i="40"/>
  <c r="Z95" i="40"/>
  <c r="Y95" i="40"/>
  <c r="X95" i="40"/>
  <c r="W95" i="40"/>
  <c r="AD94" i="40"/>
  <c r="AC94" i="40"/>
  <c r="AB94" i="40"/>
  <c r="AA94" i="40"/>
  <c r="Z94" i="40"/>
  <c r="Y94" i="40"/>
  <c r="X94" i="40"/>
  <c r="W94" i="40"/>
  <c r="AD93" i="40"/>
  <c r="AC93" i="40"/>
  <c r="AB93" i="40"/>
  <c r="AA93" i="40"/>
  <c r="Z93" i="40"/>
  <c r="Y93" i="40"/>
  <c r="X93" i="40"/>
  <c r="W93" i="40"/>
  <c r="AD92" i="40"/>
  <c r="AC92" i="40"/>
  <c r="AB92" i="40"/>
  <c r="AA92" i="40"/>
  <c r="Z92" i="40"/>
  <c r="Y92" i="40"/>
  <c r="X92" i="40"/>
  <c r="W92" i="40"/>
  <c r="AD91" i="40"/>
  <c r="AC91" i="40"/>
  <c r="AB91" i="40"/>
  <c r="AA91" i="40"/>
  <c r="Z91" i="40"/>
  <c r="Y91" i="40"/>
  <c r="X91" i="40"/>
  <c r="W91" i="40"/>
  <c r="AD90" i="40"/>
  <c r="AC90" i="40"/>
  <c r="AB90" i="40"/>
  <c r="AA90" i="40"/>
  <c r="Z90" i="40"/>
  <c r="Y90" i="40"/>
  <c r="X90" i="40"/>
  <c r="W90" i="40"/>
  <c r="AD89" i="40"/>
  <c r="AC89" i="40"/>
  <c r="AB89" i="40"/>
  <c r="AA89" i="40"/>
  <c r="Z89" i="40"/>
  <c r="Y89" i="40"/>
  <c r="X89" i="40"/>
  <c r="W89" i="40"/>
  <c r="AD88" i="40"/>
  <c r="AC88" i="40"/>
  <c r="AB88" i="40"/>
  <c r="AA88" i="40"/>
  <c r="Z88" i="40"/>
  <c r="Y88" i="40"/>
  <c r="X88" i="40"/>
  <c r="W88" i="40"/>
  <c r="AD87" i="40"/>
  <c r="AC87" i="40"/>
  <c r="AB87" i="40"/>
  <c r="AA87" i="40"/>
  <c r="Z87" i="40"/>
  <c r="Y87" i="40"/>
  <c r="X87" i="40"/>
  <c r="W87" i="40"/>
  <c r="AD86" i="40"/>
  <c r="AC86" i="40"/>
  <c r="AB86" i="40"/>
  <c r="AA86" i="40"/>
  <c r="Z86" i="40"/>
  <c r="Y86" i="40"/>
  <c r="X86" i="40"/>
  <c r="W86" i="40"/>
  <c r="AD85" i="40"/>
  <c r="AC85" i="40"/>
  <c r="AB85" i="40"/>
  <c r="AA85" i="40"/>
  <c r="Z85" i="40"/>
  <c r="Y85" i="40"/>
  <c r="X85" i="40"/>
  <c r="W85" i="40"/>
  <c r="AD84" i="40"/>
  <c r="AC84" i="40"/>
  <c r="AB84" i="40"/>
  <c r="AA84" i="40"/>
  <c r="Z84" i="40"/>
  <c r="Y84" i="40"/>
  <c r="X84" i="40"/>
  <c r="W84" i="40"/>
  <c r="N96" i="40"/>
  <c r="M96" i="40"/>
  <c r="L96" i="40"/>
  <c r="K96" i="40"/>
  <c r="J96" i="40"/>
  <c r="I96" i="40"/>
  <c r="H96" i="40"/>
  <c r="G96" i="40"/>
  <c r="N95" i="40"/>
  <c r="M95" i="40"/>
  <c r="L95" i="40"/>
  <c r="K95" i="40"/>
  <c r="J95" i="40"/>
  <c r="I95" i="40"/>
  <c r="H95" i="40"/>
  <c r="G95" i="40"/>
  <c r="N94" i="40"/>
  <c r="M94" i="40"/>
  <c r="L94" i="40"/>
  <c r="K94" i="40"/>
  <c r="J94" i="40"/>
  <c r="I94" i="40"/>
  <c r="H94" i="40"/>
  <c r="G94" i="40"/>
  <c r="N93" i="40"/>
  <c r="M93" i="40"/>
  <c r="L93" i="40"/>
  <c r="K93" i="40"/>
  <c r="J93" i="40"/>
  <c r="I93" i="40"/>
  <c r="H93" i="40"/>
  <c r="G93" i="40"/>
  <c r="N92" i="40"/>
  <c r="M92" i="40"/>
  <c r="L92" i="40"/>
  <c r="K92" i="40"/>
  <c r="J92" i="40"/>
  <c r="I92" i="40"/>
  <c r="H92" i="40"/>
  <c r="G92" i="40"/>
  <c r="N91" i="40"/>
  <c r="M91" i="40"/>
  <c r="L91" i="40"/>
  <c r="K91" i="40"/>
  <c r="J91" i="40"/>
  <c r="I91" i="40"/>
  <c r="H91" i="40"/>
  <c r="G91" i="40"/>
  <c r="N90" i="40"/>
  <c r="M90" i="40"/>
  <c r="L90" i="40"/>
  <c r="K90" i="40"/>
  <c r="J90" i="40"/>
  <c r="I90" i="40"/>
  <c r="H90" i="40"/>
  <c r="G90" i="40"/>
  <c r="N89" i="40"/>
  <c r="M89" i="40"/>
  <c r="L89" i="40"/>
  <c r="K89" i="40"/>
  <c r="J89" i="40"/>
  <c r="I89" i="40"/>
  <c r="H89" i="40"/>
  <c r="G89" i="40"/>
  <c r="N88" i="40"/>
  <c r="M88" i="40"/>
  <c r="L88" i="40"/>
  <c r="K88" i="40"/>
  <c r="J88" i="40"/>
  <c r="I88" i="40"/>
  <c r="H88" i="40"/>
  <c r="G88" i="40"/>
  <c r="N87" i="40"/>
  <c r="M87" i="40"/>
  <c r="L87" i="40"/>
  <c r="K87" i="40"/>
  <c r="J87" i="40"/>
  <c r="I87" i="40"/>
  <c r="H87" i="40"/>
  <c r="G87" i="40"/>
  <c r="N86" i="40"/>
  <c r="M86" i="40"/>
  <c r="L86" i="40"/>
  <c r="K86" i="40"/>
  <c r="J86" i="40"/>
  <c r="I86" i="40"/>
  <c r="H86" i="40"/>
  <c r="G86" i="40"/>
  <c r="N85" i="40"/>
  <c r="M85" i="40"/>
  <c r="L85" i="40"/>
  <c r="K85" i="40"/>
  <c r="J85" i="40"/>
  <c r="I85" i="40"/>
  <c r="H85" i="40"/>
  <c r="G85" i="40"/>
  <c r="N84" i="40"/>
  <c r="M84" i="40"/>
  <c r="L84" i="40"/>
  <c r="K84" i="40"/>
  <c r="J84" i="40"/>
  <c r="I84" i="40"/>
  <c r="H84" i="40"/>
  <c r="G84" i="40"/>
  <c r="BJ80" i="40"/>
  <c r="BI80" i="40"/>
  <c r="BH80" i="40"/>
  <c r="BG80" i="40"/>
  <c r="BF80" i="40"/>
  <c r="BE80" i="40"/>
  <c r="BD80" i="40"/>
  <c r="BC80" i="40"/>
  <c r="BJ79" i="40"/>
  <c r="BI79" i="40"/>
  <c r="BH79" i="40"/>
  <c r="BG79" i="40"/>
  <c r="BF79" i="40"/>
  <c r="BE79" i="40"/>
  <c r="BD79" i="40"/>
  <c r="BC79" i="40"/>
  <c r="BJ78" i="40"/>
  <c r="BI78" i="40"/>
  <c r="BH78" i="40"/>
  <c r="BG78" i="40"/>
  <c r="BF78" i="40"/>
  <c r="BE78" i="40"/>
  <c r="BD78" i="40"/>
  <c r="BC78" i="40"/>
  <c r="BJ77" i="40"/>
  <c r="BI77" i="40"/>
  <c r="BH77" i="40"/>
  <c r="BG77" i="40"/>
  <c r="BF77" i="40"/>
  <c r="BE77" i="40"/>
  <c r="BD77" i="40"/>
  <c r="BC77" i="40"/>
  <c r="BJ76" i="40"/>
  <c r="BI76" i="40"/>
  <c r="BH76" i="40"/>
  <c r="BG76" i="40"/>
  <c r="BF76" i="40"/>
  <c r="BE76" i="40"/>
  <c r="BD76" i="40"/>
  <c r="BC76" i="40"/>
  <c r="BJ75" i="40"/>
  <c r="BI75" i="40"/>
  <c r="BH75" i="40"/>
  <c r="BG75" i="40"/>
  <c r="BF75" i="40"/>
  <c r="BE75" i="40"/>
  <c r="BD75" i="40"/>
  <c r="BC75" i="40"/>
  <c r="BJ74" i="40"/>
  <c r="BI74" i="40"/>
  <c r="BH74" i="40"/>
  <c r="BG74" i="40"/>
  <c r="BF74" i="40"/>
  <c r="BE74" i="40"/>
  <c r="BD74" i="40"/>
  <c r="BC74" i="40"/>
  <c r="BJ73" i="40"/>
  <c r="BI73" i="40"/>
  <c r="BH73" i="40"/>
  <c r="BG73" i="40"/>
  <c r="BF73" i="40"/>
  <c r="BE73" i="40"/>
  <c r="BD73" i="40"/>
  <c r="BC73" i="40"/>
  <c r="BJ72" i="40"/>
  <c r="BI72" i="40"/>
  <c r="BH72" i="40"/>
  <c r="BG72" i="40"/>
  <c r="BF72" i="40"/>
  <c r="BE72" i="40"/>
  <c r="BD72" i="40"/>
  <c r="BC72" i="40"/>
  <c r="BJ71" i="40"/>
  <c r="BI71" i="40"/>
  <c r="BH71" i="40"/>
  <c r="BG71" i="40"/>
  <c r="BF71" i="40"/>
  <c r="BE71" i="40"/>
  <c r="BD71" i="40"/>
  <c r="BC71" i="40"/>
  <c r="BJ70" i="40"/>
  <c r="BI70" i="40"/>
  <c r="BH70" i="40"/>
  <c r="BG70" i="40"/>
  <c r="BF70" i="40"/>
  <c r="BE70" i="40"/>
  <c r="BD70" i="40"/>
  <c r="BC70" i="40"/>
  <c r="BJ69" i="40"/>
  <c r="BI69" i="40"/>
  <c r="BH69" i="40"/>
  <c r="BG69" i="40"/>
  <c r="BF69" i="40"/>
  <c r="BE69" i="40"/>
  <c r="BD69" i="40"/>
  <c r="BC69" i="40"/>
  <c r="BJ68" i="40"/>
  <c r="BI68" i="40"/>
  <c r="BH68" i="40"/>
  <c r="BG68" i="40"/>
  <c r="BF68" i="40"/>
  <c r="BE68" i="40"/>
  <c r="BD68" i="40"/>
  <c r="BC68" i="40"/>
  <c r="AT80" i="40"/>
  <c r="AS80" i="40"/>
  <c r="AR80" i="40"/>
  <c r="AQ80" i="40"/>
  <c r="AP80" i="40"/>
  <c r="AO80" i="40"/>
  <c r="AN80" i="40"/>
  <c r="AM80" i="40"/>
  <c r="AT79" i="40"/>
  <c r="AS79" i="40"/>
  <c r="AR79" i="40"/>
  <c r="AQ79" i="40"/>
  <c r="AP79" i="40"/>
  <c r="AO79" i="40"/>
  <c r="AN79" i="40"/>
  <c r="AM79" i="40"/>
  <c r="AT78" i="40"/>
  <c r="AS78" i="40"/>
  <c r="AR78" i="40"/>
  <c r="AQ78" i="40"/>
  <c r="AP78" i="40"/>
  <c r="AO78" i="40"/>
  <c r="AN78" i="40"/>
  <c r="AM78" i="40"/>
  <c r="AT77" i="40"/>
  <c r="AS77" i="40"/>
  <c r="AR77" i="40"/>
  <c r="AQ77" i="40"/>
  <c r="AP77" i="40"/>
  <c r="AO77" i="40"/>
  <c r="AN77" i="40"/>
  <c r="AM77" i="40"/>
  <c r="AT76" i="40"/>
  <c r="AS76" i="40"/>
  <c r="AR76" i="40"/>
  <c r="AQ76" i="40"/>
  <c r="AP76" i="40"/>
  <c r="AO76" i="40"/>
  <c r="AN76" i="40"/>
  <c r="AM76" i="40"/>
  <c r="AT75" i="40"/>
  <c r="AS75" i="40"/>
  <c r="AR75" i="40"/>
  <c r="AQ75" i="40"/>
  <c r="AP75" i="40"/>
  <c r="AO75" i="40"/>
  <c r="AN75" i="40"/>
  <c r="AM75" i="40"/>
  <c r="AT74" i="40"/>
  <c r="AS74" i="40"/>
  <c r="AR74" i="40"/>
  <c r="AQ74" i="40"/>
  <c r="AP74" i="40"/>
  <c r="AO74" i="40"/>
  <c r="AN74" i="40"/>
  <c r="AM74" i="40"/>
  <c r="AT73" i="40"/>
  <c r="AS73" i="40"/>
  <c r="AR73" i="40"/>
  <c r="AQ73" i="40"/>
  <c r="AP73" i="40"/>
  <c r="AO73" i="40"/>
  <c r="AN73" i="40"/>
  <c r="AM73" i="40"/>
  <c r="AT72" i="40"/>
  <c r="AS72" i="40"/>
  <c r="AR72" i="40"/>
  <c r="AQ72" i="40"/>
  <c r="AP72" i="40"/>
  <c r="AO72" i="40"/>
  <c r="AN72" i="40"/>
  <c r="AM72" i="40"/>
  <c r="AT71" i="40"/>
  <c r="AS71" i="40"/>
  <c r="AR71" i="40"/>
  <c r="AQ71" i="40"/>
  <c r="AP71" i="40"/>
  <c r="AO71" i="40"/>
  <c r="AN71" i="40"/>
  <c r="AM71" i="40"/>
  <c r="AT70" i="40"/>
  <c r="AS70" i="40"/>
  <c r="AR70" i="40"/>
  <c r="AQ70" i="40"/>
  <c r="AP70" i="40"/>
  <c r="AO70" i="40"/>
  <c r="AN70" i="40"/>
  <c r="AM70" i="40"/>
  <c r="AT69" i="40"/>
  <c r="AS69" i="40"/>
  <c r="AR69" i="40"/>
  <c r="AQ69" i="40"/>
  <c r="AP69" i="40"/>
  <c r="AO69" i="40"/>
  <c r="AN69" i="40"/>
  <c r="AM69" i="40"/>
  <c r="AT68" i="40"/>
  <c r="AS68" i="40"/>
  <c r="AR68" i="40"/>
  <c r="AQ68" i="40"/>
  <c r="AP68" i="40"/>
  <c r="AO68" i="40"/>
  <c r="AN68" i="40"/>
  <c r="AM68" i="40"/>
  <c r="AD80" i="40"/>
  <c r="AC80" i="40"/>
  <c r="AB80" i="40"/>
  <c r="AA80" i="40"/>
  <c r="Z80" i="40"/>
  <c r="Y80" i="40"/>
  <c r="X80" i="40"/>
  <c r="W80" i="40"/>
  <c r="AD79" i="40"/>
  <c r="AC79" i="40"/>
  <c r="AB79" i="40"/>
  <c r="AA79" i="40"/>
  <c r="Z79" i="40"/>
  <c r="Y79" i="40"/>
  <c r="X79" i="40"/>
  <c r="W79" i="40"/>
  <c r="AD78" i="40"/>
  <c r="AC78" i="40"/>
  <c r="AB78" i="40"/>
  <c r="AA78" i="40"/>
  <c r="Z78" i="40"/>
  <c r="Y78" i="40"/>
  <c r="X78" i="40"/>
  <c r="W78" i="40"/>
  <c r="AD77" i="40"/>
  <c r="AC77" i="40"/>
  <c r="AB77" i="40"/>
  <c r="AA77" i="40"/>
  <c r="Z77" i="40"/>
  <c r="Y77" i="40"/>
  <c r="X77" i="40"/>
  <c r="W77" i="40"/>
  <c r="AD76" i="40"/>
  <c r="AC76" i="40"/>
  <c r="AB76" i="40"/>
  <c r="AA76" i="40"/>
  <c r="Z76" i="40"/>
  <c r="Y76" i="40"/>
  <c r="X76" i="40"/>
  <c r="W76" i="40"/>
  <c r="AD75" i="40"/>
  <c r="AC75" i="40"/>
  <c r="AB75" i="40"/>
  <c r="AA75" i="40"/>
  <c r="Z75" i="40"/>
  <c r="Y75" i="40"/>
  <c r="X75" i="40"/>
  <c r="W75" i="40"/>
  <c r="AD74" i="40"/>
  <c r="AC74" i="40"/>
  <c r="AB74" i="40"/>
  <c r="AA74" i="40"/>
  <c r="Z74" i="40"/>
  <c r="Y74" i="40"/>
  <c r="X74" i="40"/>
  <c r="W74" i="40"/>
  <c r="AD73" i="40"/>
  <c r="AC73" i="40"/>
  <c r="AB73" i="40"/>
  <c r="AA73" i="40"/>
  <c r="Z73" i="40"/>
  <c r="Y73" i="40"/>
  <c r="X73" i="40"/>
  <c r="W73" i="40"/>
  <c r="AD72" i="40"/>
  <c r="AC72" i="40"/>
  <c r="AB72" i="40"/>
  <c r="AA72" i="40"/>
  <c r="Z72" i="40"/>
  <c r="Y72" i="40"/>
  <c r="X72" i="40"/>
  <c r="W72" i="40"/>
  <c r="AD71" i="40"/>
  <c r="AC71" i="40"/>
  <c r="AB71" i="40"/>
  <c r="AA71" i="40"/>
  <c r="Z71" i="40"/>
  <c r="Y71" i="40"/>
  <c r="X71" i="40"/>
  <c r="W71" i="40"/>
  <c r="AD70" i="40"/>
  <c r="AC70" i="40"/>
  <c r="AB70" i="40"/>
  <c r="AA70" i="40"/>
  <c r="Z70" i="40"/>
  <c r="Y70" i="40"/>
  <c r="X70" i="40"/>
  <c r="W70" i="40"/>
  <c r="AD69" i="40"/>
  <c r="AC69" i="40"/>
  <c r="AB69" i="40"/>
  <c r="AA69" i="40"/>
  <c r="Z69" i="40"/>
  <c r="Y69" i="40"/>
  <c r="X69" i="40"/>
  <c r="W69" i="40"/>
  <c r="AD68" i="40"/>
  <c r="AC68" i="40"/>
  <c r="AB68" i="40"/>
  <c r="AA68" i="40"/>
  <c r="Z68" i="40"/>
  <c r="Y68" i="40"/>
  <c r="X68" i="40"/>
  <c r="W68" i="40"/>
  <c r="N80" i="40"/>
  <c r="M80" i="40"/>
  <c r="L80" i="40"/>
  <c r="K80" i="40"/>
  <c r="J80" i="40"/>
  <c r="I80" i="40"/>
  <c r="H80" i="40"/>
  <c r="G80" i="40"/>
  <c r="N79" i="40"/>
  <c r="M79" i="40"/>
  <c r="L79" i="40"/>
  <c r="K79" i="40"/>
  <c r="J79" i="40"/>
  <c r="I79" i="40"/>
  <c r="H79" i="40"/>
  <c r="G79" i="40"/>
  <c r="N78" i="40"/>
  <c r="M78" i="40"/>
  <c r="L78" i="40"/>
  <c r="K78" i="40"/>
  <c r="J78" i="40"/>
  <c r="I78" i="40"/>
  <c r="H78" i="40"/>
  <c r="G78" i="40"/>
  <c r="N77" i="40"/>
  <c r="M77" i="40"/>
  <c r="L77" i="40"/>
  <c r="K77" i="40"/>
  <c r="J77" i="40"/>
  <c r="I77" i="40"/>
  <c r="H77" i="40"/>
  <c r="G77" i="40"/>
  <c r="N76" i="40"/>
  <c r="M76" i="40"/>
  <c r="L76" i="40"/>
  <c r="K76" i="40"/>
  <c r="J76" i="40"/>
  <c r="I76" i="40"/>
  <c r="H76" i="40"/>
  <c r="G76" i="40"/>
  <c r="N75" i="40"/>
  <c r="M75" i="40"/>
  <c r="L75" i="40"/>
  <c r="K75" i="40"/>
  <c r="J75" i="40"/>
  <c r="I75" i="40"/>
  <c r="H75" i="40"/>
  <c r="G75" i="40"/>
  <c r="N74" i="40"/>
  <c r="M74" i="40"/>
  <c r="L74" i="40"/>
  <c r="K74" i="40"/>
  <c r="J74" i="40"/>
  <c r="I74" i="40"/>
  <c r="H74" i="40"/>
  <c r="G74" i="40"/>
  <c r="N73" i="40"/>
  <c r="M73" i="40"/>
  <c r="L73" i="40"/>
  <c r="K73" i="40"/>
  <c r="J73" i="40"/>
  <c r="I73" i="40"/>
  <c r="H73" i="40"/>
  <c r="G73" i="40"/>
  <c r="N72" i="40"/>
  <c r="M72" i="40"/>
  <c r="L72" i="40"/>
  <c r="K72" i="40"/>
  <c r="J72" i="40"/>
  <c r="I72" i="40"/>
  <c r="H72" i="40"/>
  <c r="G72" i="40"/>
  <c r="N71" i="40"/>
  <c r="M71" i="40"/>
  <c r="L71" i="40"/>
  <c r="K71" i="40"/>
  <c r="J71" i="40"/>
  <c r="I71" i="40"/>
  <c r="H71" i="40"/>
  <c r="G71" i="40"/>
  <c r="N70" i="40"/>
  <c r="M70" i="40"/>
  <c r="L70" i="40"/>
  <c r="K70" i="40"/>
  <c r="J70" i="40"/>
  <c r="I70" i="40"/>
  <c r="H70" i="40"/>
  <c r="G70" i="40"/>
  <c r="N69" i="40"/>
  <c r="M69" i="40"/>
  <c r="L69" i="40"/>
  <c r="K69" i="40"/>
  <c r="J69" i="40"/>
  <c r="I69" i="40"/>
  <c r="H69" i="40"/>
  <c r="G69" i="40"/>
  <c r="N68" i="40"/>
  <c r="M68" i="40"/>
  <c r="L68" i="40"/>
  <c r="K68" i="40"/>
  <c r="J68" i="40"/>
  <c r="I68" i="40"/>
  <c r="H68" i="40"/>
  <c r="G68" i="40"/>
  <c r="BJ64" i="40"/>
  <c r="BI64" i="40"/>
  <c r="BH64" i="40"/>
  <c r="BG64" i="40"/>
  <c r="BF64" i="40"/>
  <c r="BE64" i="40"/>
  <c r="BD64" i="40"/>
  <c r="BC64" i="40"/>
  <c r="BJ63" i="40"/>
  <c r="BI63" i="40"/>
  <c r="BH63" i="40"/>
  <c r="BG63" i="40"/>
  <c r="BF63" i="40"/>
  <c r="BE63" i="40"/>
  <c r="BD63" i="40"/>
  <c r="BC63" i="40"/>
  <c r="BJ62" i="40"/>
  <c r="BI62" i="40"/>
  <c r="BH62" i="40"/>
  <c r="BG62" i="40"/>
  <c r="BF62" i="40"/>
  <c r="BE62" i="40"/>
  <c r="BD62" i="40"/>
  <c r="BC62" i="40"/>
  <c r="BJ61" i="40"/>
  <c r="BI61" i="40"/>
  <c r="BH61" i="40"/>
  <c r="BG61" i="40"/>
  <c r="BF61" i="40"/>
  <c r="BE61" i="40"/>
  <c r="BD61" i="40"/>
  <c r="BC61" i="40"/>
  <c r="BJ60" i="40"/>
  <c r="BI60" i="40"/>
  <c r="BH60" i="40"/>
  <c r="BG60" i="40"/>
  <c r="BF60" i="40"/>
  <c r="BE60" i="40"/>
  <c r="BD60" i="40"/>
  <c r="BC60" i="40"/>
  <c r="BJ59" i="40"/>
  <c r="BI59" i="40"/>
  <c r="BH59" i="40"/>
  <c r="BG59" i="40"/>
  <c r="BF59" i="40"/>
  <c r="BE59" i="40"/>
  <c r="BD59" i="40"/>
  <c r="BC59" i="40"/>
  <c r="BJ58" i="40"/>
  <c r="BI58" i="40"/>
  <c r="BH58" i="40"/>
  <c r="BG58" i="40"/>
  <c r="BF58" i="40"/>
  <c r="BE58" i="40"/>
  <c r="BD58" i="40"/>
  <c r="BC58" i="40"/>
  <c r="BJ57" i="40"/>
  <c r="BI57" i="40"/>
  <c r="BH57" i="40"/>
  <c r="BG57" i="40"/>
  <c r="BF57" i="40"/>
  <c r="BE57" i="40"/>
  <c r="BD57" i="40"/>
  <c r="BC57" i="40"/>
  <c r="BJ56" i="40"/>
  <c r="BI56" i="40"/>
  <c r="BH56" i="40"/>
  <c r="BG56" i="40"/>
  <c r="BF56" i="40"/>
  <c r="BE56" i="40"/>
  <c r="BD56" i="40"/>
  <c r="BC56" i="40"/>
  <c r="BJ55" i="40"/>
  <c r="BI55" i="40"/>
  <c r="BH55" i="40"/>
  <c r="BG55" i="40"/>
  <c r="BF55" i="40"/>
  <c r="BE55" i="40"/>
  <c r="BD55" i="40"/>
  <c r="BC55" i="40"/>
  <c r="BJ54" i="40"/>
  <c r="BI54" i="40"/>
  <c r="BH54" i="40"/>
  <c r="BG54" i="40"/>
  <c r="BF54" i="40"/>
  <c r="BE54" i="40"/>
  <c r="BD54" i="40"/>
  <c r="BC54" i="40"/>
  <c r="BJ53" i="40"/>
  <c r="BI53" i="40"/>
  <c r="BH53" i="40"/>
  <c r="BG53" i="40"/>
  <c r="BF53" i="40"/>
  <c r="BE53" i="40"/>
  <c r="BD53" i="40"/>
  <c r="BC53" i="40"/>
  <c r="BJ52" i="40"/>
  <c r="BI52" i="40"/>
  <c r="BH52" i="40"/>
  <c r="BG52" i="40"/>
  <c r="BF52" i="40"/>
  <c r="BE52" i="40"/>
  <c r="BD52" i="40"/>
  <c r="BC52" i="40"/>
  <c r="AT64" i="40"/>
  <c r="AS64" i="40"/>
  <c r="AR64" i="40"/>
  <c r="AQ64" i="40"/>
  <c r="AP64" i="40"/>
  <c r="AO64" i="40"/>
  <c r="AN64" i="40"/>
  <c r="AM64" i="40"/>
  <c r="AT63" i="40"/>
  <c r="AS63" i="40"/>
  <c r="AR63" i="40"/>
  <c r="AQ63" i="40"/>
  <c r="AP63" i="40"/>
  <c r="AO63" i="40"/>
  <c r="AN63" i="40"/>
  <c r="AM63" i="40"/>
  <c r="AT62" i="40"/>
  <c r="AS62" i="40"/>
  <c r="AR62" i="40"/>
  <c r="AQ62" i="40"/>
  <c r="AP62" i="40"/>
  <c r="AO62" i="40"/>
  <c r="AN62" i="40"/>
  <c r="AM62" i="40"/>
  <c r="AT61" i="40"/>
  <c r="AS61" i="40"/>
  <c r="AR61" i="40"/>
  <c r="AQ61" i="40"/>
  <c r="AP61" i="40"/>
  <c r="AO61" i="40"/>
  <c r="AN61" i="40"/>
  <c r="AM61" i="40"/>
  <c r="AT60" i="40"/>
  <c r="AS60" i="40"/>
  <c r="AR60" i="40"/>
  <c r="AQ60" i="40"/>
  <c r="AP60" i="40"/>
  <c r="AO60" i="40"/>
  <c r="AN60" i="40"/>
  <c r="AM60" i="40"/>
  <c r="AT59" i="40"/>
  <c r="AS59" i="40"/>
  <c r="AR59" i="40"/>
  <c r="AQ59" i="40"/>
  <c r="AP59" i="40"/>
  <c r="AO59" i="40"/>
  <c r="AN59" i="40"/>
  <c r="AM59" i="40"/>
  <c r="AT58" i="40"/>
  <c r="AS58" i="40"/>
  <c r="AR58" i="40"/>
  <c r="AQ58" i="40"/>
  <c r="AP58" i="40"/>
  <c r="AO58" i="40"/>
  <c r="AN58" i="40"/>
  <c r="AM58" i="40"/>
  <c r="AT57" i="40"/>
  <c r="AS57" i="40"/>
  <c r="AR57" i="40"/>
  <c r="AQ57" i="40"/>
  <c r="AP57" i="40"/>
  <c r="AO57" i="40"/>
  <c r="AN57" i="40"/>
  <c r="AM57" i="40"/>
  <c r="AT56" i="40"/>
  <c r="AS56" i="40"/>
  <c r="AR56" i="40"/>
  <c r="AQ56" i="40"/>
  <c r="AP56" i="40"/>
  <c r="AO56" i="40"/>
  <c r="AN56" i="40"/>
  <c r="AM56" i="40"/>
  <c r="AT55" i="40"/>
  <c r="AS55" i="40"/>
  <c r="AR55" i="40"/>
  <c r="AQ55" i="40"/>
  <c r="AP55" i="40"/>
  <c r="AO55" i="40"/>
  <c r="AN55" i="40"/>
  <c r="AM55" i="40"/>
  <c r="AT54" i="40"/>
  <c r="AS54" i="40"/>
  <c r="AR54" i="40"/>
  <c r="AQ54" i="40"/>
  <c r="AP54" i="40"/>
  <c r="AO54" i="40"/>
  <c r="AN54" i="40"/>
  <c r="AM54" i="40"/>
  <c r="AT53" i="40"/>
  <c r="AS53" i="40"/>
  <c r="AR53" i="40"/>
  <c r="AQ53" i="40"/>
  <c r="AP53" i="40"/>
  <c r="AO53" i="40"/>
  <c r="AN53" i="40"/>
  <c r="AM53" i="40"/>
  <c r="AT52" i="40"/>
  <c r="AS52" i="40"/>
  <c r="AR52" i="40"/>
  <c r="AQ52" i="40"/>
  <c r="AP52" i="40"/>
  <c r="AO52" i="40"/>
  <c r="AN52" i="40"/>
  <c r="AM52" i="40"/>
  <c r="AD64" i="40"/>
  <c r="AC64" i="40"/>
  <c r="AB64" i="40"/>
  <c r="AA64" i="40"/>
  <c r="Z64" i="40"/>
  <c r="Y64" i="40"/>
  <c r="X64" i="40"/>
  <c r="W64" i="40"/>
  <c r="AD63" i="40"/>
  <c r="AC63" i="40"/>
  <c r="AB63" i="40"/>
  <c r="AA63" i="40"/>
  <c r="Z63" i="40"/>
  <c r="Y63" i="40"/>
  <c r="X63" i="40"/>
  <c r="W63" i="40"/>
  <c r="AD62" i="40"/>
  <c r="AC62" i="40"/>
  <c r="AB62" i="40"/>
  <c r="AA62" i="40"/>
  <c r="Z62" i="40"/>
  <c r="Y62" i="40"/>
  <c r="X62" i="40"/>
  <c r="W62" i="40"/>
  <c r="AD61" i="40"/>
  <c r="AC61" i="40"/>
  <c r="AB61" i="40"/>
  <c r="AA61" i="40"/>
  <c r="Z61" i="40"/>
  <c r="Y61" i="40"/>
  <c r="X61" i="40"/>
  <c r="W61" i="40"/>
  <c r="AD60" i="40"/>
  <c r="AC60" i="40"/>
  <c r="AB60" i="40"/>
  <c r="AA60" i="40"/>
  <c r="Z60" i="40"/>
  <c r="Y60" i="40"/>
  <c r="X60" i="40"/>
  <c r="W60" i="40"/>
  <c r="AD59" i="40"/>
  <c r="AC59" i="40"/>
  <c r="AB59" i="40"/>
  <c r="AA59" i="40"/>
  <c r="Z59" i="40"/>
  <c r="Y59" i="40"/>
  <c r="X59" i="40"/>
  <c r="W59" i="40"/>
  <c r="AD58" i="40"/>
  <c r="AC58" i="40"/>
  <c r="AB58" i="40"/>
  <c r="AA58" i="40"/>
  <c r="Z58" i="40"/>
  <c r="Y58" i="40"/>
  <c r="X58" i="40"/>
  <c r="W58" i="40"/>
  <c r="AD57" i="40"/>
  <c r="AC57" i="40"/>
  <c r="AB57" i="40"/>
  <c r="AA57" i="40"/>
  <c r="Z57" i="40"/>
  <c r="Y57" i="40"/>
  <c r="X57" i="40"/>
  <c r="W57" i="40"/>
  <c r="AD56" i="40"/>
  <c r="AC56" i="40"/>
  <c r="AB56" i="40"/>
  <c r="AA56" i="40"/>
  <c r="Z56" i="40"/>
  <c r="Y56" i="40"/>
  <c r="X56" i="40"/>
  <c r="W56" i="40"/>
  <c r="AD55" i="40"/>
  <c r="AC55" i="40"/>
  <c r="AB55" i="40"/>
  <c r="AA55" i="40"/>
  <c r="Z55" i="40"/>
  <c r="Y55" i="40"/>
  <c r="X55" i="40"/>
  <c r="W55" i="40"/>
  <c r="AD54" i="40"/>
  <c r="AC54" i="40"/>
  <c r="AB54" i="40"/>
  <c r="AA54" i="40"/>
  <c r="Z54" i="40"/>
  <c r="Y54" i="40"/>
  <c r="X54" i="40"/>
  <c r="W54" i="40"/>
  <c r="AD53" i="40"/>
  <c r="AC53" i="40"/>
  <c r="AB53" i="40"/>
  <c r="AA53" i="40"/>
  <c r="Z53" i="40"/>
  <c r="Y53" i="40"/>
  <c r="X53" i="40"/>
  <c r="W53" i="40"/>
  <c r="AD52" i="40"/>
  <c r="AC52" i="40"/>
  <c r="AB52" i="40"/>
  <c r="AA52" i="40"/>
  <c r="Z52" i="40"/>
  <c r="Y52" i="40"/>
  <c r="X52" i="40"/>
  <c r="W52" i="40"/>
  <c r="N64" i="40"/>
  <c r="M64" i="40"/>
  <c r="L64" i="40"/>
  <c r="K64" i="40"/>
  <c r="J64" i="40"/>
  <c r="I64" i="40"/>
  <c r="H64" i="40"/>
  <c r="G64" i="40"/>
  <c r="N63" i="40"/>
  <c r="M63" i="40"/>
  <c r="L63" i="40"/>
  <c r="K63" i="40"/>
  <c r="J63" i="40"/>
  <c r="I63" i="40"/>
  <c r="H63" i="40"/>
  <c r="G63" i="40"/>
  <c r="N62" i="40"/>
  <c r="M62" i="40"/>
  <c r="L62" i="40"/>
  <c r="K62" i="40"/>
  <c r="J62" i="40"/>
  <c r="I62" i="40"/>
  <c r="H62" i="40"/>
  <c r="G62" i="40"/>
  <c r="N61" i="40"/>
  <c r="M61" i="40"/>
  <c r="L61" i="40"/>
  <c r="K61" i="40"/>
  <c r="J61" i="40"/>
  <c r="I61" i="40"/>
  <c r="H61" i="40"/>
  <c r="G61" i="40"/>
  <c r="N60" i="40"/>
  <c r="M60" i="40"/>
  <c r="L60" i="40"/>
  <c r="K60" i="40"/>
  <c r="J60" i="40"/>
  <c r="I60" i="40"/>
  <c r="H60" i="40"/>
  <c r="G60" i="40"/>
  <c r="N59" i="40"/>
  <c r="M59" i="40"/>
  <c r="L59" i="40"/>
  <c r="K59" i="40"/>
  <c r="J59" i="40"/>
  <c r="I59" i="40"/>
  <c r="H59" i="40"/>
  <c r="G59" i="40"/>
  <c r="N58" i="40"/>
  <c r="M58" i="40"/>
  <c r="L58" i="40"/>
  <c r="K58" i="40"/>
  <c r="J58" i="40"/>
  <c r="I58" i="40"/>
  <c r="H58" i="40"/>
  <c r="G58" i="40"/>
  <c r="N57" i="40"/>
  <c r="M57" i="40"/>
  <c r="L57" i="40"/>
  <c r="K57" i="40"/>
  <c r="J57" i="40"/>
  <c r="I57" i="40"/>
  <c r="H57" i="40"/>
  <c r="G57" i="40"/>
  <c r="N56" i="40"/>
  <c r="M56" i="40"/>
  <c r="L56" i="40"/>
  <c r="K56" i="40"/>
  <c r="J56" i="40"/>
  <c r="I56" i="40"/>
  <c r="H56" i="40"/>
  <c r="G56" i="40"/>
  <c r="N55" i="40"/>
  <c r="M55" i="40"/>
  <c r="L55" i="40"/>
  <c r="K55" i="40"/>
  <c r="J55" i="40"/>
  <c r="I55" i="40"/>
  <c r="H55" i="40"/>
  <c r="G55" i="40"/>
  <c r="N54" i="40"/>
  <c r="M54" i="40"/>
  <c r="L54" i="40"/>
  <c r="K54" i="40"/>
  <c r="J54" i="40"/>
  <c r="I54" i="40"/>
  <c r="H54" i="40"/>
  <c r="G54" i="40"/>
  <c r="N53" i="40"/>
  <c r="M53" i="40"/>
  <c r="L53" i="40"/>
  <c r="K53" i="40"/>
  <c r="J53" i="40"/>
  <c r="I53" i="40"/>
  <c r="H53" i="40"/>
  <c r="G53" i="40"/>
  <c r="N52" i="40"/>
  <c r="M52" i="40"/>
  <c r="L52" i="40"/>
  <c r="K52" i="40"/>
  <c r="J52" i="40"/>
  <c r="I52" i="40"/>
  <c r="H52" i="40"/>
  <c r="G52" i="40"/>
  <c r="BJ48" i="40"/>
  <c r="BI48" i="40"/>
  <c r="BH48" i="40"/>
  <c r="BG48" i="40"/>
  <c r="BF48" i="40"/>
  <c r="BE48" i="40"/>
  <c r="BD48" i="40"/>
  <c r="BC48" i="40"/>
  <c r="BJ47" i="40"/>
  <c r="BI47" i="40"/>
  <c r="BH47" i="40"/>
  <c r="BG47" i="40"/>
  <c r="BF47" i="40"/>
  <c r="BE47" i="40"/>
  <c r="BD47" i="40"/>
  <c r="BC47" i="40"/>
  <c r="BJ46" i="40"/>
  <c r="BI46" i="40"/>
  <c r="BH46" i="40"/>
  <c r="BG46" i="40"/>
  <c r="BF46" i="40"/>
  <c r="BE46" i="40"/>
  <c r="BD46" i="40"/>
  <c r="BC46" i="40"/>
  <c r="BJ45" i="40"/>
  <c r="BI45" i="40"/>
  <c r="BH45" i="40"/>
  <c r="BG45" i="40"/>
  <c r="BF45" i="40"/>
  <c r="BE45" i="40"/>
  <c r="BD45" i="40"/>
  <c r="BC45" i="40"/>
  <c r="BJ44" i="40"/>
  <c r="BI44" i="40"/>
  <c r="BH44" i="40"/>
  <c r="BG44" i="40"/>
  <c r="BF44" i="40"/>
  <c r="BE44" i="40"/>
  <c r="BD44" i="40"/>
  <c r="BC44" i="40"/>
  <c r="BJ43" i="40"/>
  <c r="BI43" i="40"/>
  <c r="BH43" i="40"/>
  <c r="BG43" i="40"/>
  <c r="BF43" i="40"/>
  <c r="BE43" i="40"/>
  <c r="BD43" i="40"/>
  <c r="BC43" i="40"/>
  <c r="BJ42" i="40"/>
  <c r="BI42" i="40"/>
  <c r="BH42" i="40"/>
  <c r="BG42" i="40"/>
  <c r="BF42" i="40"/>
  <c r="BE42" i="40"/>
  <c r="BD42" i="40"/>
  <c r="BC42" i="40"/>
  <c r="BJ41" i="40"/>
  <c r="BI41" i="40"/>
  <c r="BH41" i="40"/>
  <c r="BG41" i="40"/>
  <c r="BF41" i="40"/>
  <c r="BE41" i="40"/>
  <c r="BD41" i="40"/>
  <c r="BC41" i="40"/>
  <c r="BJ40" i="40"/>
  <c r="BI40" i="40"/>
  <c r="BH40" i="40"/>
  <c r="BG40" i="40"/>
  <c r="BF40" i="40"/>
  <c r="BE40" i="40"/>
  <c r="BD40" i="40"/>
  <c r="BC40" i="40"/>
  <c r="BJ39" i="40"/>
  <c r="BI39" i="40"/>
  <c r="BH39" i="40"/>
  <c r="BG39" i="40"/>
  <c r="BF39" i="40"/>
  <c r="BE39" i="40"/>
  <c r="BD39" i="40"/>
  <c r="BC39" i="40"/>
  <c r="BJ38" i="40"/>
  <c r="BI38" i="40"/>
  <c r="BH38" i="40"/>
  <c r="BG38" i="40"/>
  <c r="BF38" i="40"/>
  <c r="BE38" i="40"/>
  <c r="BD38" i="40"/>
  <c r="BC38" i="40"/>
  <c r="BJ37" i="40"/>
  <c r="BI37" i="40"/>
  <c r="BH37" i="40"/>
  <c r="BG37" i="40"/>
  <c r="BF37" i="40"/>
  <c r="BE37" i="40"/>
  <c r="BD37" i="40"/>
  <c r="BC37" i="40"/>
  <c r="BJ36" i="40"/>
  <c r="BI36" i="40"/>
  <c r="BH36" i="40"/>
  <c r="BG36" i="40"/>
  <c r="BF36" i="40"/>
  <c r="BE36" i="40"/>
  <c r="BD36" i="40"/>
  <c r="BC36" i="40"/>
  <c r="AT48" i="40"/>
  <c r="AS48" i="40"/>
  <c r="AR48" i="40"/>
  <c r="AQ48" i="40"/>
  <c r="AP48" i="40"/>
  <c r="AO48" i="40"/>
  <c r="AN48" i="40"/>
  <c r="AM48" i="40"/>
  <c r="AT47" i="40"/>
  <c r="AS47" i="40"/>
  <c r="AR47" i="40"/>
  <c r="AQ47" i="40"/>
  <c r="AP47" i="40"/>
  <c r="AO47" i="40"/>
  <c r="AN47" i="40"/>
  <c r="AM47" i="40"/>
  <c r="AT46" i="40"/>
  <c r="AS46" i="40"/>
  <c r="AR46" i="40"/>
  <c r="AQ46" i="40"/>
  <c r="AP46" i="40"/>
  <c r="AO46" i="40"/>
  <c r="AN46" i="40"/>
  <c r="AM46" i="40"/>
  <c r="AT45" i="40"/>
  <c r="AS45" i="40"/>
  <c r="AR45" i="40"/>
  <c r="AQ45" i="40"/>
  <c r="AP45" i="40"/>
  <c r="AO45" i="40"/>
  <c r="AN45" i="40"/>
  <c r="AM45" i="40"/>
  <c r="AT44" i="40"/>
  <c r="AS44" i="40"/>
  <c r="AR44" i="40"/>
  <c r="AQ44" i="40"/>
  <c r="AP44" i="40"/>
  <c r="AO44" i="40"/>
  <c r="AN44" i="40"/>
  <c r="AM44" i="40"/>
  <c r="AT43" i="40"/>
  <c r="AS43" i="40"/>
  <c r="AR43" i="40"/>
  <c r="AQ43" i="40"/>
  <c r="AP43" i="40"/>
  <c r="AO43" i="40"/>
  <c r="AN43" i="40"/>
  <c r="AM43" i="40"/>
  <c r="AT42" i="40"/>
  <c r="AS42" i="40"/>
  <c r="AR42" i="40"/>
  <c r="AQ42" i="40"/>
  <c r="AP42" i="40"/>
  <c r="AO42" i="40"/>
  <c r="AN42" i="40"/>
  <c r="AM42" i="40"/>
  <c r="AT41" i="40"/>
  <c r="AS41" i="40"/>
  <c r="AR41" i="40"/>
  <c r="AQ41" i="40"/>
  <c r="AP41" i="40"/>
  <c r="AO41" i="40"/>
  <c r="AN41" i="40"/>
  <c r="AM41" i="40"/>
  <c r="AT40" i="40"/>
  <c r="AS40" i="40"/>
  <c r="AR40" i="40"/>
  <c r="AQ40" i="40"/>
  <c r="AP40" i="40"/>
  <c r="AO40" i="40"/>
  <c r="AN40" i="40"/>
  <c r="AM40" i="40"/>
  <c r="AT39" i="40"/>
  <c r="AS39" i="40"/>
  <c r="AR39" i="40"/>
  <c r="AQ39" i="40"/>
  <c r="AP39" i="40"/>
  <c r="AO39" i="40"/>
  <c r="AN39" i="40"/>
  <c r="AM39" i="40"/>
  <c r="AT38" i="40"/>
  <c r="AS38" i="40"/>
  <c r="AR38" i="40"/>
  <c r="AQ38" i="40"/>
  <c r="AP38" i="40"/>
  <c r="AO38" i="40"/>
  <c r="AN38" i="40"/>
  <c r="AM38" i="40"/>
  <c r="AT37" i="40"/>
  <c r="AS37" i="40"/>
  <c r="AR37" i="40"/>
  <c r="AQ37" i="40"/>
  <c r="AP37" i="40"/>
  <c r="AO37" i="40"/>
  <c r="AN37" i="40"/>
  <c r="AM37" i="40"/>
  <c r="AT36" i="40"/>
  <c r="AS36" i="40"/>
  <c r="AR36" i="40"/>
  <c r="AQ36" i="40"/>
  <c r="AP36" i="40"/>
  <c r="AO36" i="40"/>
  <c r="AN36" i="40"/>
  <c r="AM36" i="40"/>
  <c r="AD48" i="40"/>
  <c r="AC48" i="40"/>
  <c r="AB48" i="40"/>
  <c r="AA48" i="40"/>
  <c r="Z48" i="40"/>
  <c r="Y48" i="40"/>
  <c r="X48" i="40"/>
  <c r="W48" i="40"/>
  <c r="AD47" i="40"/>
  <c r="AC47" i="40"/>
  <c r="AB47" i="40"/>
  <c r="AA47" i="40"/>
  <c r="Z47" i="40"/>
  <c r="Y47" i="40"/>
  <c r="X47" i="40"/>
  <c r="W47" i="40"/>
  <c r="AD46" i="40"/>
  <c r="AC46" i="40"/>
  <c r="AB46" i="40"/>
  <c r="AA46" i="40"/>
  <c r="Z46" i="40"/>
  <c r="Y46" i="40"/>
  <c r="X46" i="40"/>
  <c r="W46" i="40"/>
  <c r="AD45" i="40"/>
  <c r="AC45" i="40"/>
  <c r="AB45" i="40"/>
  <c r="AA45" i="40"/>
  <c r="Z45" i="40"/>
  <c r="Y45" i="40"/>
  <c r="X45" i="40"/>
  <c r="W45" i="40"/>
  <c r="AD44" i="40"/>
  <c r="AC44" i="40"/>
  <c r="AB44" i="40"/>
  <c r="AA44" i="40"/>
  <c r="Z44" i="40"/>
  <c r="Y44" i="40"/>
  <c r="X44" i="40"/>
  <c r="W44" i="40"/>
  <c r="AD43" i="40"/>
  <c r="AC43" i="40"/>
  <c r="AB43" i="40"/>
  <c r="AA43" i="40"/>
  <c r="Z43" i="40"/>
  <c r="Y43" i="40"/>
  <c r="X43" i="40"/>
  <c r="W43" i="40"/>
  <c r="AD42" i="40"/>
  <c r="AC42" i="40"/>
  <c r="AB42" i="40"/>
  <c r="AA42" i="40"/>
  <c r="Z42" i="40"/>
  <c r="Y42" i="40"/>
  <c r="X42" i="40"/>
  <c r="W42" i="40"/>
  <c r="AD41" i="40"/>
  <c r="AC41" i="40"/>
  <c r="AB41" i="40"/>
  <c r="AA41" i="40"/>
  <c r="Z41" i="40"/>
  <c r="Y41" i="40"/>
  <c r="X41" i="40"/>
  <c r="W41" i="40"/>
  <c r="AD40" i="40"/>
  <c r="AC40" i="40"/>
  <c r="AB40" i="40"/>
  <c r="AA40" i="40"/>
  <c r="Z40" i="40"/>
  <c r="Y40" i="40"/>
  <c r="X40" i="40"/>
  <c r="W40" i="40"/>
  <c r="AD39" i="40"/>
  <c r="AC39" i="40"/>
  <c r="AB39" i="40"/>
  <c r="AA39" i="40"/>
  <c r="Z39" i="40"/>
  <c r="Y39" i="40"/>
  <c r="X39" i="40"/>
  <c r="W39" i="40"/>
  <c r="AD38" i="40"/>
  <c r="AC38" i="40"/>
  <c r="AB38" i="40"/>
  <c r="AA38" i="40"/>
  <c r="Z38" i="40"/>
  <c r="Y38" i="40"/>
  <c r="X38" i="40"/>
  <c r="W38" i="40"/>
  <c r="AD37" i="40"/>
  <c r="AC37" i="40"/>
  <c r="AB37" i="40"/>
  <c r="AA37" i="40"/>
  <c r="Z37" i="40"/>
  <c r="Y37" i="40"/>
  <c r="X37" i="40"/>
  <c r="W37" i="40"/>
  <c r="AD36" i="40"/>
  <c r="AC36" i="40"/>
  <c r="AB36" i="40"/>
  <c r="AA36" i="40"/>
  <c r="Z36" i="40"/>
  <c r="Y36" i="40"/>
  <c r="X36" i="40"/>
  <c r="W36" i="40"/>
  <c r="N48" i="40"/>
  <c r="M48" i="40"/>
  <c r="L48" i="40"/>
  <c r="K48" i="40"/>
  <c r="J48" i="40"/>
  <c r="I48" i="40"/>
  <c r="H48" i="40"/>
  <c r="G48" i="40"/>
  <c r="N47" i="40"/>
  <c r="M47" i="40"/>
  <c r="L47" i="40"/>
  <c r="K47" i="40"/>
  <c r="J47" i="40"/>
  <c r="I47" i="40"/>
  <c r="H47" i="40"/>
  <c r="G47" i="40"/>
  <c r="N46" i="40"/>
  <c r="M46" i="40"/>
  <c r="L46" i="40"/>
  <c r="K46" i="40"/>
  <c r="J46" i="40"/>
  <c r="I46" i="40"/>
  <c r="H46" i="40"/>
  <c r="G46" i="40"/>
  <c r="N45" i="40"/>
  <c r="M45" i="40"/>
  <c r="L45" i="40"/>
  <c r="K45" i="40"/>
  <c r="J45" i="40"/>
  <c r="I45" i="40"/>
  <c r="H45" i="40"/>
  <c r="G45" i="40"/>
  <c r="N44" i="40"/>
  <c r="M44" i="40"/>
  <c r="L44" i="40"/>
  <c r="K44" i="40"/>
  <c r="J44" i="40"/>
  <c r="I44" i="40"/>
  <c r="H44" i="40"/>
  <c r="G44" i="40"/>
  <c r="N43" i="40"/>
  <c r="M43" i="40"/>
  <c r="L43" i="40"/>
  <c r="K43" i="40"/>
  <c r="J43" i="40"/>
  <c r="I43" i="40"/>
  <c r="H43" i="40"/>
  <c r="G43" i="40"/>
  <c r="N42" i="40"/>
  <c r="M42" i="40"/>
  <c r="L42" i="40"/>
  <c r="K42" i="40"/>
  <c r="J42" i="40"/>
  <c r="I42" i="40"/>
  <c r="H42" i="40"/>
  <c r="G42" i="40"/>
  <c r="N41" i="40"/>
  <c r="M41" i="40"/>
  <c r="L41" i="40"/>
  <c r="K41" i="40"/>
  <c r="J41" i="40"/>
  <c r="I41" i="40"/>
  <c r="H41" i="40"/>
  <c r="G41" i="40"/>
  <c r="N40" i="40"/>
  <c r="M40" i="40"/>
  <c r="L40" i="40"/>
  <c r="K40" i="40"/>
  <c r="J40" i="40"/>
  <c r="I40" i="40"/>
  <c r="H40" i="40"/>
  <c r="G40" i="40"/>
  <c r="N39" i="40"/>
  <c r="M39" i="40"/>
  <c r="L39" i="40"/>
  <c r="K39" i="40"/>
  <c r="J39" i="40"/>
  <c r="I39" i="40"/>
  <c r="H39" i="40"/>
  <c r="G39" i="40"/>
  <c r="N38" i="40"/>
  <c r="M38" i="40"/>
  <c r="L38" i="40"/>
  <c r="K38" i="40"/>
  <c r="J38" i="40"/>
  <c r="I38" i="40"/>
  <c r="H38" i="40"/>
  <c r="G38" i="40"/>
  <c r="N37" i="40"/>
  <c r="M37" i="40"/>
  <c r="L37" i="40"/>
  <c r="K37" i="40"/>
  <c r="J37" i="40"/>
  <c r="I37" i="40"/>
  <c r="H37" i="40"/>
  <c r="G37" i="40"/>
  <c r="N36" i="40"/>
  <c r="M36" i="40"/>
  <c r="L36" i="40"/>
  <c r="K36" i="40"/>
  <c r="J36" i="40"/>
  <c r="I36" i="40"/>
  <c r="H36" i="40"/>
  <c r="G36" i="40"/>
  <c r="BJ32" i="40"/>
  <c r="BI32" i="40"/>
  <c r="BH32" i="40"/>
  <c r="BG32" i="40"/>
  <c r="BF32" i="40"/>
  <c r="BE32" i="40"/>
  <c r="BD32" i="40"/>
  <c r="BJ31" i="40"/>
  <c r="BI31" i="40"/>
  <c r="BH31" i="40"/>
  <c r="BG31" i="40"/>
  <c r="BF31" i="40"/>
  <c r="BE31" i="40"/>
  <c r="BD31" i="40"/>
  <c r="BJ30" i="40"/>
  <c r="BI30" i="40"/>
  <c r="BH30" i="40"/>
  <c r="BG30" i="40"/>
  <c r="BF30" i="40"/>
  <c r="BE30" i="40"/>
  <c r="BD30" i="40"/>
  <c r="BJ29" i="40"/>
  <c r="BI29" i="40"/>
  <c r="BH29" i="40"/>
  <c r="BG29" i="40"/>
  <c r="BF29" i="40"/>
  <c r="BE29" i="40"/>
  <c r="BD29" i="40"/>
  <c r="BJ28" i="40"/>
  <c r="BI28" i="40"/>
  <c r="BH28" i="40"/>
  <c r="BG28" i="40"/>
  <c r="BF28" i="40"/>
  <c r="BE28" i="40"/>
  <c r="BD28" i="40"/>
  <c r="BJ27" i="40"/>
  <c r="BI27" i="40"/>
  <c r="BH27" i="40"/>
  <c r="BG27" i="40"/>
  <c r="BF27" i="40"/>
  <c r="BE27" i="40"/>
  <c r="BD27" i="40"/>
  <c r="BJ26" i="40"/>
  <c r="BI26" i="40"/>
  <c r="BH26" i="40"/>
  <c r="BG26" i="40"/>
  <c r="BF26" i="40"/>
  <c r="BE26" i="40"/>
  <c r="BD26" i="40"/>
  <c r="BJ25" i="40"/>
  <c r="BI25" i="40"/>
  <c r="BH25" i="40"/>
  <c r="BG25" i="40"/>
  <c r="BF25" i="40"/>
  <c r="BE25" i="40"/>
  <c r="BD25" i="40"/>
  <c r="BJ24" i="40"/>
  <c r="BI24" i="40"/>
  <c r="BH24" i="40"/>
  <c r="BG24" i="40"/>
  <c r="BF24" i="40"/>
  <c r="BE24" i="40"/>
  <c r="BD24" i="40"/>
  <c r="BJ23" i="40"/>
  <c r="BI23" i="40"/>
  <c r="BH23" i="40"/>
  <c r="BG23" i="40"/>
  <c r="BF23" i="40"/>
  <c r="BE23" i="40"/>
  <c r="BD23" i="40"/>
  <c r="BJ22" i="40"/>
  <c r="BI22" i="40"/>
  <c r="BH22" i="40"/>
  <c r="BG22" i="40"/>
  <c r="BF22" i="40"/>
  <c r="BE22" i="40"/>
  <c r="BD22" i="40"/>
  <c r="BJ21" i="40"/>
  <c r="BI21" i="40"/>
  <c r="BH21" i="40"/>
  <c r="BG21" i="40"/>
  <c r="BF21" i="40"/>
  <c r="BE21" i="40"/>
  <c r="BD21" i="40"/>
  <c r="BJ20" i="40"/>
  <c r="BI20" i="40"/>
  <c r="BH20" i="40"/>
  <c r="BG20" i="40"/>
  <c r="BF20" i="40"/>
  <c r="BE20" i="40"/>
  <c r="BD20" i="40"/>
  <c r="BC32" i="40"/>
  <c r="BC31" i="40"/>
  <c r="BC30" i="40"/>
  <c r="BC29" i="40"/>
  <c r="BC28" i="40"/>
  <c r="BC27" i="40"/>
  <c r="BC26" i="40"/>
  <c r="BC25" i="40"/>
  <c r="BC24" i="40"/>
  <c r="BC23" i="40"/>
  <c r="BC22" i="40"/>
  <c r="BC21" i="40"/>
  <c r="BC20" i="40"/>
  <c r="AT32" i="40"/>
  <c r="AS32" i="40"/>
  <c r="AR32" i="40"/>
  <c r="AQ32" i="40"/>
  <c r="AP32" i="40"/>
  <c r="AO32" i="40"/>
  <c r="AN32" i="40"/>
  <c r="AM32" i="40"/>
  <c r="AT31" i="40"/>
  <c r="AS31" i="40"/>
  <c r="AR31" i="40"/>
  <c r="AQ31" i="40"/>
  <c r="AP31" i="40"/>
  <c r="AO31" i="40"/>
  <c r="AN31" i="40"/>
  <c r="AM31" i="40"/>
  <c r="AT30" i="40"/>
  <c r="AS30" i="40"/>
  <c r="AR30" i="40"/>
  <c r="AQ30" i="40"/>
  <c r="AP30" i="40"/>
  <c r="AO30" i="40"/>
  <c r="AN30" i="40"/>
  <c r="AM30" i="40"/>
  <c r="AT29" i="40"/>
  <c r="AS29" i="40"/>
  <c r="AR29" i="40"/>
  <c r="AQ29" i="40"/>
  <c r="AP29" i="40"/>
  <c r="AO29" i="40"/>
  <c r="AN29" i="40"/>
  <c r="AM29" i="40"/>
  <c r="AT28" i="40"/>
  <c r="AS28" i="40"/>
  <c r="AR28" i="40"/>
  <c r="AQ28" i="40"/>
  <c r="AP28" i="40"/>
  <c r="AO28" i="40"/>
  <c r="AN28" i="40"/>
  <c r="AM28" i="40"/>
  <c r="AT27" i="40"/>
  <c r="AS27" i="40"/>
  <c r="AR27" i="40"/>
  <c r="AQ27" i="40"/>
  <c r="AP27" i="40"/>
  <c r="AO27" i="40"/>
  <c r="AN27" i="40"/>
  <c r="AM27" i="40"/>
  <c r="AT26" i="40"/>
  <c r="AS26" i="40"/>
  <c r="AR26" i="40"/>
  <c r="AQ26" i="40"/>
  <c r="AP26" i="40"/>
  <c r="AO26" i="40"/>
  <c r="AN26" i="40"/>
  <c r="AM26" i="40"/>
  <c r="AT25" i="40"/>
  <c r="AS25" i="40"/>
  <c r="AR25" i="40"/>
  <c r="AQ25" i="40"/>
  <c r="AP25" i="40"/>
  <c r="AO25" i="40"/>
  <c r="AN25" i="40"/>
  <c r="AM25" i="40"/>
  <c r="AT24" i="40"/>
  <c r="AS24" i="40"/>
  <c r="AR24" i="40"/>
  <c r="AQ24" i="40"/>
  <c r="AP24" i="40"/>
  <c r="AO24" i="40"/>
  <c r="AN24" i="40"/>
  <c r="AM24" i="40"/>
  <c r="AT23" i="40"/>
  <c r="AS23" i="40"/>
  <c r="AR23" i="40"/>
  <c r="AQ23" i="40"/>
  <c r="AP23" i="40"/>
  <c r="AO23" i="40"/>
  <c r="AN23" i="40"/>
  <c r="AM23" i="40"/>
  <c r="AT22" i="40"/>
  <c r="AS22" i="40"/>
  <c r="AR22" i="40"/>
  <c r="AQ22" i="40"/>
  <c r="AP22" i="40"/>
  <c r="AO22" i="40"/>
  <c r="AN22" i="40"/>
  <c r="AM22" i="40"/>
  <c r="AT21" i="40"/>
  <c r="AS21" i="40"/>
  <c r="AR21" i="40"/>
  <c r="AQ21" i="40"/>
  <c r="AP21" i="40"/>
  <c r="AO21" i="40"/>
  <c r="AN21" i="40"/>
  <c r="AM21" i="40"/>
  <c r="AT20" i="40"/>
  <c r="AS20" i="40"/>
  <c r="AR20" i="40"/>
  <c r="AQ20" i="40"/>
  <c r="AP20" i="40"/>
  <c r="AO20" i="40"/>
  <c r="AN20" i="40"/>
  <c r="AM20" i="40"/>
  <c r="AD32" i="40"/>
  <c r="AC32" i="40"/>
  <c r="AB32" i="40"/>
  <c r="AA32" i="40"/>
  <c r="Z32" i="40"/>
  <c r="Y32" i="40"/>
  <c r="X32" i="40"/>
  <c r="W32" i="40"/>
  <c r="AD31" i="40"/>
  <c r="AB31" i="40"/>
  <c r="AA31" i="40"/>
  <c r="Z31" i="40"/>
  <c r="X31" i="40"/>
  <c r="AD30" i="40"/>
  <c r="AB30" i="40"/>
  <c r="AA30" i="40"/>
  <c r="Z30" i="40"/>
  <c r="X30" i="40"/>
  <c r="W30" i="40"/>
  <c r="AD29" i="40"/>
  <c r="AC29" i="40"/>
  <c r="AB29" i="40"/>
  <c r="Z29" i="40"/>
  <c r="X29" i="40"/>
  <c r="W29" i="40"/>
  <c r="AC28" i="40"/>
  <c r="AB28" i="40"/>
  <c r="Z28" i="40"/>
  <c r="Y28" i="40"/>
  <c r="X28" i="40"/>
  <c r="W28" i="40"/>
  <c r="AD27" i="40"/>
  <c r="AB27" i="40"/>
  <c r="AA27" i="40"/>
  <c r="Z27" i="40"/>
  <c r="X27" i="40"/>
  <c r="W27" i="40"/>
  <c r="AD26" i="40"/>
  <c r="AA26" i="40"/>
  <c r="Z26" i="40"/>
  <c r="W26" i="40"/>
  <c r="AD25" i="40"/>
  <c r="AB25" i="40"/>
  <c r="Z25" i="40"/>
  <c r="W25" i="40"/>
  <c r="AD24" i="40"/>
  <c r="AC24" i="40"/>
  <c r="AB24" i="40"/>
  <c r="AA24" i="40"/>
  <c r="Z24" i="40"/>
  <c r="Y24" i="40"/>
  <c r="X24" i="40"/>
  <c r="W24" i="40"/>
  <c r="AD23" i="40"/>
  <c r="AB23" i="40"/>
  <c r="AA23" i="40"/>
  <c r="Z23" i="40"/>
  <c r="X23" i="40"/>
  <c r="AD22" i="40"/>
  <c r="AB22" i="40"/>
  <c r="AA22" i="40"/>
  <c r="Z22" i="40"/>
  <c r="W22" i="40"/>
  <c r="AD21" i="40"/>
  <c r="AC21" i="40"/>
  <c r="AB21" i="40"/>
  <c r="Z21" i="40"/>
  <c r="X21" i="40"/>
  <c r="W21" i="40"/>
  <c r="AC20" i="40"/>
  <c r="AB20" i="40"/>
  <c r="Z20" i="40"/>
  <c r="Y20" i="40"/>
  <c r="X20" i="40"/>
  <c r="W20" i="40"/>
  <c r="N32" i="40"/>
  <c r="M32" i="40"/>
  <c r="L32" i="40"/>
  <c r="K32" i="40"/>
  <c r="J32" i="40"/>
  <c r="I32" i="40"/>
  <c r="H32" i="40"/>
  <c r="G32" i="40"/>
  <c r="N31" i="40"/>
  <c r="M31" i="40"/>
  <c r="L31" i="40"/>
  <c r="K31" i="40"/>
  <c r="J31" i="40"/>
  <c r="I31" i="40"/>
  <c r="H31" i="40"/>
  <c r="G31" i="40"/>
  <c r="N30" i="40"/>
  <c r="M30" i="40"/>
  <c r="L30" i="40"/>
  <c r="K30" i="40"/>
  <c r="J30" i="40"/>
  <c r="I30" i="40"/>
  <c r="H30" i="40"/>
  <c r="G30" i="40"/>
  <c r="N29" i="40"/>
  <c r="M29" i="40"/>
  <c r="L29" i="40"/>
  <c r="K29" i="40"/>
  <c r="J29" i="40"/>
  <c r="I29" i="40"/>
  <c r="H29" i="40"/>
  <c r="G29" i="40"/>
  <c r="N28" i="40"/>
  <c r="M28" i="40"/>
  <c r="L28" i="40"/>
  <c r="K28" i="40"/>
  <c r="J28" i="40"/>
  <c r="I28" i="40"/>
  <c r="H28" i="40"/>
  <c r="G28" i="40"/>
  <c r="N27" i="40"/>
  <c r="M27" i="40"/>
  <c r="L27" i="40"/>
  <c r="K27" i="40"/>
  <c r="J27" i="40"/>
  <c r="I27" i="40"/>
  <c r="H27" i="40"/>
  <c r="G27" i="40"/>
  <c r="N26" i="40"/>
  <c r="M26" i="40"/>
  <c r="L26" i="40"/>
  <c r="K26" i="40"/>
  <c r="J26" i="40"/>
  <c r="I26" i="40"/>
  <c r="H26" i="40"/>
  <c r="G26" i="40"/>
  <c r="N25" i="40"/>
  <c r="M25" i="40"/>
  <c r="L25" i="40"/>
  <c r="K25" i="40"/>
  <c r="J25" i="40"/>
  <c r="I25" i="40"/>
  <c r="H25" i="40"/>
  <c r="G25" i="40"/>
  <c r="N24" i="40"/>
  <c r="M24" i="40"/>
  <c r="L24" i="40"/>
  <c r="K24" i="40"/>
  <c r="J24" i="40"/>
  <c r="I24" i="40"/>
  <c r="H24" i="40"/>
  <c r="G24" i="40"/>
  <c r="N23" i="40"/>
  <c r="M23" i="40"/>
  <c r="L23" i="40"/>
  <c r="K23" i="40"/>
  <c r="J23" i="40"/>
  <c r="I23" i="40"/>
  <c r="H23" i="40"/>
  <c r="G23" i="40"/>
  <c r="N22" i="40"/>
  <c r="M22" i="40"/>
  <c r="L22" i="40"/>
  <c r="K22" i="40"/>
  <c r="J22" i="40"/>
  <c r="I22" i="40"/>
  <c r="H22" i="40"/>
  <c r="G22" i="40"/>
  <c r="N21" i="40"/>
  <c r="M21" i="40"/>
  <c r="L21" i="40"/>
  <c r="K21" i="40"/>
  <c r="J21" i="40"/>
  <c r="I21" i="40"/>
  <c r="H21" i="40"/>
  <c r="G21" i="40"/>
  <c r="N20" i="40"/>
  <c r="M20" i="40"/>
  <c r="L20" i="40"/>
  <c r="K20" i="40"/>
  <c r="J20" i="40"/>
  <c r="I20" i="40"/>
  <c r="H20" i="40"/>
  <c r="G20" i="40"/>
  <c r="BJ16" i="40"/>
  <c r="BI16" i="40"/>
  <c r="BH16" i="40"/>
  <c r="BG16" i="40"/>
  <c r="BF16" i="40"/>
  <c r="BE16" i="40"/>
  <c r="BD16" i="40"/>
  <c r="BC16" i="40"/>
  <c r="BJ15" i="40"/>
  <c r="BI15" i="40"/>
  <c r="BH15" i="40"/>
  <c r="BG15" i="40"/>
  <c r="BF15" i="40"/>
  <c r="BE15" i="40"/>
  <c r="BD15" i="40"/>
  <c r="BC15" i="40"/>
  <c r="BJ14" i="40"/>
  <c r="BI14" i="40"/>
  <c r="BH14" i="40"/>
  <c r="BG14" i="40"/>
  <c r="BF14" i="40"/>
  <c r="BE14" i="40"/>
  <c r="BD14" i="40"/>
  <c r="BC14" i="40"/>
  <c r="BJ13" i="40"/>
  <c r="BI13" i="40"/>
  <c r="BH13" i="40"/>
  <c r="BG13" i="40"/>
  <c r="BF13" i="40"/>
  <c r="BE13" i="40"/>
  <c r="BD13" i="40"/>
  <c r="BC13" i="40"/>
  <c r="BJ12" i="40"/>
  <c r="BI12" i="40"/>
  <c r="BH12" i="40"/>
  <c r="BG12" i="40"/>
  <c r="BF12" i="40"/>
  <c r="BE12" i="40"/>
  <c r="BD12" i="40"/>
  <c r="BC12" i="40"/>
  <c r="BJ11" i="40"/>
  <c r="BI11" i="40"/>
  <c r="BH11" i="40"/>
  <c r="BG11" i="40"/>
  <c r="BF11" i="40"/>
  <c r="BE11" i="40"/>
  <c r="BD11" i="40"/>
  <c r="BC11" i="40"/>
  <c r="BJ10" i="40"/>
  <c r="BI10" i="40"/>
  <c r="BH10" i="40"/>
  <c r="BG10" i="40"/>
  <c r="BF10" i="40"/>
  <c r="BE10" i="40"/>
  <c r="BD10" i="40"/>
  <c r="BC10" i="40"/>
  <c r="BJ9" i="40"/>
  <c r="BI9" i="40"/>
  <c r="BH9" i="40"/>
  <c r="BG9" i="40"/>
  <c r="BF9" i="40"/>
  <c r="BE9" i="40"/>
  <c r="BD9" i="40"/>
  <c r="BC9" i="40"/>
  <c r="BJ8" i="40"/>
  <c r="BI8" i="40"/>
  <c r="BH8" i="40"/>
  <c r="BG8" i="40"/>
  <c r="BF8" i="40"/>
  <c r="BE8" i="40"/>
  <c r="BD8" i="40"/>
  <c r="BC8" i="40"/>
  <c r="BJ7" i="40"/>
  <c r="BI7" i="40"/>
  <c r="BH7" i="40"/>
  <c r="BG7" i="40"/>
  <c r="BF7" i="40"/>
  <c r="BE7" i="40"/>
  <c r="BD7" i="40"/>
  <c r="BC7" i="40"/>
  <c r="BJ6" i="40"/>
  <c r="BI6" i="40"/>
  <c r="BH6" i="40"/>
  <c r="BG6" i="40"/>
  <c r="BF6" i="40"/>
  <c r="BE6" i="40"/>
  <c r="BD6" i="40"/>
  <c r="BC6" i="40"/>
  <c r="BJ5" i="40"/>
  <c r="BI5" i="40"/>
  <c r="BH5" i="40"/>
  <c r="BG5" i="40"/>
  <c r="BF5" i="40"/>
  <c r="BE5" i="40"/>
  <c r="BD5" i="40"/>
  <c r="BC5" i="40"/>
  <c r="BJ4" i="40"/>
  <c r="BI4" i="40"/>
  <c r="BH4" i="40"/>
  <c r="BG4" i="40"/>
  <c r="BF4" i="40"/>
  <c r="BE4" i="40"/>
  <c r="BD4" i="40"/>
  <c r="BC4" i="40"/>
  <c r="AT16" i="40"/>
  <c r="AS16" i="40"/>
  <c r="AR16" i="40"/>
  <c r="AQ16" i="40"/>
  <c r="AP16" i="40"/>
  <c r="AO16" i="40"/>
  <c r="AN16" i="40"/>
  <c r="AM16" i="40"/>
  <c r="AT15" i="40"/>
  <c r="AS15" i="40"/>
  <c r="AR15" i="40"/>
  <c r="AQ15" i="40"/>
  <c r="AP15" i="40"/>
  <c r="AO15" i="40"/>
  <c r="AN15" i="40"/>
  <c r="AM15" i="40"/>
  <c r="AT14" i="40"/>
  <c r="AS14" i="40"/>
  <c r="AR14" i="40"/>
  <c r="AQ14" i="40"/>
  <c r="AP14" i="40"/>
  <c r="AO14" i="40"/>
  <c r="AN14" i="40"/>
  <c r="AM14" i="40"/>
  <c r="AT13" i="40"/>
  <c r="AS13" i="40"/>
  <c r="AR13" i="40"/>
  <c r="AQ13" i="40"/>
  <c r="AP13" i="40"/>
  <c r="AO13" i="40"/>
  <c r="AN13" i="40"/>
  <c r="AM13" i="40"/>
  <c r="AT12" i="40"/>
  <c r="AS12" i="40"/>
  <c r="AR12" i="40"/>
  <c r="AQ12" i="40"/>
  <c r="AP12" i="40"/>
  <c r="AO12" i="40"/>
  <c r="AN12" i="40"/>
  <c r="AM12" i="40"/>
  <c r="AT11" i="40"/>
  <c r="AS11" i="40"/>
  <c r="AR11" i="40"/>
  <c r="AQ11" i="40"/>
  <c r="AP11" i="40"/>
  <c r="AO11" i="40"/>
  <c r="AN11" i="40"/>
  <c r="AM11" i="40"/>
  <c r="AT10" i="40"/>
  <c r="AS10" i="40"/>
  <c r="AR10" i="40"/>
  <c r="AQ10" i="40"/>
  <c r="AP10" i="40"/>
  <c r="AO10" i="40"/>
  <c r="AN10" i="40"/>
  <c r="AM10" i="40"/>
  <c r="AT9" i="40"/>
  <c r="AS9" i="40"/>
  <c r="AR9" i="40"/>
  <c r="AQ9" i="40"/>
  <c r="AP9" i="40"/>
  <c r="AO9" i="40"/>
  <c r="AN9" i="40"/>
  <c r="AM9" i="40"/>
  <c r="AT8" i="40"/>
  <c r="AS8" i="40"/>
  <c r="AR8" i="40"/>
  <c r="AQ8" i="40"/>
  <c r="AP8" i="40"/>
  <c r="AO8" i="40"/>
  <c r="AN8" i="40"/>
  <c r="AM8" i="40"/>
  <c r="AT7" i="40"/>
  <c r="AS7" i="40"/>
  <c r="AR7" i="40"/>
  <c r="AQ7" i="40"/>
  <c r="AP7" i="40"/>
  <c r="AO7" i="40"/>
  <c r="AN7" i="40"/>
  <c r="AM7" i="40"/>
  <c r="AT6" i="40"/>
  <c r="AS6" i="40"/>
  <c r="AR6" i="40"/>
  <c r="AQ6" i="40"/>
  <c r="AP6" i="40"/>
  <c r="AO6" i="40"/>
  <c r="AN6" i="40"/>
  <c r="AM6" i="40"/>
  <c r="AT5" i="40"/>
  <c r="AS5" i="40"/>
  <c r="AR5" i="40"/>
  <c r="AQ5" i="40"/>
  <c r="AP5" i="40"/>
  <c r="AO5" i="40"/>
  <c r="AN5" i="40"/>
  <c r="AM5" i="40"/>
  <c r="AT4" i="40"/>
  <c r="AS4" i="40"/>
  <c r="AR4" i="40"/>
  <c r="AQ4" i="40"/>
  <c r="AP4" i="40"/>
  <c r="AO4" i="40"/>
  <c r="AN4" i="40"/>
  <c r="AM4" i="40"/>
  <c r="AD16" i="40"/>
  <c r="AC16" i="40"/>
  <c r="AB16" i="40"/>
  <c r="AA16" i="40"/>
  <c r="Z16" i="40"/>
  <c r="Y16" i="40"/>
  <c r="X16" i="40"/>
  <c r="W16" i="40"/>
  <c r="AD15" i="40"/>
  <c r="AC15" i="40"/>
  <c r="AB15" i="40"/>
  <c r="AA15" i="40"/>
  <c r="Z15" i="40"/>
  <c r="Y15" i="40"/>
  <c r="X15" i="40"/>
  <c r="W15" i="40"/>
  <c r="AD14" i="40"/>
  <c r="AC14" i="40"/>
  <c r="AB14" i="40"/>
  <c r="AA14" i="40"/>
  <c r="Z14" i="40"/>
  <c r="Y14" i="40"/>
  <c r="X14" i="40"/>
  <c r="W14" i="40"/>
  <c r="AD13" i="40"/>
  <c r="AC13" i="40"/>
  <c r="AB13" i="40"/>
  <c r="AA13" i="40"/>
  <c r="Z13" i="40"/>
  <c r="Y13" i="40"/>
  <c r="X13" i="40"/>
  <c r="W13" i="40"/>
  <c r="AD12" i="40"/>
  <c r="AC12" i="40"/>
  <c r="AB12" i="40"/>
  <c r="AA12" i="40"/>
  <c r="Z12" i="40"/>
  <c r="Y12" i="40"/>
  <c r="X12" i="40"/>
  <c r="W12" i="40"/>
  <c r="AD11" i="40"/>
  <c r="AC11" i="40"/>
  <c r="AB11" i="40"/>
  <c r="AA11" i="40"/>
  <c r="Z11" i="40"/>
  <c r="Y11" i="40"/>
  <c r="X11" i="40"/>
  <c r="W11" i="40"/>
  <c r="AD10" i="40"/>
  <c r="AC10" i="40"/>
  <c r="AB10" i="40"/>
  <c r="AA10" i="40"/>
  <c r="Z10" i="40"/>
  <c r="Y10" i="40"/>
  <c r="X10" i="40"/>
  <c r="W10" i="40"/>
  <c r="AD9" i="40"/>
  <c r="AC9" i="40"/>
  <c r="AB9" i="40"/>
  <c r="AA9" i="40"/>
  <c r="Z9" i="40"/>
  <c r="Y9" i="40"/>
  <c r="X9" i="40"/>
  <c r="W9" i="40"/>
  <c r="AD8" i="40"/>
  <c r="AC8" i="40"/>
  <c r="AB8" i="40"/>
  <c r="AA8" i="40"/>
  <c r="Z8" i="40"/>
  <c r="Y8" i="40"/>
  <c r="X8" i="40"/>
  <c r="W8" i="40"/>
  <c r="AD7" i="40"/>
  <c r="AC7" i="40"/>
  <c r="AB7" i="40"/>
  <c r="AA7" i="40"/>
  <c r="Z7" i="40"/>
  <c r="Y7" i="40"/>
  <c r="X7" i="40"/>
  <c r="W7" i="40"/>
  <c r="AD6" i="40"/>
  <c r="AC6" i="40"/>
  <c r="AB6" i="40"/>
  <c r="AA6" i="40"/>
  <c r="Z6" i="40"/>
  <c r="Y6" i="40"/>
  <c r="X6" i="40"/>
  <c r="W6" i="40"/>
  <c r="AD5" i="40"/>
  <c r="AC5" i="40"/>
  <c r="AB5" i="40"/>
  <c r="AA5" i="40"/>
  <c r="Z5" i="40"/>
  <c r="Y5" i="40"/>
  <c r="X5" i="40"/>
  <c r="W5" i="40"/>
  <c r="AD4" i="40"/>
  <c r="AC4" i="40"/>
  <c r="AB4" i="40"/>
  <c r="AA4" i="40"/>
  <c r="Z4" i="40"/>
  <c r="Y4" i="40"/>
  <c r="X4" i="40"/>
  <c r="W4" i="40"/>
  <c r="N16" i="40"/>
  <c r="M16" i="40"/>
  <c r="L16" i="40"/>
  <c r="K16" i="40"/>
  <c r="J16" i="40"/>
  <c r="I16" i="40"/>
  <c r="H16" i="40"/>
  <c r="G16" i="40"/>
  <c r="N15" i="40"/>
  <c r="M15" i="40"/>
  <c r="L15" i="40"/>
  <c r="K15" i="40"/>
  <c r="J15" i="40"/>
  <c r="I15" i="40"/>
  <c r="H15" i="40"/>
  <c r="G15" i="40"/>
  <c r="N14" i="40"/>
  <c r="M14" i="40"/>
  <c r="L14" i="40"/>
  <c r="K14" i="40"/>
  <c r="J14" i="40"/>
  <c r="I14" i="40"/>
  <c r="H14" i="40"/>
  <c r="G14" i="40"/>
  <c r="N13" i="40"/>
  <c r="M13" i="40"/>
  <c r="L13" i="40"/>
  <c r="K13" i="40"/>
  <c r="J13" i="40"/>
  <c r="H13" i="40"/>
  <c r="G13" i="40"/>
  <c r="N12" i="40"/>
  <c r="M12" i="40"/>
  <c r="L12" i="40"/>
  <c r="K12" i="40"/>
  <c r="J12" i="40"/>
  <c r="I12" i="40"/>
  <c r="H12" i="40"/>
  <c r="G12" i="40"/>
  <c r="N11" i="40"/>
  <c r="M11" i="40"/>
  <c r="L11" i="40"/>
  <c r="K11" i="40"/>
  <c r="J11" i="40"/>
  <c r="I11" i="40"/>
  <c r="H11" i="40"/>
  <c r="G11" i="40"/>
  <c r="N10" i="40"/>
  <c r="M10" i="40"/>
  <c r="L10" i="40"/>
  <c r="K10" i="40"/>
  <c r="J10" i="40"/>
  <c r="I10" i="40"/>
  <c r="H10" i="40"/>
  <c r="G10" i="40"/>
  <c r="N9" i="40"/>
  <c r="M9" i="40"/>
  <c r="L9" i="40"/>
  <c r="K9" i="40"/>
  <c r="J9" i="40"/>
  <c r="I9" i="40"/>
  <c r="H9" i="40"/>
  <c r="G9" i="40"/>
  <c r="N8" i="40"/>
  <c r="M8" i="40"/>
  <c r="L8" i="40"/>
  <c r="K8" i="40"/>
  <c r="J8" i="40"/>
  <c r="I8" i="40"/>
  <c r="H8" i="40"/>
  <c r="G8" i="40"/>
  <c r="N7" i="40"/>
  <c r="M7" i="40"/>
  <c r="L7" i="40"/>
  <c r="K7" i="40"/>
  <c r="J7" i="40"/>
  <c r="I7" i="40"/>
  <c r="H7" i="40"/>
  <c r="G7" i="40"/>
  <c r="N6" i="40"/>
  <c r="M6" i="40"/>
  <c r="L6" i="40"/>
  <c r="K6" i="40"/>
  <c r="J6" i="40"/>
  <c r="I6" i="40"/>
  <c r="H6" i="40"/>
  <c r="G6" i="40"/>
  <c r="N5" i="40"/>
  <c r="M5" i="40"/>
  <c r="L5" i="40"/>
  <c r="K5" i="40"/>
  <c r="J5" i="40"/>
  <c r="I5" i="40"/>
  <c r="H5" i="40"/>
  <c r="G5" i="40"/>
  <c r="N4" i="40"/>
  <c r="M4" i="40"/>
  <c r="L4" i="40"/>
  <c r="K4" i="40"/>
  <c r="J4" i="40"/>
  <c r="I4" i="40"/>
  <c r="H4" i="40"/>
  <c r="G4" i="40"/>
  <c r="CR196" i="40"/>
  <c r="Z139" i="40" l="1"/>
  <c r="AM144" i="40"/>
  <c r="J144" i="40"/>
  <c r="AM136" i="40"/>
  <c r="BH141" i="40"/>
  <c r="J137" i="40"/>
  <c r="Z132" i="40"/>
  <c r="AM137" i="40"/>
  <c r="J138" i="40"/>
  <c r="Z133" i="40"/>
  <c r="AC141" i="40"/>
  <c r="AM138" i="40"/>
  <c r="BE133" i="40"/>
  <c r="AA140" i="40"/>
  <c r="BC132" i="40"/>
  <c r="J139" i="40"/>
  <c r="Z134" i="40"/>
  <c r="Y143" i="40"/>
  <c r="AM139" i="40"/>
  <c r="BG134" i="40"/>
  <c r="J132" i="40"/>
  <c r="J140" i="40"/>
  <c r="Z135" i="40"/>
  <c r="AM132" i="40"/>
  <c r="AM140" i="40"/>
  <c r="BC136" i="40"/>
  <c r="J134" i="40"/>
  <c r="J142" i="40"/>
  <c r="Z137" i="40"/>
  <c r="AM134" i="40"/>
  <c r="AM142" i="40"/>
  <c r="BG138" i="40"/>
  <c r="J133" i="40"/>
  <c r="J141" i="40"/>
  <c r="Z136" i="40"/>
  <c r="AM133" i="40"/>
  <c r="AM141" i="40"/>
  <c r="BE137" i="40"/>
  <c r="J135" i="40"/>
  <c r="J143" i="40"/>
  <c r="Z138" i="40"/>
  <c r="AM135" i="40"/>
  <c r="AM143" i="40"/>
  <c r="BD140" i="40"/>
  <c r="K132" i="40"/>
  <c r="K133" i="40"/>
  <c r="K134" i="40"/>
  <c r="K135" i="40"/>
  <c r="K136" i="40"/>
  <c r="K137" i="40"/>
  <c r="K138" i="40"/>
  <c r="K139" i="40"/>
  <c r="K140" i="40"/>
  <c r="K141" i="40"/>
  <c r="K142" i="40"/>
  <c r="K143" i="40"/>
  <c r="K144" i="40"/>
  <c r="AA132" i="40"/>
  <c r="AA133" i="40"/>
  <c r="AA134" i="40"/>
  <c r="AA135" i="40"/>
  <c r="AA136" i="40"/>
  <c r="AA137" i="40"/>
  <c r="AA138" i="40"/>
  <c r="AA139" i="40"/>
  <c r="AB140" i="40"/>
  <c r="AD141" i="40"/>
  <c r="Z143" i="40"/>
  <c r="AN132" i="40"/>
  <c r="AN133" i="40"/>
  <c r="AN134" i="40"/>
  <c r="AN135" i="40"/>
  <c r="AN136" i="40"/>
  <c r="AN137" i="40"/>
  <c r="AN138" i="40"/>
  <c r="AN139" i="40"/>
  <c r="AN140" i="40"/>
  <c r="AN141" i="40"/>
  <c r="AN142" i="40"/>
  <c r="AN143" i="40"/>
  <c r="AN144" i="40"/>
  <c r="BD132" i="40"/>
  <c r="BF133" i="40"/>
  <c r="BI134" i="40"/>
  <c r="BD136" i="40"/>
  <c r="BF137" i="40"/>
  <c r="BI138" i="40"/>
  <c r="BE140" i="40"/>
  <c r="BI141" i="40"/>
  <c r="L132" i="40"/>
  <c r="L133" i="40"/>
  <c r="L134" i="40"/>
  <c r="L135" i="40"/>
  <c r="L136" i="40"/>
  <c r="L137" i="40"/>
  <c r="L138" i="40"/>
  <c r="L139" i="40"/>
  <c r="L140" i="40"/>
  <c r="L141" i="40"/>
  <c r="L142" i="40"/>
  <c r="L143" i="40"/>
  <c r="L144" i="40"/>
  <c r="AB132" i="40"/>
  <c r="AB133" i="40"/>
  <c r="AB134" i="40"/>
  <c r="AB135" i="40"/>
  <c r="AB136" i="40"/>
  <c r="AB137" i="40"/>
  <c r="AB138" i="40"/>
  <c r="AB139" i="40"/>
  <c r="AC140" i="40"/>
  <c r="X142" i="40"/>
  <c r="AB143" i="40"/>
  <c r="AO132" i="40"/>
  <c r="AO133" i="40"/>
  <c r="AO134" i="40"/>
  <c r="AO135" i="40"/>
  <c r="AO136" i="40"/>
  <c r="AO137" i="40"/>
  <c r="AO138" i="40"/>
  <c r="AO139" i="40"/>
  <c r="AO140" i="40"/>
  <c r="AO141" i="40"/>
  <c r="AO142" i="40"/>
  <c r="AO143" i="40"/>
  <c r="AO144" i="40"/>
  <c r="BE132" i="40"/>
  <c r="BG133" i="40"/>
  <c r="BC135" i="40"/>
  <c r="BE136" i="40"/>
  <c r="BG137" i="40"/>
  <c r="BC139" i="40"/>
  <c r="BF140" i="40"/>
  <c r="BF143" i="40"/>
  <c r="M132" i="40"/>
  <c r="M133" i="40"/>
  <c r="M134" i="40"/>
  <c r="M135" i="40"/>
  <c r="M136" i="40"/>
  <c r="M137" i="40"/>
  <c r="M138" i="40"/>
  <c r="M139" i="40"/>
  <c r="M140" i="40"/>
  <c r="M141" i="40"/>
  <c r="M142" i="40"/>
  <c r="M143" i="40"/>
  <c r="M144" i="40"/>
  <c r="AC132" i="40"/>
  <c r="AC133" i="40"/>
  <c r="AC134" i="40"/>
  <c r="AC135" i="40"/>
  <c r="AC136" i="40"/>
  <c r="AC137" i="40"/>
  <c r="AC138" i="40"/>
  <c r="AC139" i="40"/>
  <c r="AD140" i="40"/>
  <c r="Y142" i="40"/>
  <c r="AC143" i="40"/>
  <c r="AP132" i="40"/>
  <c r="AP133" i="40"/>
  <c r="AP134" i="40"/>
  <c r="AP135" i="40"/>
  <c r="AP136" i="40"/>
  <c r="AP137" i="40"/>
  <c r="AP138" i="40"/>
  <c r="AP139" i="40"/>
  <c r="AP140" i="40"/>
  <c r="AP141" i="40"/>
  <c r="AP142" i="40"/>
  <c r="AP143" i="40"/>
  <c r="AP144" i="40"/>
  <c r="BF132" i="40"/>
  <c r="BI133" i="40"/>
  <c r="BD135" i="40"/>
  <c r="BF136" i="40"/>
  <c r="BI137" i="40"/>
  <c r="BD139" i="40"/>
  <c r="BG140" i="40"/>
  <c r="BI143" i="40"/>
  <c r="CR178" i="40"/>
  <c r="N132" i="40"/>
  <c r="N133" i="40"/>
  <c r="N134" i="40"/>
  <c r="N135" i="40"/>
  <c r="N136" i="40"/>
  <c r="N137" i="40"/>
  <c r="N138" i="40"/>
  <c r="N139" i="40"/>
  <c r="N140" i="40"/>
  <c r="N141" i="40"/>
  <c r="N142" i="40"/>
  <c r="N143" i="40"/>
  <c r="N144" i="40"/>
  <c r="AD132" i="40"/>
  <c r="AD133" i="40"/>
  <c r="AD134" i="40"/>
  <c r="AD135" i="40"/>
  <c r="AD136" i="40"/>
  <c r="AD137" i="40"/>
  <c r="AD138" i="40"/>
  <c r="AD139" i="40"/>
  <c r="X141" i="40"/>
  <c r="Z142" i="40"/>
  <c r="W144" i="40"/>
  <c r="AQ132" i="40"/>
  <c r="AQ133" i="40"/>
  <c r="AQ134" i="40"/>
  <c r="AQ135" i="40"/>
  <c r="AQ136" i="40"/>
  <c r="AQ137" i="40"/>
  <c r="AQ138" i="40"/>
  <c r="AQ139" i="40"/>
  <c r="AQ140" i="40"/>
  <c r="AQ141" i="40"/>
  <c r="AQ142" i="40"/>
  <c r="AQ143" i="40"/>
  <c r="AQ144" i="40"/>
  <c r="BG132" i="40"/>
  <c r="BC134" i="40"/>
  <c r="BE135" i="40"/>
  <c r="BG136" i="40"/>
  <c r="BC138" i="40"/>
  <c r="BE139" i="40"/>
  <c r="BH140" i="40"/>
  <c r="G132" i="40"/>
  <c r="G133" i="40"/>
  <c r="G134" i="40"/>
  <c r="G135" i="40"/>
  <c r="G136" i="40"/>
  <c r="G137" i="40"/>
  <c r="G138" i="40"/>
  <c r="G139" i="40"/>
  <c r="G140" i="40"/>
  <c r="G141" i="40"/>
  <c r="G142" i="40"/>
  <c r="G143" i="40"/>
  <c r="G144" i="40"/>
  <c r="W132" i="40"/>
  <c r="W133" i="40"/>
  <c r="W134" i="40"/>
  <c r="W135" i="40"/>
  <c r="W136" i="40"/>
  <c r="W137" i="40"/>
  <c r="W138" i="40"/>
  <c r="W139" i="40"/>
  <c r="X140" i="40"/>
  <c r="Y141" i="40"/>
  <c r="AB142" i="40"/>
  <c r="X144" i="40"/>
  <c r="AR132" i="40"/>
  <c r="AR133" i="40"/>
  <c r="AR134" i="40"/>
  <c r="AR135" i="40"/>
  <c r="AR136" i="40"/>
  <c r="AR137" i="40"/>
  <c r="AR138" i="40"/>
  <c r="AR139" i="40"/>
  <c r="AR140" i="40"/>
  <c r="AR141" i="40"/>
  <c r="AR142" i="40"/>
  <c r="AR143" i="40"/>
  <c r="AR144" i="40"/>
  <c r="BI132" i="40"/>
  <c r="BD134" i="40"/>
  <c r="BF135" i="40"/>
  <c r="BI136" i="40"/>
  <c r="BD138" i="40"/>
  <c r="BF139" i="40"/>
  <c r="BJ140" i="40"/>
  <c r="H132" i="40"/>
  <c r="H133" i="40"/>
  <c r="H134" i="40"/>
  <c r="H135" i="40"/>
  <c r="H136" i="40"/>
  <c r="H137" i="40"/>
  <c r="H138" i="40"/>
  <c r="H139" i="40"/>
  <c r="H140" i="40"/>
  <c r="H141" i="40"/>
  <c r="H142" i="40"/>
  <c r="H143" i="40"/>
  <c r="H144" i="40"/>
  <c r="X132" i="40"/>
  <c r="X133" i="40"/>
  <c r="X134" i="40"/>
  <c r="X135" i="40"/>
  <c r="X136" i="40"/>
  <c r="X137" i="40"/>
  <c r="X138" i="40"/>
  <c r="X139" i="40"/>
  <c r="Y140" i="40"/>
  <c r="Z141" i="40"/>
  <c r="AC142" i="40"/>
  <c r="Z144" i="40"/>
  <c r="AS132" i="40"/>
  <c r="AS133" i="40"/>
  <c r="AS134" i="40"/>
  <c r="AS135" i="40"/>
  <c r="AS136" i="40"/>
  <c r="AS137" i="40"/>
  <c r="AS138" i="40"/>
  <c r="AS139" i="40"/>
  <c r="AS140" i="40"/>
  <c r="AS141" i="40"/>
  <c r="AS142" i="40"/>
  <c r="AS143" i="40"/>
  <c r="AS144" i="40"/>
  <c r="BC133" i="40"/>
  <c r="BE134" i="40"/>
  <c r="BG135" i="40"/>
  <c r="BC137" i="40"/>
  <c r="BE138" i="40"/>
  <c r="BG139" i="40"/>
  <c r="BE141" i="40"/>
  <c r="I132" i="40"/>
  <c r="I133" i="40"/>
  <c r="I134" i="40"/>
  <c r="I135" i="40"/>
  <c r="I136" i="40"/>
  <c r="I137" i="40"/>
  <c r="I138" i="40"/>
  <c r="I139" i="40"/>
  <c r="I140" i="40"/>
  <c r="I141" i="40"/>
  <c r="I142" i="40"/>
  <c r="I143" i="40"/>
  <c r="I144" i="40"/>
  <c r="Y132" i="40"/>
  <c r="Y133" i="40"/>
  <c r="Y134" i="40"/>
  <c r="Y135" i="40"/>
  <c r="Y136" i="40"/>
  <c r="Y137" i="40"/>
  <c r="Y138" i="40"/>
  <c r="Y139" i="40"/>
  <c r="Z140" i="40"/>
  <c r="AB141" i="40"/>
  <c r="X143" i="40"/>
  <c r="AC144" i="40"/>
  <c r="AT132" i="40"/>
  <c r="AT133" i="40"/>
  <c r="AT134" i="40"/>
  <c r="AT135" i="40"/>
  <c r="AT136" i="40"/>
  <c r="AT137" i="40"/>
  <c r="AT138" i="40"/>
  <c r="AT139" i="40"/>
  <c r="AT140" i="40"/>
  <c r="AT141" i="40"/>
  <c r="AT142" i="40"/>
  <c r="AT143" i="40"/>
  <c r="AT144" i="40"/>
  <c r="BD133" i="40"/>
  <c r="BF134" i="40"/>
  <c r="BI135" i="40"/>
  <c r="BD137" i="40"/>
  <c r="BF138" i="40"/>
  <c r="BI139" i="40"/>
  <c r="BF141" i="40"/>
  <c r="DE49" i="40"/>
  <c r="DU49" i="40"/>
  <c r="DF49" i="40"/>
  <c r="DV49" i="40"/>
  <c r="CY49" i="40"/>
  <c r="DO49" i="40"/>
  <c r="BF144" i="40"/>
  <c r="CZ49" i="40"/>
  <c r="DP49" i="40"/>
  <c r="BI144" i="40"/>
  <c r="DA49" i="40"/>
  <c r="DQ49" i="40"/>
  <c r="BJ141" i="40"/>
  <c r="DB49" i="40"/>
  <c r="DR49" i="40"/>
  <c r="BE142" i="40"/>
  <c r="DC49" i="40"/>
  <c r="DS49" i="40"/>
  <c r="BH142" i="40"/>
  <c r="DD49" i="40"/>
  <c r="DT49" i="40"/>
  <c r="BI142" i="40"/>
  <c r="DB33" i="40"/>
  <c r="AC27" i="40"/>
  <c r="DR97" i="40"/>
  <c r="DV17" i="40"/>
  <c r="Y22" i="40"/>
  <c r="Y30" i="40"/>
  <c r="DS97" i="40"/>
  <c r="DD33" i="40"/>
  <c r="DP33" i="40"/>
  <c r="Y21" i="40"/>
  <c r="AC25" i="40"/>
  <c r="Y29" i="40"/>
  <c r="DD65" i="40"/>
  <c r="DT65" i="40"/>
  <c r="DD81" i="40"/>
  <c r="DT81" i="40"/>
  <c r="DD97" i="40"/>
  <c r="DT97" i="40"/>
  <c r="DB113" i="40"/>
  <c r="DO113" i="40"/>
  <c r="DD145" i="40"/>
  <c r="DU145" i="40"/>
  <c r="W31" i="40"/>
  <c r="Y23" i="40"/>
  <c r="CZ113" i="40"/>
  <c r="DU113" i="40"/>
  <c r="DF17" i="40"/>
  <c r="CZ17" i="40"/>
  <c r="DP17" i="40"/>
  <c r="DE33" i="40"/>
  <c r="DQ33" i="40"/>
  <c r="DE65" i="40"/>
  <c r="DU65" i="40"/>
  <c r="DE81" i="40"/>
  <c r="DU81" i="40"/>
  <c r="DE97" i="40"/>
  <c r="DU97" i="40"/>
  <c r="DC113" i="40"/>
  <c r="DP113" i="40"/>
  <c r="DE145" i="40"/>
  <c r="DU17" i="40"/>
  <c r="AD28" i="40"/>
  <c r="DB81" i="40"/>
  <c r="DC65" i="40"/>
  <c r="I13" i="40"/>
  <c r="DF33" i="40"/>
  <c r="DR33" i="40"/>
  <c r="AA21" i="40"/>
  <c r="AC23" i="40"/>
  <c r="X26" i="40"/>
  <c r="Y27" i="40"/>
  <c r="AA29" i="40"/>
  <c r="AC31" i="40"/>
  <c r="DF65" i="40"/>
  <c r="DV65" i="40"/>
  <c r="DF81" i="40"/>
  <c r="DV81" i="40"/>
  <c r="DF97" i="40"/>
  <c r="DV97" i="40"/>
  <c r="DD113" i="40"/>
  <c r="DQ113" i="40"/>
  <c r="DF145" i="40"/>
  <c r="X22" i="40"/>
  <c r="DR81" i="40"/>
  <c r="DR145" i="40"/>
  <c r="DS65" i="40"/>
  <c r="DC97" i="40"/>
  <c r="DC145" i="40"/>
  <c r="DS145" i="40"/>
  <c r="CY17" i="40"/>
  <c r="DO17" i="40"/>
  <c r="DA17" i="40"/>
  <c r="DG17" i="40" s="1"/>
  <c r="DQ17" i="40"/>
  <c r="DB17" i="40"/>
  <c r="DR17" i="40"/>
  <c r="CY33" i="40"/>
  <c r="DO33" i="40"/>
  <c r="DS33" i="40"/>
  <c r="AC22" i="40"/>
  <c r="X25" i="40"/>
  <c r="Y26" i="40"/>
  <c r="AA28" i="40"/>
  <c r="AC30" i="40"/>
  <c r="CY65" i="40"/>
  <c r="DO65" i="40"/>
  <c r="CY81" i="40"/>
  <c r="DO81" i="40"/>
  <c r="CY97" i="40"/>
  <c r="DO97" i="40"/>
  <c r="DE113" i="40"/>
  <c r="DR113" i="40"/>
  <c r="CY145" i="40"/>
  <c r="DO145" i="40"/>
  <c r="W23" i="40"/>
  <c r="AB26" i="40"/>
  <c r="DB145" i="40"/>
  <c r="DC81" i="40"/>
  <c r="DS81" i="40"/>
  <c r="DC17" i="40"/>
  <c r="CZ33" i="40"/>
  <c r="CZ65" i="40"/>
  <c r="DP65" i="40"/>
  <c r="CZ81" i="40"/>
  <c r="DP81" i="40"/>
  <c r="CZ97" i="40"/>
  <c r="DP97" i="40"/>
  <c r="DF113" i="40"/>
  <c r="DS113" i="40"/>
  <c r="CZ145" i="40"/>
  <c r="DP145" i="40"/>
  <c r="DE17" i="40"/>
  <c r="DV33" i="40"/>
  <c r="AA25" i="40"/>
  <c r="Y31" i="40"/>
  <c r="DB65" i="40"/>
  <c r="DR65" i="40"/>
  <c r="DB97" i="40"/>
  <c r="DC33" i="40"/>
  <c r="AC26" i="40"/>
  <c r="DA113" i="40"/>
  <c r="DV113" i="40"/>
  <c r="DS17" i="40"/>
  <c r="DT33" i="40"/>
  <c r="Y25" i="40"/>
  <c r="DD17" i="40"/>
  <c r="DT17" i="40"/>
  <c r="DA33" i="40"/>
  <c r="DU33" i="40"/>
  <c r="DA65" i="40"/>
  <c r="DQ65" i="40"/>
  <c r="DA81" i="40"/>
  <c r="DQ81" i="40"/>
  <c r="DA97" i="40"/>
  <c r="DQ97" i="40"/>
  <c r="CY113" i="40"/>
  <c r="DT113" i="40"/>
  <c r="DA145" i="40"/>
  <c r="DQ145" i="40"/>
  <c r="BD143" i="40"/>
  <c r="BE143" i="40"/>
  <c r="BH132" i="40"/>
  <c r="BH133" i="40"/>
  <c r="BH134" i="40"/>
  <c r="BH135" i="40"/>
  <c r="BH136" i="40"/>
  <c r="BH137" i="40"/>
  <c r="BH138" i="40"/>
  <c r="BH139" i="40"/>
  <c r="BI140" i="40"/>
  <c r="BD142" i="40"/>
  <c r="BH143" i="40"/>
  <c r="BJ132" i="40"/>
  <c r="BJ133" i="40"/>
  <c r="BJ134" i="40"/>
  <c r="BJ135" i="40"/>
  <c r="BJ136" i="40"/>
  <c r="BJ137" i="40"/>
  <c r="BJ138" i="40"/>
  <c r="BJ139" i="40"/>
  <c r="BD141" i="40"/>
  <c r="BF142" i="40"/>
  <c r="BD144" i="40"/>
  <c r="AA20" i="40"/>
  <c r="AD20" i="40"/>
  <c r="G100" i="40"/>
  <c r="BE144" i="40"/>
  <c r="BG141" i="40"/>
  <c r="BG142" i="40"/>
  <c r="BG143" i="40"/>
  <c r="BG144" i="40"/>
  <c r="BH144" i="40"/>
  <c r="BJ142" i="40"/>
  <c r="BJ143" i="40"/>
  <c r="BJ144" i="40"/>
  <c r="BC140" i="40"/>
  <c r="BC141" i="40"/>
  <c r="BC142" i="40"/>
  <c r="BC143" i="40"/>
  <c r="AY144" i="40"/>
  <c r="BA144" i="40"/>
  <c r="AZ143" i="40"/>
  <c r="AZ142" i="40"/>
  <c r="AZ141" i="40"/>
  <c r="AZ140" i="40"/>
  <c r="AZ139" i="40"/>
  <c r="AZ138" i="40"/>
  <c r="AZ137" i="40"/>
  <c r="AZ136" i="40"/>
  <c r="AZ135" i="40"/>
  <c r="AZ134" i="40"/>
  <c r="AZ133" i="40"/>
  <c r="AZ132" i="40"/>
  <c r="AL144" i="40"/>
  <c r="AL143" i="40"/>
  <c r="AL142" i="40"/>
  <c r="AL141" i="40"/>
  <c r="AL140" i="40"/>
  <c r="AL139" i="40"/>
  <c r="AL138" i="40"/>
  <c r="AL137" i="40"/>
  <c r="AL136" i="40"/>
  <c r="AL135" i="40"/>
  <c r="AL134" i="40"/>
  <c r="AL133" i="40"/>
  <c r="AL132" i="40"/>
  <c r="T143" i="40"/>
  <c r="T142" i="40"/>
  <c r="T141" i="40"/>
  <c r="T140" i="40"/>
  <c r="T137" i="40"/>
  <c r="T136" i="40"/>
  <c r="T135" i="40"/>
  <c r="T134" i="40"/>
  <c r="T133" i="40"/>
  <c r="T132" i="40"/>
  <c r="F142" i="40"/>
  <c r="F141" i="40"/>
  <c r="F140" i="40"/>
  <c r="F139" i="40"/>
  <c r="F138" i="40"/>
  <c r="F137" i="40"/>
  <c r="F134" i="40"/>
  <c r="F133" i="40"/>
  <c r="F132" i="40"/>
  <c r="AZ144" i="40"/>
  <c r="AY143" i="40"/>
  <c r="AY142" i="40"/>
  <c r="AY141" i="40"/>
  <c r="AY140" i="40"/>
  <c r="AY139" i="40"/>
  <c r="AY138" i="40"/>
  <c r="AY137" i="40"/>
  <c r="AY136" i="40"/>
  <c r="AY135" i="40"/>
  <c r="AY134" i="40"/>
  <c r="AY133" i="40"/>
  <c r="AY132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S144" i="40"/>
  <c r="S141" i="40"/>
  <c r="S140" i="40"/>
  <c r="S139" i="40"/>
  <c r="S138" i="40"/>
  <c r="S137" i="40"/>
  <c r="S136" i="40"/>
  <c r="S133" i="40"/>
  <c r="S132" i="40"/>
  <c r="E144" i="40"/>
  <c r="E143" i="40"/>
  <c r="E142" i="40"/>
  <c r="E141" i="40"/>
  <c r="E138" i="40"/>
  <c r="E137" i="40"/>
  <c r="E135" i="40"/>
  <c r="E134" i="40"/>
  <c r="E133" i="40"/>
  <c r="BB143" i="40"/>
  <c r="BB142" i="40"/>
  <c r="BB141" i="40"/>
  <c r="BB140" i="40"/>
  <c r="BB139" i="40"/>
  <c r="BB138" i="40"/>
  <c r="BB137" i="40"/>
  <c r="BB136" i="40"/>
  <c r="BB135" i="40"/>
  <c r="BB134" i="40"/>
  <c r="BB133" i="40"/>
  <c r="BB132" i="40"/>
  <c r="AJ144" i="40"/>
  <c r="AJ143" i="40"/>
  <c r="AJ142" i="40"/>
  <c r="AJ141" i="40"/>
  <c r="AJ140" i="40"/>
  <c r="AJ139" i="40"/>
  <c r="AJ138" i="40"/>
  <c r="AJ137" i="40"/>
  <c r="AJ136" i="40"/>
  <c r="AJ135" i="40"/>
  <c r="AJ134" i="40"/>
  <c r="AJ133" i="40"/>
  <c r="AJ132" i="40"/>
  <c r="V143" i="40"/>
  <c r="V142" i="40"/>
  <c r="V141" i="40"/>
  <c r="V140" i="40"/>
  <c r="V139" i="40"/>
  <c r="V136" i="40"/>
  <c r="V135" i="40"/>
  <c r="V133" i="40"/>
  <c r="V132" i="40"/>
  <c r="D144" i="40"/>
  <c r="D141" i="40"/>
  <c r="D140" i="40"/>
  <c r="D138" i="40"/>
  <c r="D137" i="40"/>
  <c r="D136" i="40"/>
  <c r="D133" i="40"/>
  <c r="D132" i="40"/>
  <c r="BA143" i="40"/>
  <c r="BA142" i="40"/>
  <c r="BA141" i="40"/>
  <c r="BA140" i="40"/>
  <c r="BA139" i="40"/>
  <c r="BA138" i="40"/>
  <c r="BA137" i="40"/>
  <c r="BA136" i="40"/>
  <c r="BA135" i="40"/>
  <c r="BA134" i="40"/>
  <c r="BA133" i="40"/>
  <c r="BA132" i="40"/>
  <c r="AI144" i="40"/>
  <c r="AI143" i="40"/>
  <c r="AI142" i="40"/>
  <c r="AI141" i="40"/>
  <c r="AI140" i="40"/>
  <c r="AI139" i="40"/>
  <c r="AI138" i="40"/>
  <c r="AI137" i="40"/>
  <c r="AI136" i="40"/>
  <c r="AI135" i="40"/>
  <c r="AI134" i="40"/>
  <c r="AI133" i="40"/>
  <c r="AI132" i="40"/>
  <c r="U144" i="40"/>
  <c r="U143" i="40"/>
  <c r="U142" i="40"/>
  <c r="U139" i="40"/>
  <c r="U138" i="40"/>
  <c r="U136" i="40"/>
  <c r="U135" i="40"/>
  <c r="U134" i="40"/>
  <c r="C144" i="40"/>
  <c r="C143" i="40"/>
  <c r="C141" i="40"/>
  <c r="C140" i="40"/>
  <c r="C139" i="40"/>
  <c r="C136" i="40"/>
  <c r="C135" i="40"/>
  <c r="C133" i="40"/>
  <c r="C132" i="40"/>
  <c r="BB144" i="40"/>
  <c r="BL50" i="40"/>
  <c r="BL66" i="40"/>
  <c r="BL82" i="40"/>
  <c r="BL98" i="40"/>
  <c r="Q114" i="39"/>
  <c r="Q184" i="39" s="1"/>
  <c r="H28" i="45"/>
  <c r="Q100" i="39"/>
  <c r="Q198" i="39" s="1"/>
  <c r="H27" i="45"/>
  <c r="CR130" i="40"/>
  <c r="C29" i="45"/>
  <c r="D29" i="45" s="1"/>
  <c r="DW113" i="40" l="1"/>
  <c r="DG65" i="40"/>
  <c r="DW17" i="40"/>
  <c r="DW49" i="40"/>
  <c r="DG49" i="40"/>
  <c r="DW33" i="40"/>
  <c r="DG33" i="40"/>
  <c r="DW81" i="40"/>
  <c r="DG113" i="40"/>
  <c r="DG81" i="40"/>
  <c r="DW65" i="40"/>
  <c r="BL18" i="40"/>
  <c r="DW97" i="40"/>
  <c r="DG97" i="40"/>
  <c r="U141" i="40"/>
  <c r="AA143" i="40"/>
  <c r="V144" i="40"/>
  <c r="DG139" i="40"/>
  <c r="DN145" i="40"/>
  <c r="DL145" i="40"/>
  <c r="DG133" i="40"/>
  <c r="D139" i="40"/>
  <c r="V134" i="40"/>
  <c r="E136" i="40"/>
  <c r="DW139" i="40"/>
  <c r="AD144" i="40"/>
  <c r="Y144" i="40"/>
  <c r="DV145" i="40"/>
  <c r="T139" i="40"/>
  <c r="DW137" i="40"/>
  <c r="W141" i="40"/>
  <c r="AA141" i="40"/>
  <c r="DG134" i="40"/>
  <c r="DG142" i="40"/>
  <c r="U137" i="40"/>
  <c r="CV145" i="40"/>
  <c r="DW140" i="40"/>
  <c r="CX145" i="40"/>
  <c r="AD143" i="40"/>
  <c r="DG138" i="40"/>
  <c r="T144" i="40"/>
  <c r="F144" i="40"/>
  <c r="AA142" i="40"/>
  <c r="DG141" i="40"/>
  <c r="DG135" i="40"/>
  <c r="DG143" i="40"/>
  <c r="DW133" i="40"/>
  <c r="DW141" i="40"/>
  <c r="AD142" i="40"/>
  <c r="U133" i="40"/>
  <c r="DW136" i="40"/>
  <c r="F136" i="40"/>
  <c r="W142" i="40"/>
  <c r="W140" i="40"/>
  <c r="BL34" i="40"/>
  <c r="DG144" i="40"/>
  <c r="D134" i="40"/>
  <c r="V137" i="40"/>
  <c r="AB144" i="40"/>
  <c r="DT145" i="40"/>
  <c r="DG140" i="40"/>
  <c r="DW138" i="40"/>
  <c r="DG136" i="40"/>
  <c r="D142" i="40"/>
  <c r="E139" i="40"/>
  <c r="DW134" i="40"/>
  <c r="DW142" i="40"/>
  <c r="DW144" i="40"/>
  <c r="DG137" i="40"/>
  <c r="DM145" i="40"/>
  <c r="U140" i="40"/>
  <c r="D135" i="40"/>
  <c r="D143" i="40"/>
  <c r="V138" i="40"/>
  <c r="CW145" i="40"/>
  <c r="E140" i="40"/>
  <c r="DW135" i="40"/>
  <c r="DW143" i="40"/>
  <c r="F135" i="40"/>
  <c r="F143" i="40"/>
  <c r="T138" i="40"/>
  <c r="W143" i="40"/>
  <c r="AA144" i="40"/>
  <c r="C134" i="40"/>
  <c r="C142" i="40"/>
  <c r="CU145" i="40"/>
  <c r="DG145" i="40" s="1"/>
  <c r="DG132" i="40"/>
  <c r="C137" i="40"/>
  <c r="U132" i="40"/>
  <c r="S134" i="40"/>
  <c r="S142" i="40"/>
  <c r="DK145" i="40"/>
  <c r="DW145" i="40" s="1"/>
  <c r="DW132" i="40"/>
  <c r="C138" i="40"/>
  <c r="E132" i="40"/>
  <c r="S135" i="40"/>
  <c r="S143" i="40"/>
  <c r="BA128" i="40"/>
  <c r="BA127" i="40"/>
  <c r="BA126" i="40"/>
  <c r="BA125" i="40"/>
  <c r="BA124" i="40"/>
  <c r="BA123" i="40"/>
  <c r="BA122" i="40"/>
  <c r="BA121" i="40"/>
  <c r="BA120" i="40"/>
  <c r="BA119" i="40"/>
  <c r="BA118" i="40"/>
  <c r="BA117" i="40"/>
  <c r="BA116" i="40"/>
  <c r="AI128" i="40"/>
  <c r="AI127" i="40"/>
  <c r="AI126" i="40"/>
  <c r="AI125" i="40"/>
  <c r="AI124" i="40"/>
  <c r="AI123" i="40"/>
  <c r="AI122" i="40"/>
  <c r="AI121" i="40"/>
  <c r="AI120" i="40"/>
  <c r="AI119" i="40"/>
  <c r="AI118" i="40"/>
  <c r="AI117" i="40"/>
  <c r="AI116" i="40"/>
  <c r="U127" i="40"/>
  <c r="U126" i="40"/>
  <c r="U125" i="40"/>
  <c r="U124" i="40"/>
  <c r="U123" i="40"/>
  <c r="U122" i="40"/>
  <c r="U119" i="40"/>
  <c r="U118" i="40"/>
  <c r="U117" i="40"/>
  <c r="U116" i="40"/>
  <c r="C128" i="40"/>
  <c r="C127" i="40"/>
  <c r="C124" i="40"/>
  <c r="C123" i="40"/>
  <c r="C122" i="40"/>
  <c r="C121" i="40"/>
  <c r="C120" i="40"/>
  <c r="C119" i="40"/>
  <c r="C116" i="40"/>
  <c r="AZ128" i="40"/>
  <c r="AZ127" i="40"/>
  <c r="AZ126" i="40"/>
  <c r="AZ125" i="40"/>
  <c r="AZ124" i="40"/>
  <c r="AZ123" i="40"/>
  <c r="AZ122" i="40"/>
  <c r="AZ121" i="40"/>
  <c r="AZ120" i="40"/>
  <c r="AZ119" i="40"/>
  <c r="AZ118" i="40"/>
  <c r="AZ117" i="40"/>
  <c r="AZ116" i="40"/>
  <c r="AL128" i="40"/>
  <c r="AL127" i="40"/>
  <c r="AL126" i="40"/>
  <c r="AL125" i="40"/>
  <c r="AL124" i="40"/>
  <c r="AL123" i="40"/>
  <c r="AL122" i="40"/>
  <c r="AL121" i="40"/>
  <c r="AL120" i="40"/>
  <c r="AL119" i="40"/>
  <c r="AL118" i="40"/>
  <c r="AL117" i="40"/>
  <c r="AL116" i="40"/>
  <c r="T128" i="40"/>
  <c r="T127" i="40"/>
  <c r="T126" i="40"/>
  <c r="T123" i="40"/>
  <c r="T122" i="40"/>
  <c r="T121" i="40"/>
  <c r="T120" i="40"/>
  <c r="T119" i="40"/>
  <c r="T118" i="40"/>
  <c r="F128" i="40"/>
  <c r="F127" i="40"/>
  <c r="F126" i="40"/>
  <c r="F125" i="40"/>
  <c r="F124" i="40"/>
  <c r="F123" i="40"/>
  <c r="F120" i="40"/>
  <c r="F119" i="40"/>
  <c r="F118" i="40"/>
  <c r="F117" i="40"/>
  <c r="F116" i="40"/>
  <c r="AY128" i="40"/>
  <c r="AY127" i="40"/>
  <c r="AY126" i="40"/>
  <c r="AY125" i="40"/>
  <c r="AY124" i="40"/>
  <c r="AY123" i="40"/>
  <c r="AY122" i="40"/>
  <c r="AY121" i="40"/>
  <c r="AY120" i="40"/>
  <c r="AY119" i="40"/>
  <c r="AY118" i="40"/>
  <c r="AY117" i="40"/>
  <c r="AY116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S127" i="40"/>
  <c r="S126" i="40"/>
  <c r="S125" i="40"/>
  <c r="S124" i="40"/>
  <c r="S123" i="40"/>
  <c r="S122" i="40"/>
  <c r="S119" i="40"/>
  <c r="S118" i="40"/>
  <c r="S117" i="40"/>
  <c r="S116" i="40"/>
  <c r="E128" i="40"/>
  <c r="E127" i="40"/>
  <c r="E124" i="40"/>
  <c r="E123" i="40"/>
  <c r="E121" i="40"/>
  <c r="E120" i="40"/>
  <c r="E119" i="40"/>
  <c r="E116" i="40"/>
  <c r="BB128" i="40"/>
  <c r="BB127" i="40"/>
  <c r="BB126" i="40"/>
  <c r="BB125" i="40"/>
  <c r="BB124" i="40"/>
  <c r="BB123" i="40"/>
  <c r="BB122" i="40"/>
  <c r="BB121" i="40"/>
  <c r="BB120" i="40"/>
  <c r="BB119" i="40"/>
  <c r="BB118" i="40"/>
  <c r="BB117" i="40"/>
  <c r="BB116" i="40"/>
  <c r="AJ128" i="40"/>
  <c r="AJ127" i="40"/>
  <c r="AJ126" i="40"/>
  <c r="AJ125" i="40"/>
  <c r="AJ124" i="40"/>
  <c r="AJ123" i="40"/>
  <c r="AJ122" i="40"/>
  <c r="AJ121" i="40"/>
  <c r="AJ120" i="40"/>
  <c r="AJ119" i="40"/>
  <c r="AJ118" i="40"/>
  <c r="AJ117" i="40"/>
  <c r="AJ116" i="40"/>
  <c r="V128" i="40"/>
  <c r="V127" i="40"/>
  <c r="V126" i="40"/>
  <c r="V123" i="40"/>
  <c r="V122" i="40"/>
  <c r="V121" i="40"/>
  <c r="V120" i="40"/>
  <c r="V119" i="40"/>
  <c r="V118" i="40"/>
  <c r="D128" i="40"/>
  <c r="D127" i="40"/>
  <c r="D124" i="40"/>
  <c r="D123" i="40"/>
  <c r="D120" i="40"/>
  <c r="D119" i="40"/>
  <c r="D116" i="40"/>
  <c r="BI128" i="40"/>
  <c r="BE128" i="40"/>
  <c r="BI127" i="40"/>
  <c r="BE127" i="40"/>
  <c r="BI126" i="40"/>
  <c r="BE126" i="40"/>
  <c r="BI125" i="40"/>
  <c r="BE125" i="40"/>
  <c r="BI124" i="40"/>
  <c r="BE124" i="40"/>
  <c r="BI123" i="40"/>
  <c r="BE123" i="40"/>
  <c r="BI122" i="40"/>
  <c r="BE122" i="40"/>
  <c r="BI121" i="40"/>
  <c r="BE121" i="40"/>
  <c r="BI120" i="40"/>
  <c r="BE120" i="40"/>
  <c r="BI119" i="40"/>
  <c r="BE119" i="40"/>
  <c r="BI118" i="40"/>
  <c r="BE118" i="40"/>
  <c r="BI117" i="40"/>
  <c r="BE117" i="40"/>
  <c r="BI116" i="40"/>
  <c r="BE116" i="40"/>
  <c r="AS128" i="40"/>
  <c r="AO128" i="40"/>
  <c r="AS127" i="40"/>
  <c r="AO127" i="40"/>
  <c r="AS126" i="40"/>
  <c r="AO126" i="40"/>
  <c r="AS125" i="40"/>
  <c r="AO125" i="40"/>
  <c r="AS124" i="40"/>
  <c r="AO124" i="40"/>
  <c r="AS123" i="40"/>
  <c r="AO123" i="40"/>
  <c r="AS122" i="40"/>
  <c r="AO122" i="40"/>
  <c r="AS121" i="40"/>
  <c r="AO121" i="40"/>
  <c r="AS120" i="40"/>
  <c r="AO120" i="40"/>
  <c r="AS119" i="40"/>
  <c r="AO119" i="40"/>
  <c r="AS118" i="40"/>
  <c r="AO118" i="40"/>
  <c r="AS117" i="40"/>
  <c r="AO117" i="40"/>
  <c r="AS116" i="40"/>
  <c r="AO116" i="40"/>
  <c r="AC128" i="40"/>
  <c r="Y128" i="40"/>
  <c r="AC127" i="40"/>
  <c r="Y127" i="40"/>
  <c r="AC126" i="40"/>
  <c r="Y126" i="40"/>
  <c r="AC125" i="40"/>
  <c r="Y125" i="40"/>
  <c r="AC124" i="40"/>
  <c r="Y124" i="40"/>
  <c r="AC123" i="40"/>
  <c r="Y123" i="40"/>
  <c r="AC122" i="40"/>
  <c r="Y122" i="40"/>
  <c r="AC121" i="40"/>
  <c r="Y121" i="40"/>
  <c r="AC120" i="40"/>
  <c r="Y120" i="40"/>
  <c r="AC119" i="40"/>
  <c r="Y119" i="40"/>
  <c r="AC118" i="40"/>
  <c r="Y118" i="40"/>
  <c r="AC117" i="40"/>
  <c r="Y117" i="40"/>
  <c r="AC116" i="40"/>
  <c r="Y116" i="40"/>
  <c r="M128" i="40"/>
  <c r="I128" i="40"/>
  <c r="M127" i="40"/>
  <c r="I127" i="40"/>
  <c r="M126" i="40"/>
  <c r="I126" i="40"/>
  <c r="M125" i="40"/>
  <c r="BH128" i="40"/>
  <c r="BD128" i="40"/>
  <c r="BH127" i="40"/>
  <c r="BD127" i="40"/>
  <c r="BH126" i="40"/>
  <c r="BD126" i="40"/>
  <c r="BH125" i="40"/>
  <c r="BD125" i="40"/>
  <c r="BH124" i="40"/>
  <c r="BD124" i="40"/>
  <c r="BH123" i="40"/>
  <c r="BD123" i="40"/>
  <c r="BH122" i="40"/>
  <c r="BD122" i="40"/>
  <c r="BH121" i="40"/>
  <c r="BD121" i="40"/>
  <c r="BH120" i="40"/>
  <c r="BD120" i="40"/>
  <c r="BH119" i="40"/>
  <c r="BD119" i="40"/>
  <c r="BH118" i="40"/>
  <c r="BD118" i="40"/>
  <c r="BH117" i="40"/>
  <c r="BD117" i="40"/>
  <c r="BH116" i="40"/>
  <c r="BD116" i="40"/>
  <c r="AR128" i="40"/>
  <c r="AN128" i="40"/>
  <c r="AR127" i="40"/>
  <c r="AN127" i="40"/>
  <c r="AR126" i="40"/>
  <c r="AN126" i="40"/>
  <c r="AR125" i="40"/>
  <c r="AN125" i="40"/>
  <c r="AR124" i="40"/>
  <c r="AN124" i="40"/>
  <c r="AR123" i="40"/>
  <c r="AN123" i="40"/>
  <c r="AR122" i="40"/>
  <c r="AN122" i="40"/>
  <c r="AR121" i="40"/>
  <c r="AN121" i="40"/>
  <c r="AR120" i="40"/>
  <c r="AN120" i="40"/>
  <c r="AR119" i="40"/>
  <c r="AN119" i="40"/>
  <c r="AR118" i="40"/>
  <c r="AN118" i="40"/>
  <c r="AR117" i="40"/>
  <c r="AN117" i="40"/>
  <c r="AR116" i="40"/>
  <c r="AN116" i="40"/>
  <c r="AB128" i="40"/>
  <c r="X128" i="40"/>
  <c r="AB127" i="40"/>
  <c r="X127" i="40"/>
  <c r="AB126" i="40"/>
  <c r="X126" i="40"/>
  <c r="AB125" i="40"/>
  <c r="X125" i="40"/>
  <c r="AB124" i="40"/>
  <c r="X124" i="40"/>
  <c r="AB123" i="40"/>
  <c r="X123" i="40"/>
  <c r="AB122" i="40"/>
  <c r="X122" i="40"/>
  <c r="AB121" i="40"/>
  <c r="X121" i="40"/>
  <c r="AB120" i="40"/>
  <c r="X120" i="40"/>
  <c r="AB119" i="40"/>
  <c r="X119" i="40"/>
  <c r="AB118" i="40"/>
  <c r="X118" i="40"/>
  <c r="AB117" i="40"/>
  <c r="X117" i="40"/>
  <c r="AB116" i="40"/>
  <c r="X116" i="40"/>
  <c r="L128" i="40"/>
  <c r="H128" i="40"/>
  <c r="L127" i="40"/>
  <c r="H127" i="40"/>
  <c r="L126" i="40"/>
  <c r="H126" i="40"/>
  <c r="L125" i="40"/>
  <c r="BG128" i="40"/>
  <c r="BC128" i="40"/>
  <c r="BG127" i="40"/>
  <c r="BC127" i="40"/>
  <c r="BG126" i="40"/>
  <c r="BC126" i="40"/>
  <c r="BG125" i="40"/>
  <c r="BC125" i="40"/>
  <c r="BG124" i="40"/>
  <c r="BC124" i="40"/>
  <c r="BG123" i="40"/>
  <c r="BC123" i="40"/>
  <c r="BG122" i="40"/>
  <c r="BC122" i="40"/>
  <c r="BG121" i="40"/>
  <c r="BC121" i="40"/>
  <c r="BG120" i="40"/>
  <c r="BC120" i="40"/>
  <c r="BG119" i="40"/>
  <c r="BC119" i="40"/>
  <c r="BG118" i="40"/>
  <c r="BC118" i="40"/>
  <c r="BG117" i="40"/>
  <c r="BC117" i="40"/>
  <c r="BG116" i="40"/>
  <c r="BC116" i="40"/>
  <c r="AQ128" i="40"/>
  <c r="AM128" i="40"/>
  <c r="AQ127" i="40"/>
  <c r="AM127" i="40"/>
  <c r="AQ126" i="40"/>
  <c r="AM126" i="40"/>
  <c r="AQ125" i="40"/>
  <c r="AM125" i="40"/>
  <c r="AQ124" i="40"/>
  <c r="AM124" i="40"/>
  <c r="AQ123" i="40"/>
  <c r="AM123" i="40"/>
  <c r="AQ122" i="40"/>
  <c r="AM122" i="40"/>
  <c r="AQ121" i="40"/>
  <c r="AM121" i="40"/>
  <c r="AQ120" i="40"/>
  <c r="AM120" i="40"/>
  <c r="AQ119" i="40"/>
  <c r="AM119" i="40"/>
  <c r="AQ118" i="40"/>
  <c r="AM118" i="40"/>
  <c r="AQ117" i="40"/>
  <c r="AM117" i="40"/>
  <c r="AQ116" i="40"/>
  <c r="AM116" i="40"/>
  <c r="AA128" i="40"/>
  <c r="W128" i="40"/>
  <c r="AA127" i="40"/>
  <c r="W127" i="40"/>
  <c r="AA126" i="40"/>
  <c r="W126" i="40"/>
  <c r="AA125" i="40"/>
  <c r="W125" i="40"/>
  <c r="AA124" i="40"/>
  <c r="W124" i="40"/>
  <c r="AA123" i="40"/>
  <c r="W123" i="40"/>
  <c r="AA122" i="40"/>
  <c r="W122" i="40"/>
  <c r="AA121" i="40"/>
  <c r="W121" i="40"/>
  <c r="AA120" i="40"/>
  <c r="W120" i="40"/>
  <c r="AA119" i="40"/>
  <c r="W119" i="40"/>
  <c r="AA118" i="40"/>
  <c r="W118" i="40"/>
  <c r="AA117" i="40"/>
  <c r="W117" i="40"/>
  <c r="AA116" i="40"/>
  <c r="W116" i="40"/>
  <c r="K128" i="40"/>
  <c r="G128" i="40"/>
  <c r="K127" i="40"/>
  <c r="G127" i="40"/>
  <c r="K126" i="40"/>
  <c r="G126" i="40"/>
  <c r="K125" i="40"/>
  <c r="BJ128" i="40"/>
  <c r="BF128" i="40"/>
  <c r="BJ127" i="40"/>
  <c r="BF127" i="40"/>
  <c r="BJ126" i="40"/>
  <c r="BF126" i="40"/>
  <c r="BJ125" i="40"/>
  <c r="BF125" i="40"/>
  <c r="BJ124" i="40"/>
  <c r="BF124" i="40"/>
  <c r="BJ123" i="40"/>
  <c r="BF123" i="40"/>
  <c r="BJ122" i="40"/>
  <c r="BF122" i="40"/>
  <c r="BJ121" i="40"/>
  <c r="BF121" i="40"/>
  <c r="BJ120" i="40"/>
  <c r="BF120" i="40"/>
  <c r="BJ119" i="40"/>
  <c r="BF119" i="40"/>
  <c r="BJ118" i="40"/>
  <c r="BF118" i="40"/>
  <c r="BJ117" i="40"/>
  <c r="BF117" i="40"/>
  <c r="BJ116" i="40"/>
  <c r="BF116" i="40"/>
  <c r="AT128" i="40"/>
  <c r="AP128" i="40"/>
  <c r="AT127" i="40"/>
  <c r="AP127" i="40"/>
  <c r="AT126" i="40"/>
  <c r="AP126" i="40"/>
  <c r="AT125" i="40"/>
  <c r="AP125" i="40"/>
  <c r="AT124" i="40"/>
  <c r="AP124" i="40"/>
  <c r="AT123" i="40"/>
  <c r="AP123" i="40"/>
  <c r="AT122" i="40"/>
  <c r="AP122" i="40"/>
  <c r="AT121" i="40"/>
  <c r="AP121" i="40"/>
  <c r="AT120" i="40"/>
  <c r="AP120" i="40"/>
  <c r="AT119" i="40"/>
  <c r="AP119" i="40"/>
  <c r="AT118" i="40"/>
  <c r="AP118" i="40"/>
  <c r="AT117" i="40"/>
  <c r="AP117" i="40"/>
  <c r="AT116" i="40"/>
  <c r="AP116" i="40"/>
  <c r="AD128" i="40"/>
  <c r="Z128" i="40"/>
  <c r="AD127" i="40"/>
  <c r="Z127" i="40"/>
  <c r="AD126" i="40"/>
  <c r="Z126" i="40"/>
  <c r="AD125" i="40"/>
  <c r="Z125" i="40"/>
  <c r="AD124" i="40"/>
  <c r="Z124" i="40"/>
  <c r="AD123" i="40"/>
  <c r="Z123" i="40"/>
  <c r="AD122" i="40"/>
  <c r="Z122" i="40"/>
  <c r="AD121" i="40"/>
  <c r="Z121" i="40"/>
  <c r="AD120" i="40"/>
  <c r="Z120" i="40"/>
  <c r="AD119" i="40"/>
  <c r="Z119" i="40"/>
  <c r="AD118" i="40"/>
  <c r="Z118" i="40"/>
  <c r="AD117" i="40"/>
  <c r="Z117" i="40"/>
  <c r="AD116" i="40"/>
  <c r="Z116" i="40"/>
  <c r="N128" i="40"/>
  <c r="J128" i="40"/>
  <c r="N127" i="40"/>
  <c r="J127" i="40"/>
  <c r="N126" i="40"/>
  <c r="J126" i="40"/>
  <c r="N125" i="40"/>
  <c r="I125" i="40"/>
  <c r="M124" i="40"/>
  <c r="I124" i="40"/>
  <c r="M123" i="40"/>
  <c r="I123" i="40"/>
  <c r="M122" i="40"/>
  <c r="I122" i="40"/>
  <c r="M121" i="40"/>
  <c r="I121" i="40"/>
  <c r="M120" i="40"/>
  <c r="I120" i="40"/>
  <c r="M119" i="40"/>
  <c r="I119" i="40"/>
  <c r="M118" i="40"/>
  <c r="I118" i="40"/>
  <c r="M117" i="40"/>
  <c r="I117" i="40"/>
  <c r="M116" i="40"/>
  <c r="I116" i="40"/>
  <c r="H125" i="40"/>
  <c r="L124" i="40"/>
  <c r="H124" i="40"/>
  <c r="L123" i="40"/>
  <c r="H123" i="40"/>
  <c r="L122" i="40"/>
  <c r="H122" i="40"/>
  <c r="L121" i="40"/>
  <c r="H121" i="40"/>
  <c r="L120" i="40"/>
  <c r="H120" i="40"/>
  <c r="L119" i="40"/>
  <c r="H119" i="40"/>
  <c r="L118" i="40"/>
  <c r="H118" i="40"/>
  <c r="L117" i="40"/>
  <c r="H117" i="40"/>
  <c r="L116" i="40"/>
  <c r="H116" i="40"/>
  <c r="G125" i="40"/>
  <c r="K124" i="40"/>
  <c r="G124" i="40"/>
  <c r="K123" i="40"/>
  <c r="G123" i="40"/>
  <c r="K122" i="40"/>
  <c r="G122" i="40"/>
  <c r="K121" i="40"/>
  <c r="G121" i="40"/>
  <c r="K120" i="40"/>
  <c r="G120" i="40"/>
  <c r="K119" i="40"/>
  <c r="G119" i="40"/>
  <c r="K118" i="40"/>
  <c r="G118" i="40"/>
  <c r="K117" i="40"/>
  <c r="G117" i="40"/>
  <c r="K116" i="40"/>
  <c r="G116" i="40"/>
  <c r="N124" i="40"/>
  <c r="J124" i="40"/>
  <c r="N123" i="40"/>
  <c r="N122" i="40"/>
  <c r="J122" i="40"/>
  <c r="N121" i="40"/>
  <c r="N120" i="40"/>
  <c r="J120" i="40"/>
  <c r="N119" i="40"/>
  <c r="N118" i="40"/>
  <c r="J118" i="40"/>
  <c r="N117" i="40"/>
  <c r="N116" i="40"/>
  <c r="J116" i="40"/>
  <c r="CR194" i="40"/>
  <c r="CR198" i="40" s="1"/>
  <c r="C30" i="45"/>
  <c r="DT129" i="40" l="1"/>
  <c r="D118" i="40"/>
  <c r="DW118" i="40"/>
  <c r="DO129" i="40"/>
  <c r="DA129" i="40"/>
  <c r="CW129" i="40"/>
  <c r="DW119" i="40"/>
  <c r="DW127" i="40"/>
  <c r="DG121" i="40"/>
  <c r="DM129" i="40"/>
  <c r="DW125" i="40"/>
  <c r="J119" i="40"/>
  <c r="DB129" i="40"/>
  <c r="DS129" i="40"/>
  <c r="DE129" i="40"/>
  <c r="D121" i="40"/>
  <c r="DN129" i="40"/>
  <c r="V124" i="40"/>
  <c r="E117" i="40"/>
  <c r="E125" i="40"/>
  <c r="DW120" i="40"/>
  <c r="DW128" i="40"/>
  <c r="DG122" i="40"/>
  <c r="D126" i="40"/>
  <c r="DG128" i="40"/>
  <c r="DQ129" i="40"/>
  <c r="D122" i="40"/>
  <c r="V117" i="40"/>
  <c r="V125" i="40"/>
  <c r="E118" i="40"/>
  <c r="E126" i="40"/>
  <c r="DW121" i="40"/>
  <c r="DG123" i="40"/>
  <c r="CY129" i="40"/>
  <c r="DW117" i="40"/>
  <c r="DG120" i="40"/>
  <c r="DF129" i="40"/>
  <c r="J117" i="40"/>
  <c r="CX129" i="40"/>
  <c r="DG119" i="40"/>
  <c r="DW126" i="40"/>
  <c r="J121" i="40"/>
  <c r="CZ129" i="40"/>
  <c r="DL129" i="40"/>
  <c r="T124" i="40"/>
  <c r="DG124" i="40"/>
  <c r="BL146" i="40"/>
  <c r="DV129" i="40"/>
  <c r="DD129" i="40"/>
  <c r="CV129" i="40"/>
  <c r="DW123" i="40"/>
  <c r="F122" i="40"/>
  <c r="T117" i="40"/>
  <c r="T125" i="40"/>
  <c r="DG117" i="40"/>
  <c r="DG125" i="40"/>
  <c r="U120" i="40"/>
  <c r="U128" i="40"/>
  <c r="E122" i="40"/>
  <c r="DG127" i="40"/>
  <c r="J123" i="40"/>
  <c r="DC129" i="40"/>
  <c r="J125" i="40"/>
  <c r="DR129" i="40"/>
  <c r="DU129" i="40"/>
  <c r="DW122" i="40"/>
  <c r="F121" i="40"/>
  <c r="DP129" i="40"/>
  <c r="D117" i="40"/>
  <c r="D125" i="40"/>
  <c r="DW124" i="40"/>
  <c r="DG118" i="40"/>
  <c r="DG126" i="40"/>
  <c r="U121" i="40"/>
  <c r="DK129" i="40"/>
  <c r="DW129" i="40" s="1"/>
  <c r="DW116" i="40"/>
  <c r="V116" i="40"/>
  <c r="S120" i="40"/>
  <c r="S128" i="40"/>
  <c r="T116" i="40"/>
  <c r="C117" i="40"/>
  <c r="C125" i="40"/>
  <c r="S121" i="40"/>
  <c r="C118" i="40"/>
  <c r="C126" i="40"/>
  <c r="CU129" i="40"/>
  <c r="DG116" i="40"/>
  <c r="D30" i="45"/>
  <c r="Q199" i="39"/>
  <c r="J30" i="45" s="1"/>
  <c r="FD194" i="40"/>
  <c r="FD193" i="40"/>
  <c r="FD178" i="40"/>
  <c r="FD177" i="40"/>
  <c r="FD146" i="40"/>
  <c r="FD145" i="40"/>
  <c r="FD129" i="40"/>
  <c r="FD98" i="40"/>
  <c r="FD82" i="40"/>
  <c r="FD81" i="40"/>
  <c r="FD66" i="40"/>
  <c r="FD65" i="40"/>
  <c r="FD50" i="40"/>
  <c r="FD49" i="40"/>
  <c r="FD34" i="40"/>
  <c r="FD33" i="40"/>
  <c r="FD18" i="40"/>
  <c r="DG129" i="40" l="1"/>
  <c r="FD130" i="40" s="1"/>
  <c r="BL130" i="40"/>
  <c r="J160" i="41" l="1"/>
  <c r="L159" i="41"/>
  <c r="H159" i="41"/>
  <c r="J158" i="41"/>
  <c r="L157" i="41"/>
  <c r="H157" i="41"/>
  <c r="J156" i="41"/>
  <c r="L155" i="41"/>
  <c r="H155" i="41"/>
  <c r="J154" i="41"/>
  <c r="L153" i="41"/>
  <c r="H153" i="41"/>
  <c r="J152" i="41"/>
  <c r="L151" i="41"/>
  <c r="H151" i="41"/>
  <c r="J150" i="41"/>
  <c r="L149" i="41"/>
  <c r="H149" i="41"/>
  <c r="J148" i="41"/>
  <c r="K144" i="41"/>
  <c r="G144" i="41"/>
  <c r="M143" i="41"/>
  <c r="I143" i="41"/>
  <c r="E143" i="41"/>
  <c r="K142" i="41"/>
  <c r="G142" i="41"/>
  <c r="M141" i="41"/>
  <c r="I141" i="41"/>
  <c r="E141" i="41"/>
  <c r="K140" i="41"/>
  <c r="G140" i="41"/>
  <c r="M139" i="41"/>
  <c r="I139" i="41"/>
  <c r="E139" i="41"/>
  <c r="K138" i="41"/>
  <c r="G138" i="41"/>
  <c r="M137" i="41"/>
  <c r="I137" i="41"/>
  <c r="E137" i="41"/>
  <c r="K136" i="41"/>
  <c r="G136" i="41"/>
  <c r="M135" i="41"/>
  <c r="I135" i="41"/>
  <c r="E135" i="41"/>
  <c r="K134" i="41"/>
  <c r="G134" i="41"/>
  <c r="M133" i="41"/>
  <c r="I133" i="41"/>
  <c r="E133" i="41"/>
  <c r="K132" i="41"/>
  <c r="G132" i="41"/>
  <c r="L128" i="41"/>
  <c r="H128" i="41"/>
  <c r="D128" i="41"/>
  <c r="J127" i="41"/>
  <c r="F127" i="41"/>
  <c r="L126" i="41"/>
  <c r="H126" i="41"/>
  <c r="J125" i="41"/>
  <c r="F125" i="41"/>
  <c r="L124" i="41"/>
  <c r="H124" i="41"/>
  <c r="D124" i="41"/>
  <c r="J123" i="41"/>
  <c r="L122" i="41"/>
  <c r="H122" i="41"/>
  <c r="J121" i="41"/>
  <c r="F121" i="41"/>
  <c r="L120" i="41"/>
  <c r="H120" i="41"/>
  <c r="D120" i="41"/>
  <c r="J119" i="41"/>
  <c r="F119" i="41"/>
  <c r="L118" i="41"/>
  <c r="H118" i="41"/>
  <c r="J117" i="41"/>
  <c r="F117" i="41"/>
  <c r="L116" i="41"/>
  <c r="H116" i="41"/>
  <c r="D116" i="41"/>
  <c r="J96" i="41"/>
  <c r="F96" i="41"/>
  <c r="L95" i="41"/>
  <c r="H95" i="41"/>
  <c r="D95" i="41"/>
  <c r="J94" i="41"/>
  <c r="L93" i="41"/>
  <c r="H93" i="41"/>
  <c r="D93" i="41"/>
  <c r="J92" i="41"/>
  <c r="L91" i="41"/>
  <c r="H91" i="41"/>
  <c r="D91" i="41"/>
  <c r="J90" i="41"/>
  <c r="F90" i="41"/>
  <c r="L89" i="41"/>
  <c r="H89" i="41"/>
  <c r="J88" i="41"/>
  <c r="F88" i="41"/>
  <c r="L87" i="41"/>
  <c r="H87" i="41"/>
  <c r="D87" i="41"/>
  <c r="J86" i="41"/>
  <c r="L85" i="41"/>
  <c r="H85" i="41"/>
  <c r="D85" i="41"/>
  <c r="J84" i="41"/>
  <c r="K80" i="41"/>
  <c r="G80" i="41"/>
  <c r="M79" i="41"/>
  <c r="I79" i="41"/>
  <c r="E79" i="41"/>
  <c r="K78" i="41"/>
  <c r="G78" i="41"/>
  <c r="M77" i="41"/>
  <c r="I77" i="41"/>
  <c r="K76" i="41"/>
  <c r="G76" i="41"/>
  <c r="M75" i="41"/>
  <c r="I75" i="41"/>
  <c r="E75" i="41"/>
  <c r="K74" i="41"/>
  <c r="G74" i="41"/>
  <c r="M73" i="41"/>
  <c r="I73" i="41"/>
  <c r="K72" i="41"/>
  <c r="G72" i="41"/>
  <c r="M71" i="41"/>
  <c r="I71" i="41"/>
  <c r="E71" i="41"/>
  <c r="K70" i="41"/>
  <c r="G70" i="41"/>
  <c r="M69" i="41"/>
  <c r="I69" i="41"/>
  <c r="K68" i="41"/>
  <c r="G68" i="41"/>
  <c r="L64" i="41"/>
  <c r="H64" i="41"/>
  <c r="D64" i="41"/>
  <c r="J63" i="41"/>
  <c r="L62" i="41"/>
  <c r="H62" i="41"/>
  <c r="J61" i="41"/>
  <c r="F61" i="41"/>
  <c r="L60" i="41"/>
  <c r="H60" i="41"/>
  <c r="J59" i="41"/>
  <c r="F59" i="41"/>
  <c r="L58" i="41"/>
  <c r="H58" i="41"/>
  <c r="J57" i="41"/>
  <c r="L56" i="41"/>
  <c r="H56" i="41"/>
  <c r="D56" i="41"/>
  <c r="J55" i="41"/>
  <c r="L54" i="41"/>
  <c r="H54" i="41"/>
  <c r="J53" i="41"/>
  <c r="F53" i="41"/>
  <c r="L52" i="41"/>
  <c r="H52" i="41"/>
  <c r="M48" i="41"/>
  <c r="I48" i="41"/>
  <c r="K47" i="41"/>
  <c r="G47" i="41"/>
  <c r="M46" i="41"/>
  <c r="I46" i="41"/>
  <c r="E46" i="41"/>
  <c r="K45" i="41"/>
  <c r="G45" i="41"/>
  <c r="M44" i="41"/>
  <c r="I44" i="41"/>
  <c r="K43" i="41"/>
  <c r="G43" i="41"/>
  <c r="M42" i="41"/>
  <c r="I42" i="41"/>
  <c r="E42" i="41"/>
  <c r="K41" i="41"/>
  <c r="G41" i="41"/>
  <c r="M40" i="41"/>
  <c r="I40" i="41"/>
  <c r="K39" i="41"/>
  <c r="G39" i="41"/>
  <c r="M38" i="41"/>
  <c r="I38" i="41"/>
  <c r="E38" i="41"/>
  <c r="K37" i="41"/>
  <c r="G37" i="41"/>
  <c r="M36" i="41"/>
  <c r="I36" i="41"/>
  <c r="J32" i="41"/>
  <c r="L31" i="41"/>
  <c r="H31" i="41"/>
  <c r="D31" i="41"/>
  <c r="J30" i="41"/>
  <c r="F30" i="41"/>
  <c r="L29" i="41"/>
  <c r="H29" i="41"/>
  <c r="J28" i="41"/>
  <c r="L27" i="41"/>
  <c r="H27" i="41"/>
  <c r="D27" i="41"/>
  <c r="J26" i="41"/>
  <c r="L25" i="41"/>
  <c r="H25" i="41"/>
  <c r="J24" i="41"/>
  <c r="L23" i="41"/>
  <c r="H23" i="41"/>
  <c r="D23" i="41"/>
  <c r="J22" i="41"/>
  <c r="F22" i="41"/>
  <c r="L21" i="41"/>
  <c r="H21" i="41"/>
  <c r="J20" i="41"/>
  <c r="K16" i="41"/>
  <c r="G16" i="41"/>
  <c r="M15" i="41"/>
  <c r="I15" i="41"/>
  <c r="E15" i="41"/>
  <c r="K14" i="41"/>
  <c r="G14" i="41"/>
  <c r="M13" i="41"/>
  <c r="I13" i="41"/>
  <c r="K12" i="41"/>
  <c r="G12" i="41"/>
  <c r="M11" i="41"/>
  <c r="I11" i="41"/>
  <c r="E11" i="41"/>
  <c r="K10" i="41"/>
  <c r="G10" i="41"/>
  <c r="M9" i="41"/>
  <c r="I9" i="41"/>
  <c r="K8" i="41"/>
  <c r="G8" i="41"/>
  <c r="M7" i="41"/>
  <c r="I7" i="41"/>
  <c r="E7" i="41"/>
  <c r="K6" i="41"/>
  <c r="G6" i="41"/>
  <c r="M5" i="41"/>
  <c r="I5" i="41"/>
  <c r="K4" i="41"/>
  <c r="G4" i="41"/>
  <c r="D159" i="41" l="1"/>
  <c r="D151" i="41"/>
  <c r="D155" i="41"/>
  <c r="F148" i="41"/>
  <c r="D153" i="41"/>
  <c r="F156" i="41"/>
  <c r="F150" i="41"/>
  <c r="BJ149" i="40"/>
  <c r="BJ157" i="40"/>
  <c r="BJ153" i="40"/>
  <c r="F158" i="41"/>
  <c r="N148" i="40"/>
  <c r="N152" i="40"/>
  <c r="N156" i="40"/>
  <c r="N160" i="40"/>
  <c r="AD149" i="40"/>
  <c r="AD153" i="40"/>
  <c r="AD157" i="40"/>
  <c r="AT149" i="40"/>
  <c r="AT153" i="40"/>
  <c r="AT157" i="40"/>
  <c r="F32" i="41"/>
  <c r="D21" i="41"/>
  <c r="F24" i="41"/>
  <c r="D29" i="41"/>
  <c r="D58" i="41"/>
  <c r="D118" i="41"/>
  <c r="D126" i="41"/>
  <c r="N151" i="40"/>
  <c r="N155" i="40"/>
  <c r="N159" i="40"/>
  <c r="AD148" i="40"/>
  <c r="AD152" i="40"/>
  <c r="AD156" i="40"/>
  <c r="AD160" i="40"/>
  <c r="AT148" i="40"/>
  <c r="AT152" i="40"/>
  <c r="AT156" i="40"/>
  <c r="AT160" i="40"/>
  <c r="BJ148" i="40"/>
  <c r="BJ152" i="40"/>
  <c r="BJ156" i="40"/>
  <c r="BJ160" i="40"/>
  <c r="F26" i="41"/>
  <c r="D52" i="41"/>
  <c r="F55" i="41"/>
  <c r="D60" i="41"/>
  <c r="F63" i="41"/>
  <c r="E69" i="41"/>
  <c r="E73" i="41"/>
  <c r="E77" i="41"/>
  <c r="F84" i="41"/>
  <c r="D89" i="41"/>
  <c r="F92" i="41"/>
  <c r="F123" i="41"/>
  <c r="D149" i="41"/>
  <c r="F152" i="41"/>
  <c r="D157" i="41"/>
  <c r="F160" i="41"/>
  <c r="N150" i="40"/>
  <c r="N154" i="40"/>
  <c r="N158" i="40"/>
  <c r="AD151" i="40"/>
  <c r="AD155" i="40"/>
  <c r="AD159" i="40"/>
  <c r="AT151" i="40"/>
  <c r="AT155" i="40"/>
  <c r="AT159" i="40"/>
  <c r="BJ151" i="40"/>
  <c r="BJ155" i="40"/>
  <c r="BJ159" i="40"/>
  <c r="E5" i="41"/>
  <c r="E9" i="41"/>
  <c r="E13" i="41"/>
  <c r="F20" i="41"/>
  <c r="D25" i="41"/>
  <c r="F28" i="41"/>
  <c r="E36" i="41"/>
  <c r="E40" i="41"/>
  <c r="E44" i="41"/>
  <c r="E48" i="41"/>
  <c r="D54" i="41"/>
  <c r="F57" i="41"/>
  <c r="D62" i="41"/>
  <c r="F86" i="41"/>
  <c r="F94" i="41"/>
  <c r="D122" i="41"/>
  <c r="F154" i="41"/>
  <c r="N149" i="40"/>
  <c r="N153" i="40"/>
  <c r="N157" i="40"/>
  <c r="AD150" i="40"/>
  <c r="AD154" i="40"/>
  <c r="AD158" i="40"/>
  <c r="AT150" i="40"/>
  <c r="AT154" i="40"/>
  <c r="AT158" i="40"/>
  <c r="BJ150" i="40"/>
  <c r="BJ154" i="40"/>
  <c r="BJ158" i="40"/>
  <c r="G5" i="41"/>
  <c r="G9" i="41"/>
  <c r="M14" i="41"/>
  <c r="G15" i="41"/>
  <c r="F25" i="41"/>
  <c r="H26" i="41"/>
  <c r="L28" i="41"/>
  <c r="G38" i="41"/>
  <c r="K40" i="41"/>
  <c r="G46" i="41"/>
  <c r="K48" i="41"/>
  <c r="J52" i="41"/>
  <c r="H53" i="41"/>
  <c r="L53" i="41"/>
  <c r="F58" i="41"/>
  <c r="D59" i="41"/>
  <c r="J60" i="41"/>
  <c r="H61" i="41"/>
  <c r="L61" i="41"/>
  <c r="K69" i="41"/>
  <c r="G71" i="41"/>
  <c r="G77" i="41"/>
  <c r="L86" i="41"/>
  <c r="F89" i="41"/>
  <c r="D92" i="41"/>
  <c r="L92" i="41"/>
  <c r="L119" i="41"/>
  <c r="F149" i="41"/>
  <c r="F4" i="41"/>
  <c r="J4" i="41"/>
  <c r="D5" i="41"/>
  <c r="H5" i="41"/>
  <c r="L5" i="41"/>
  <c r="F6" i="41"/>
  <c r="J6" i="41"/>
  <c r="D7" i="41"/>
  <c r="H7" i="41"/>
  <c r="L7" i="41"/>
  <c r="F8" i="41"/>
  <c r="J8" i="41"/>
  <c r="D9" i="41"/>
  <c r="H9" i="41"/>
  <c r="L9" i="41"/>
  <c r="F10" i="41"/>
  <c r="J10" i="41"/>
  <c r="D11" i="41"/>
  <c r="H11" i="41"/>
  <c r="L11" i="41"/>
  <c r="F12" i="41"/>
  <c r="J12" i="41"/>
  <c r="D13" i="41"/>
  <c r="H13" i="41"/>
  <c r="L13" i="41"/>
  <c r="F14" i="41"/>
  <c r="J14" i="41"/>
  <c r="D15" i="41"/>
  <c r="H15" i="41"/>
  <c r="L15" i="41"/>
  <c r="F16" i="41"/>
  <c r="J16" i="41"/>
  <c r="E20" i="41"/>
  <c r="I20" i="41"/>
  <c r="M20" i="41"/>
  <c r="G21" i="41"/>
  <c r="K21" i="41"/>
  <c r="G27" i="41"/>
  <c r="K29" i="41"/>
  <c r="F39" i="41"/>
  <c r="J41" i="41"/>
  <c r="H42" i="41"/>
  <c r="L42" i="41"/>
  <c r="D48" i="41"/>
  <c r="G54" i="41"/>
  <c r="K54" i="41"/>
  <c r="G62" i="41"/>
  <c r="G64" i="41"/>
  <c r="L73" i="41"/>
  <c r="F80" i="41"/>
  <c r="K85" i="41"/>
  <c r="K24" i="41"/>
  <c r="H45" i="41"/>
  <c r="G57" i="41"/>
  <c r="D70" i="41"/>
  <c r="H72" i="41"/>
  <c r="J75" i="41"/>
  <c r="D4" i="41"/>
  <c r="H4" i="41"/>
  <c r="L4" i="41"/>
  <c r="F5" i="41"/>
  <c r="J5" i="41"/>
  <c r="D6" i="41"/>
  <c r="H6" i="41"/>
  <c r="L6" i="41"/>
  <c r="F7" i="41"/>
  <c r="J7" i="41"/>
  <c r="D8" i="41"/>
  <c r="H8" i="41"/>
  <c r="L8" i="41"/>
  <c r="F9" i="41"/>
  <c r="J9" i="41"/>
  <c r="D10" i="41"/>
  <c r="H10" i="41"/>
  <c r="L10" i="41"/>
  <c r="F11" i="41"/>
  <c r="J11" i="41"/>
  <c r="D12" i="41"/>
  <c r="H12" i="41"/>
  <c r="L12" i="41"/>
  <c r="F13" i="41"/>
  <c r="J13" i="41"/>
  <c r="D14" i="41"/>
  <c r="H14" i="41"/>
  <c r="L14" i="41"/>
  <c r="F15" i="41"/>
  <c r="J15" i="41"/>
  <c r="D16" i="41"/>
  <c r="H16" i="41"/>
  <c r="L16" i="41"/>
  <c r="D40" i="41"/>
  <c r="F47" i="41"/>
  <c r="K62" i="41"/>
  <c r="D79" i="41"/>
  <c r="I121" i="41"/>
  <c r="J36" i="41"/>
  <c r="G7" i="41"/>
  <c r="G11" i="41"/>
  <c r="I14" i="41"/>
  <c r="K15" i="41"/>
  <c r="L20" i="41"/>
  <c r="J25" i="41"/>
  <c r="D26" i="41"/>
  <c r="N15" i="41"/>
  <c r="E128" i="41"/>
  <c r="D140" i="41"/>
  <c r="G20" i="41"/>
  <c r="K20" i="41"/>
  <c r="E21" i="41"/>
  <c r="I21" i="41"/>
  <c r="M21" i="41"/>
  <c r="G22" i="41"/>
  <c r="K22" i="41"/>
  <c r="E23" i="41"/>
  <c r="I23" i="41"/>
  <c r="M23" i="41"/>
  <c r="G24" i="41"/>
  <c r="E25" i="41"/>
  <c r="I25" i="41"/>
  <c r="M25" i="41"/>
  <c r="G26" i="41"/>
  <c r="K26" i="41"/>
  <c r="E27" i="41"/>
  <c r="I27" i="41"/>
  <c r="M27" i="41"/>
  <c r="G28" i="41"/>
  <c r="K28" i="41"/>
  <c r="E29" i="41"/>
  <c r="I29" i="41"/>
  <c r="M29" i="41"/>
  <c r="G30" i="41"/>
  <c r="K30" i="41"/>
  <c r="E31" i="41"/>
  <c r="I31" i="41"/>
  <c r="M31" i="41"/>
  <c r="G32" i="41"/>
  <c r="K32" i="41"/>
  <c r="F36" i="41"/>
  <c r="D37" i="41"/>
  <c r="H37" i="41"/>
  <c r="L39" i="41"/>
  <c r="F44" i="41"/>
  <c r="J44" i="41"/>
  <c r="D45" i="41"/>
  <c r="L47" i="41"/>
  <c r="K59" i="41"/>
  <c r="H68" i="41"/>
  <c r="F73" i="41"/>
  <c r="H78" i="41"/>
  <c r="G90" i="41"/>
  <c r="L37" i="41"/>
  <c r="F38" i="41"/>
  <c r="J38" i="41"/>
  <c r="D39" i="41"/>
  <c r="H39" i="41"/>
  <c r="F40" i="41"/>
  <c r="J40" i="41"/>
  <c r="D41" i="41"/>
  <c r="H41" i="41"/>
  <c r="L41" i="41"/>
  <c r="F42" i="41"/>
  <c r="J42" i="41"/>
  <c r="D43" i="41"/>
  <c r="H43" i="41"/>
  <c r="L43" i="41"/>
  <c r="L45" i="41"/>
  <c r="F46" i="41"/>
  <c r="J46" i="41"/>
  <c r="D47" i="41"/>
  <c r="H47" i="41"/>
  <c r="F48" i="41"/>
  <c r="J48" i="41"/>
  <c r="E52" i="41"/>
  <c r="I52" i="41"/>
  <c r="M52" i="41"/>
  <c r="G53" i="41"/>
  <c r="K53" i="41"/>
  <c r="E54" i="41"/>
  <c r="I54" i="41"/>
  <c r="M54" i="41"/>
  <c r="G55" i="41"/>
  <c r="K55" i="41"/>
  <c r="E56" i="41"/>
  <c r="I56" i="41"/>
  <c r="M56" i="41"/>
  <c r="K57" i="41"/>
  <c r="E58" i="41"/>
  <c r="I58" i="41"/>
  <c r="M58" i="41"/>
  <c r="G59" i="41"/>
  <c r="E60" i="41"/>
  <c r="I60" i="41"/>
  <c r="M60" i="41"/>
  <c r="G61" i="41"/>
  <c r="K61" i="41"/>
  <c r="E62" i="41"/>
  <c r="I62" i="41"/>
  <c r="M62" i="41"/>
  <c r="G63" i="41"/>
  <c r="K63" i="41"/>
  <c r="E64" i="41"/>
  <c r="I64" i="41"/>
  <c r="M64" i="41"/>
  <c r="D68" i="41"/>
  <c r="L68" i="41"/>
  <c r="F69" i="41"/>
  <c r="J69" i="41"/>
  <c r="H70" i="41"/>
  <c r="L70" i="41"/>
  <c r="F71" i="41"/>
  <c r="J71" i="41"/>
  <c r="D72" i="41"/>
  <c r="L72" i="41"/>
  <c r="J73" i="41"/>
  <c r="D74" i="41"/>
  <c r="H74" i="41"/>
  <c r="L74" i="41"/>
  <c r="F75" i="41"/>
  <c r="D76" i="41"/>
  <c r="H76" i="41"/>
  <c r="L76" i="41"/>
  <c r="F77" i="41"/>
  <c r="J77" i="41"/>
  <c r="D78" i="41"/>
  <c r="L78" i="41"/>
  <c r="F79" i="41"/>
  <c r="J79" i="41"/>
  <c r="D80" i="41"/>
  <c r="H80" i="41"/>
  <c r="L80" i="41"/>
  <c r="G84" i="41"/>
  <c r="K84" i="41"/>
  <c r="E85" i="41"/>
  <c r="I85" i="41"/>
  <c r="M85" i="41"/>
  <c r="G86" i="41"/>
  <c r="K86" i="41"/>
  <c r="E87" i="41"/>
  <c r="I87" i="41"/>
  <c r="M87" i="41"/>
  <c r="G88" i="41"/>
  <c r="K88" i="41"/>
  <c r="E89" i="41"/>
  <c r="I89" i="41"/>
  <c r="M89" i="41"/>
  <c r="K90" i="41"/>
  <c r="E91" i="41"/>
  <c r="I91" i="41"/>
  <c r="M91" i="41"/>
  <c r="G92" i="41"/>
  <c r="K92" i="41"/>
  <c r="E93" i="41"/>
  <c r="I93" i="41"/>
  <c r="M93" i="41"/>
  <c r="G94" i="41"/>
  <c r="K94" i="41"/>
  <c r="E95" i="41"/>
  <c r="I95" i="41"/>
  <c r="M95" i="41"/>
  <c r="G96" i="41"/>
  <c r="K96" i="41"/>
  <c r="K158" i="41"/>
  <c r="E4" i="41"/>
  <c r="I4" i="41"/>
  <c r="M4" i="41"/>
  <c r="K5" i="41"/>
  <c r="E6" i="41"/>
  <c r="I6" i="41"/>
  <c r="M6" i="41"/>
  <c r="K7" i="41"/>
  <c r="E8" i="41"/>
  <c r="I8" i="41"/>
  <c r="M8" i="41"/>
  <c r="K9" i="41"/>
  <c r="E10" i="41"/>
  <c r="I10" i="41"/>
  <c r="M10" i="41"/>
  <c r="K11" i="41"/>
  <c r="E12" i="41"/>
  <c r="I12" i="41"/>
  <c r="M12" i="41"/>
  <c r="G13" i="41"/>
  <c r="K13" i="41"/>
  <c r="E14" i="41"/>
  <c r="E16" i="41"/>
  <c r="I16" i="41"/>
  <c r="M16" i="41"/>
  <c r="D20" i="41"/>
  <c r="H20" i="41"/>
  <c r="F21" i="41"/>
  <c r="J21" i="41"/>
  <c r="D22" i="41"/>
  <c r="H22" i="41"/>
  <c r="L22" i="41"/>
  <c r="F23" i="41"/>
  <c r="J23" i="41"/>
  <c r="D24" i="41"/>
  <c r="H24" i="41"/>
  <c r="L24" i="41"/>
  <c r="L26" i="41"/>
  <c r="F27" i="41"/>
  <c r="J27" i="41"/>
  <c r="D28" i="41"/>
  <c r="H28" i="41"/>
  <c r="F29" i="41"/>
  <c r="J29" i="41"/>
  <c r="D30" i="41"/>
  <c r="H30" i="41"/>
  <c r="L30" i="41"/>
  <c r="F31" i="41"/>
  <c r="J31" i="41"/>
  <c r="D32" i="41"/>
  <c r="H32" i="41"/>
  <c r="L32" i="41"/>
  <c r="G36" i="41"/>
  <c r="K36" i="41"/>
  <c r="E37" i="41"/>
  <c r="I37" i="41"/>
  <c r="M37" i="41"/>
  <c r="K38" i="41"/>
  <c r="E39" i="41"/>
  <c r="I39" i="41"/>
  <c r="M39" i="41"/>
  <c r="G40" i="41"/>
  <c r="E41" i="41"/>
  <c r="I41" i="41"/>
  <c r="M41" i="41"/>
  <c r="G42" i="41"/>
  <c r="K42" i="41"/>
  <c r="E43" i="41"/>
  <c r="K44" i="41"/>
  <c r="F54" i="41"/>
  <c r="D55" i="41"/>
  <c r="J56" i="41"/>
  <c r="H57" i="41"/>
  <c r="L57" i="41"/>
  <c r="F62" i="41"/>
  <c r="D63" i="41"/>
  <c r="G79" i="41"/>
  <c r="D84" i="41"/>
  <c r="L84" i="41"/>
  <c r="D90" i="41"/>
  <c r="F91" i="41"/>
  <c r="L94" i="41"/>
  <c r="J95" i="41"/>
  <c r="D119" i="41"/>
  <c r="J151" i="41"/>
  <c r="E22" i="41"/>
  <c r="I22" i="41"/>
  <c r="M22" i="41"/>
  <c r="G23" i="41"/>
  <c r="K23" i="41"/>
  <c r="E24" i="41"/>
  <c r="I24" i="41"/>
  <c r="M24" i="41"/>
  <c r="G25" i="41"/>
  <c r="K25" i="41"/>
  <c r="E26" i="41"/>
  <c r="I26" i="41"/>
  <c r="M26" i="41"/>
  <c r="K27" i="41"/>
  <c r="E28" i="41"/>
  <c r="I28" i="41"/>
  <c r="M28" i="41"/>
  <c r="G29" i="41"/>
  <c r="E30" i="41"/>
  <c r="I30" i="41"/>
  <c r="M30" i="41"/>
  <c r="G31" i="41"/>
  <c r="K31" i="41"/>
  <c r="E32" i="41"/>
  <c r="I32" i="41"/>
  <c r="M32" i="41"/>
  <c r="D36" i="41"/>
  <c r="H36" i="41"/>
  <c r="L36" i="41"/>
  <c r="F37" i="41"/>
  <c r="J37" i="41"/>
  <c r="D38" i="41"/>
  <c r="H38" i="41"/>
  <c r="L38" i="41"/>
  <c r="J39" i="41"/>
  <c r="H40" i="41"/>
  <c r="L40" i="41"/>
  <c r="F41" i="41"/>
  <c r="D42" i="41"/>
  <c r="F43" i="41"/>
  <c r="J43" i="41"/>
  <c r="D44" i="41"/>
  <c r="H44" i="41"/>
  <c r="L44" i="41"/>
  <c r="F45" i="41"/>
  <c r="J45" i="41"/>
  <c r="D46" i="41"/>
  <c r="H46" i="41"/>
  <c r="L46" i="41"/>
  <c r="J47" i="41"/>
  <c r="H48" i="41"/>
  <c r="L48" i="41"/>
  <c r="G52" i="41"/>
  <c r="K52" i="41"/>
  <c r="E53" i="41"/>
  <c r="I53" i="41"/>
  <c r="M53" i="41"/>
  <c r="E55" i="41"/>
  <c r="I55" i="41"/>
  <c r="M55" i="41"/>
  <c r="G56" i="41"/>
  <c r="K56" i="41"/>
  <c r="E57" i="41"/>
  <c r="I57" i="41"/>
  <c r="M57" i="41"/>
  <c r="G58" i="41"/>
  <c r="K58" i="41"/>
  <c r="E59" i="41"/>
  <c r="I59" i="41"/>
  <c r="M59" i="41"/>
  <c r="G60" i="41"/>
  <c r="K60" i="41"/>
  <c r="E61" i="41"/>
  <c r="I61" i="41"/>
  <c r="M61" i="41"/>
  <c r="E63" i="41"/>
  <c r="I63" i="41"/>
  <c r="M63" i="41"/>
  <c r="K64" i="41"/>
  <c r="F68" i="41"/>
  <c r="J68" i="41"/>
  <c r="D69" i="41"/>
  <c r="H69" i="41"/>
  <c r="L69" i="41"/>
  <c r="F70" i="41"/>
  <c r="J70" i="41"/>
  <c r="D71" i="41"/>
  <c r="H71" i="41"/>
  <c r="L71" i="41"/>
  <c r="F72" i="41"/>
  <c r="J72" i="41"/>
  <c r="D73" i="41"/>
  <c r="H73" i="41"/>
  <c r="F74" i="41"/>
  <c r="J74" i="41"/>
  <c r="D75" i="41"/>
  <c r="H75" i="41"/>
  <c r="L75" i="41"/>
  <c r="F76" i="41"/>
  <c r="J76" i="41"/>
  <c r="D77" i="41"/>
  <c r="H77" i="41"/>
  <c r="L77" i="41"/>
  <c r="F78" i="41"/>
  <c r="J78" i="41"/>
  <c r="H79" i="41"/>
  <c r="L79" i="41"/>
  <c r="J80" i="41"/>
  <c r="E84" i="41"/>
  <c r="I84" i="41"/>
  <c r="M84" i="41"/>
  <c r="G85" i="41"/>
  <c r="E86" i="41"/>
  <c r="I86" i="41"/>
  <c r="M86" i="41"/>
  <c r="G87" i="41"/>
  <c r="K87" i="41"/>
  <c r="E88" i="41"/>
  <c r="I88" i="41"/>
  <c r="M88" i="41"/>
  <c r="G89" i="41"/>
  <c r="K89" i="41"/>
  <c r="E90" i="41"/>
  <c r="I90" i="41"/>
  <c r="M90" i="41"/>
  <c r="G91" i="41"/>
  <c r="K91" i="41"/>
  <c r="E92" i="41"/>
  <c r="I92" i="41"/>
  <c r="M92" i="41"/>
  <c r="G93" i="41"/>
  <c r="K93" i="41"/>
  <c r="E94" i="41"/>
  <c r="I94" i="41"/>
  <c r="M94" i="41"/>
  <c r="G95" i="41"/>
  <c r="K95" i="41"/>
  <c r="E96" i="41"/>
  <c r="I96" i="41"/>
  <c r="M96" i="41"/>
  <c r="G116" i="41"/>
  <c r="K116" i="41"/>
  <c r="E117" i="41"/>
  <c r="I117" i="41"/>
  <c r="M117" i="41"/>
  <c r="G118" i="41"/>
  <c r="K118" i="41"/>
  <c r="E119" i="41"/>
  <c r="I119" i="41"/>
  <c r="M119" i="41"/>
  <c r="G120" i="41"/>
  <c r="K120" i="41"/>
  <c r="E121" i="41"/>
  <c r="M121" i="41"/>
  <c r="G122" i="41"/>
  <c r="K122" i="41"/>
  <c r="E123" i="41"/>
  <c r="I123" i="41"/>
  <c r="M123" i="41"/>
  <c r="G124" i="41"/>
  <c r="K124" i="41"/>
  <c r="E125" i="41"/>
  <c r="I125" i="41"/>
  <c r="M125" i="41"/>
  <c r="G126" i="41"/>
  <c r="K126" i="41"/>
  <c r="E127" i="41"/>
  <c r="I127" i="41"/>
  <c r="M127" i="41"/>
  <c r="G128" i="41"/>
  <c r="K128" i="41"/>
  <c r="F132" i="41"/>
  <c r="J132" i="41"/>
  <c r="D133" i="41"/>
  <c r="H133" i="41"/>
  <c r="L133" i="41"/>
  <c r="F134" i="41"/>
  <c r="J134" i="41"/>
  <c r="D135" i="41"/>
  <c r="H135" i="41"/>
  <c r="L135" i="41"/>
  <c r="F136" i="41"/>
  <c r="J136" i="41"/>
  <c r="D137" i="41"/>
  <c r="H137" i="41"/>
  <c r="L137" i="41"/>
  <c r="F138" i="41"/>
  <c r="J138" i="41"/>
  <c r="D139" i="41"/>
  <c r="H139" i="41"/>
  <c r="L139" i="41"/>
  <c r="F140" i="41"/>
  <c r="J140" i="41"/>
  <c r="D141" i="41"/>
  <c r="H141" i="41"/>
  <c r="L141" i="41"/>
  <c r="F142" i="41"/>
  <c r="J142" i="41"/>
  <c r="D143" i="41"/>
  <c r="H143" i="41"/>
  <c r="L143" i="41"/>
  <c r="F144" i="41"/>
  <c r="J144" i="41"/>
  <c r="E148" i="41"/>
  <c r="I148" i="41"/>
  <c r="M148" i="41"/>
  <c r="G149" i="41"/>
  <c r="K149" i="41"/>
  <c r="E150" i="41"/>
  <c r="I150" i="41"/>
  <c r="M150" i="41"/>
  <c r="G151" i="41"/>
  <c r="K151" i="41"/>
  <c r="E152" i="41"/>
  <c r="I152" i="41"/>
  <c r="M152" i="41"/>
  <c r="G153" i="41"/>
  <c r="K153" i="41"/>
  <c r="E154" i="41"/>
  <c r="I154" i="41"/>
  <c r="M154" i="41"/>
  <c r="G155" i="41"/>
  <c r="K155" i="41"/>
  <c r="E156" i="41"/>
  <c r="I156" i="41"/>
  <c r="M156" i="41"/>
  <c r="G157" i="41"/>
  <c r="K157" i="41"/>
  <c r="E158" i="41"/>
  <c r="I158" i="41"/>
  <c r="M158" i="41"/>
  <c r="G159" i="41"/>
  <c r="K159" i="41"/>
  <c r="E160" i="41"/>
  <c r="I160" i="41"/>
  <c r="M160" i="41"/>
  <c r="E116" i="41"/>
  <c r="I116" i="41"/>
  <c r="M116" i="41"/>
  <c r="G117" i="41"/>
  <c r="K117" i="41"/>
  <c r="E118" i="41"/>
  <c r="I118" i="41"/>
  <c r="M118" i="41"/>
  <c r="G119" i="41"/>
  <c r="K119" i="41"/>
  <c r="E120" i="41"/>
  <c r="I120" i="41"/>
  <c r="M120" i="41"/>
  <c r="G121" i="41"/>
  <c r="K121" i="41"/>
  <c r="E122" i="41"/>
  <c r="I122" i="41"/>
  <c r="M122" i="41"/>
  <c r="G123" i="41"/>
  <c r="K123" i="41"/>
  <c r="E124" i="41"/>
  <c r="I124" i="41"/>
  <c r="M124" i="41"/>
  <c r="G125" i="41"/>
  <c r="K125" i="41"/>
  <c r="E126" i="41"/>
  <c r="I126" i="41"/>
  <c r="M126" i="41"/>
  <c r="G127" i="41"/>
  <c r="K127" i="41"/>
  <c r="I128" i="41"/>
  <c r="M128" i="41"/>
  <c r="D132" i="41"/>
  <c r="H132" i="41"/>
  <c r="L132" i="41"/>
  <c r="F133" i="41"/>
  <c r="J133" i="41"/>
  <c r="D134" i="41"/>
  <c r="H134" i="41"/>
  <c r="L134" i="41"/>
  <c r="F135" i="41"/>
  <c r="J135" i="41"/>
  <c r="D136" i="41"/>
  <c r="H136" i="41"/>
  <c r="L136" i="41"/>
  <c r="F137" i="41"/>
  <c r="J137" i="41"/>
  <c r="D138" i="41"/>
  <c r="H138" i="41"/>
  <c r="L138" i="41"/>
  <c r="F139" i="41"/>
  <c r="J139" i="41"/>
  <c r="H140" i="41"/>
  <c r="L140" i="41"/>
  <c r="F141" i="41"/>
  <c r="J141" i="41"/>
  <c r="D142" i="41"/>
  <c r="H142" i="41"/>
  <c r="L142" i="41"/>
  <c r="F143" i="41"/>
  <c r="J143" i="41"/>
  <c r="D144" i="41"/>
  <c r="H144" i="41"/>
  <c r="L144" i="41"/>
  <c r="G148" i="41"/>
  <c r="K148" i="41"/>
  <c r="E149" i="41"/>
  <c r="I149" i="41"/>
  <c r="M149" i="41"/>
  <c r="G150" i="41"/>
  <c r="K150" i="41"/>
  <c r="E151" i="41"/>
  <c r="I151" i="41"/>
  <c r="M151" i="41"/>
  <c r="G152" i="41"/>
  <c r="K152" i="41"/>
  <c r="E153" i="41"/>
  <c r="I153" i="41"/>
  <c r="M153" i="41"/>
  <c r="G154" i="41"/>
  <c r="K154" i="41"/>
  <c r="E155" i="41"/>
  <c r="I155" i="41"/>
  <c r="M155" i="41"/>
  <c r="G156" i="41"/>
  <c r="K156" i="41"/>
  <c r="E157" i="41"/>
  <c r="I157" i="41"/>
  <c r="M157" i="41"/>
  <c r="G158" i="41"/>
  <c r="E159" i="41"/>
  <c r="I159" i="41"/>
  <c r="M159" i="41"/>
  <c r="G160" i="41"/>
  <c r="K160" i="41"/>
  <c r="I43" i="41"/>
  <c r="M43" i="41"/>
  <c r="G44" i="41"/>
  <c r="E45" i="41"/>
  <c r="I45" i="41"/>
  <c r="M45" i="41"/>
  <c r="K46" i="41"/>
  <c r="E47" i="41"/>
  <c r="I47" i="41"/>
  <c r="M47" i="41"/>
  <c r="G48" i="41"/>
  <c r="F52" i="41"/>
  <c r="D53" i="41"/>
  <c r="J54" i="41"/>
  <c r="H55" i="41"/>
  <c r="L55" i="41"/>
  <c r="F56" i="41"/>
  <c r="D57" i="41"/>
  <c r="J58" i="41"/>
  <c r="H59" i="41"/>
  <c r="L59" i="41"/>
  <c r="F60" i="41"/>
  <c r="D61" i="41"/>
  <c r="J62" i="41"/>
  <c r="H63" i="41"/>
  <c r="L63" i="41"/>
  <c r="F64" i="41"/>
  <c r="J64" i="41"/>
  <c r="E68" i="41"/>
  <c r="I68" i="41"/>
  <c r="M68" i="41"/>
  <c r="G69" i="41"/>
  <c r="E70" i="41"/>
  <c r="I70" i="41"/>
  <c r="M70" i="41"/>
  <c r="K71" i="41"/>
  <c r="E72" i="41"/>
  <c r="I72" i="41"/>
  <c r="M72" i="41"/>
  <c r="G73" i="41"/>
  <c r="K73" i="41"/>
  <c r="E74" i="41"/>
  <c r="I74" i="41"/>
  <c r="M74" i="41"/>
  <c r="G75" i="41"/>
  <c r="K75" i="41"/>
  <c r="E76" i="41"/>
  <c r="I76" i="41"/>
  <c r="M76" i="41"/>
  <c r="K77" i="41"/>
  <c r="E78" i="41"/>
  <c r="I78" i="41"/>
  <c r="M78" i="41"/>
  <c r="K79" i="41"/>
  <c r="E80" i="41"/>
  <c r="I80" i="41"/>
  <c r="M80" i="41"/>
  <c r="H84" i="41"/>
  <c r="F85" i="41"/>
  <c r="J85" i="41"/>
  <c r="D86" i="41"/>
  <c r="H86" i="41"/>
  <c r="F87" i="41"/>
  <c r="J87" i="41"/>
  <c r="D88" i="41"/>
  <c r="H88" i="41"/>
  <c r="L88" i="41"/>
  <c r="J89" i="41"/>
  <c r="H90" i="41"/>
  <c r="L90" i="41"/>
  <c r="J91" i="41"/>
  <c r="H92" i="41"/>
  <c r="F93" i="41"/>
  <c r="J93" i="41"/>
  <c r="D94" i="41"/>
  <c r="H94" i="41"/>
  <c r="F95" i="41"/>
  <c r="D96" i="41"/>
  <c r="H96" i="41"/>
  <c r="L96" i="41"/>
  <c r="F116" i="41"/>
  <c r="J116" i="41"/>
  <c r="D117" i="41"/>
  <c r="H117" i="41"/>
  <c r="L117" i="41"/>
  <c r="F118" i="41"/>
  <c r="J118" i="41"/>
  <c r="H119" i="41"/>
  <c r="F120" i="41"/>
  <c r="J120" i="41"/>
  <c r="D121" i="41"/>
  <c r="H121" i="41"/>
  <c r="L121" i="41"/>
  <c r="F122" i="41"/>
  <c r="J122" i="41"/>
  <c r="D123" i="41"/>
  <c r="H123" i="41"/>
  <c r="L123" i="41"/>
  <c r="F124" i="41"/>
  <c r="J124" i="41"/>
  <c r="D125" i="41"/>
  <c r="H125" i="41"/>
  <c r="L125" i="41"/>
  <c r="F126" i="41"/>
  <c r="J126" i="41"/>
  <c r="D127" i="41"/>
  <c r="H127" i="41"/>
  <c r="L127" i="41"/>
  <c r="F128" i="41"/>
  <c r="J128" i="41"/>
  <c r="E132" i="41"/>
  <c r="I132" i="41"/>
  <c r="M132" i="41"/>
  <c r="G133" i="41"/>
  <c r="K133" i="41"/>
  <c r="E134" i="41"/>
  <c r="I134" i="41"/>
  <c r="M134" i="41"/>
  <c r="G135" i="41"/>
  <c r="K135" i="41"/>
  <c r="E136" i="41"/>
  <c r="I136" i="41"/>
  <c r="M136" i="41"/>
  <c r="G137" i="41"/>
  <c r="K137" i="41"/>
  <c r="E138" i="41"/>
  <c r="I138" i="41"/>
  <c r="M138" i="41"/>
  <c r="G139" i="41"/>
  <c r="K139" i="41"/>
  <c r="E140" i="41"/>
  <c r="I140" i="41"/>
  <c r="M140" i="41"/>
  <c r="G141" i="41"/>
  <c r="K141" i="41"/>
  <c r="E142" i="41"/>
  <c r="I142" i="41"/>
  <c r="M142" i="41"/>
  <c r="G143" i="41"/>
  <c r="K143" i="41"/>
  <c r="E144" i="41"/>
  <c r="I144" i="41"/>
  <c r="M144" i="41"/>
  <c r="D148" i="41"/>
  <c r="H148" i="41"/>
  <c r="L148" i="41"/>
  <c r="J149" i="41"/>
  <c r="D150" i="41"/>
  <c r="H150" i="41"/>
  <c r="L150" i="41"/>
  <c r="F151" i="41"/>
  <c r="D152" i="41"/>
  <c r="H152" i="41"/>
  <c r="L152" i="41"/>
  <c r="F153" i="41"/>
  <c r="J153" i="41"/>
  <c r="D154" i="41"/>
  <c r="H154" i="41"/>
  <c r="L154" i="41"/>
  <c r="F155" i="41"/>
  <c r="J155" i="41"/>
  <c r="D156" i="41"/>
  <c r="H156" i="41"/>
  <c r="L156" i="41"/>
  <c r="F157" i="41"/>
  <c r="J157" i="41"/>
  <c r="D158" i="41"/>
  <c r="H158" i="41"/>
  <c r="L158" i="41"/>
  <c r="F159" i="41"/>
  <c r="J159" i="41"/>
  <c r="D160" i="41"/>
  <c r="H160" i="41"/>
  <c r="L160" i="41"/>
  <c r="G190" i="41" l="1"/>
  <c r="E187" i="41"/>
  <c r="I183" i="41"/>
  <c r="L190" i="41"/>
  <c r="J187" i="41"/>
  <c r="H184" i="41"/>
  <c r="F181" i="41"/>
  <c r="M189" i="41"/>
  <c r="K186" i="41"/>
  <c r="E183" i="41"/>
  <c r="H190" i="41"/>
  <c r="D184" i="41"/>
  <c r="L180" i="41"/>
  <c r="K192" i="41"/>
  <c r="I189" i="41"/>
  <c r="G186" i="41"/>
  <c r="K182" i="41"/>
  <c r="L186" i="41"/>
  <c r="J183" i="41"/>
  <c r="G192" i="41"/>
  <c r="M185" i="41"/>
  <c r="G182" i="41"/>
  <c r="L192" i="41"/>
  <c r="J189" i="41"/>
  <c r="H186" i="41"/>
  <c r="F183" i="41"/>
  <c r="D180" i="41"/>
  <c r="M191" i="41"/>
  <c r="K188" i="41"/>
  <c r="M181" i="41"/>
  <c r="H192" i="41"/>
  <c r="F189" i="41"/>
  <c r="L182" i="41"/>
  <c r="I191" i="41"/>
  <c r="G188" i="41"/>
  <c r="K184" i="41"/>
  <c r="I181" i="41"/>
  <c r="D192" i="41"/>
  <c r="L188" i="41"/>
  <c r="J185" i="41"/>
  <c r="H182" i="41"/>
  <c r="E191" i="41"/>
  <c r="M187" i="41"/>
  <c r="G184" i="41"/>
  <c r="I185" i="41"/>
  <c r="J191" i="41"/>
  <c r="H188" i="41"/>
  <c r="F185" i="41"/>
  <c r="K190" i="41"/>
  <c r="I187" i="41"/>
  <c r="M183" i="41"/>
  <c r="F191" i="41"/>
  <c r="D188" i="41"/>
  <c r="L184" i="41"/>
  <c r="J181" i="41"/>
  <c r="J192" i="41"/>
  <c r="H189" i="41"/>
  <c r="E185" i="41"/>
  <c r="E181" i="41"/>
  <c r="D191" i="41"/>
  <c r="L187" i="41"/>
  <c r="J184" i="41"/>
  <c r="D186" i="41"/>
  <c r="G191" i="41"/>
  <c r="E189" i="41"/>
  <c r="F187" i="41"/>
  <c r="D190" i="41"/>
  <c r="D182" i="41"/>
  <c r="L183" i="41"/>
  <c r="F188" i="41"/>
  <c r="J186" i="41"/>
  <c r="D183" i="41"/>
  <c r="F164" i="41"/>
  <c r="N79" i="41"/>
  <c r="N29" i="41"/>
  <c r="L181" i="41"/>
  <c r="H183" i="41"/>
  <c r="N88" i="41"/>
  <c r="N54" i="41"/>
  <c r="J182" i="41"/>
  <c r="F192" i="41"/>
  <c r="J190" i="41"/>
  <c r="F184" i="41"/>
  <c r="G185" i="41"/>
  <c r="N89" i="41"/>
  <c r="N140" i="41"/>
  <c r="D189" i="41"/>
  <c r="L185" i="41"/>
  <c r="N127" i="41"/>
  <c r="G181" i="41"/>
  <c r="N77" i="41"/>
  <c r="F186" i="41"/>
  <c r="N25" i="41"/>
  <c r="H181" i="41"/>
  <c r="N71" i="41"/>
  <c r="N121" i="41"/>
  <c r="N123" i="41"/>
  <c r="N85" i="41"/>
  <c r="N150" i="41"/>
  <c r="N94" i="41"/>
  <c r="N56" i="41"/>
  <c r="N22" i="41"/>
  <c r="N11" i="41"/>
  <c r="H167" i="41"/>
  <c r="N154" i="41"/>
  <c r="D181" i="41"/>
  <c r="M190" i="41"/>
  <c r="M17" i="41"/>
  <c r="N139" i="41"/>
  <c r="N156" i="41"/>
  <c r="N45" i="41"/>
  <c r="N155" i="41"/>
  <c r="G17" i="41"/>
  <c r="L173" i="41"/>
  <c r="J33" i="41"/>
  <c r="F190" i="41"/>
  <c r="J17" i="41"/>
  <c r="D165" i="41"/>
  <c r="J180" i="41"/>
  <c r="D161" i="41"/>
  <c r="K81" i="41"/>
  <c r="F33" i="41"/>
  <c r="N135" i="41"/>
  <c r="L81" i="41"/>
  <c r="L191" i="41"/>
  <c r="D187" i="41"/>
  <c r="F172" i="41"/>
  <c r="BJ175" i="40"/>
  <c r="J188" i="41"/>
  <c r="N96" i="41"/>
  <c r="J176" i="41"/>
  <c r="H17" i="41"/>
  <c r="H65" i="41"/>
  <c r="N158" i="41"/>
  <c r="H191" i="41"/>
  <c r="L189" i="41"/>
  <c r="D185" i="41"/>
  <c r="N92" i="41"/>
  <c r="H169" i="41"/>
  <c r="J164" i="41"/>
  <c r="N75" i="41"/>
  <c r="H185" i="41"/>
  <c r="I164" i="41"/>
  <c r="J65" i="41"/>
  <c r="BJ167" i="40"/>
  <c r="N55" i="41"/>
  <c r="D49" i="41"/>
  <c r="N148" i="41"/>
  <c r="N28" i="41"/>
  <c r="E180" i="41"/>
  <c r="F182" i="41"/>
  <c r="L65" i="41"/>
  <c r="N151" i="41"/>
  <c r="N20" i="41"/>
  <c r="E192" i="41"/>
  <c r="L172" i="41"/>
  <c r="BJ170" i="40"/>
  <c r="H170" i="41"/>
  <c r="H171" i="41"/>
  <c r="F166" i="41"/>
  <c r="N68" i="41"/>
  <c r="L129" i="41"/>
  <c r="L17" i="41"/>
  <c r="F161" i="41"/>
  <c r="J161" i="41"/>
  <c r="K145" i="41"/>
  <c r="BJ173" i="40"/>
  <c r="BJ165" i="40"/>
  <c r="N149" i="41"/>
  <c r="N126" i="41"/>
  <c r="N58" i="41"/>
  <c r="N24" i="41"/>
  <c r="N116" i="41"/>
  <c r="M49" i="41"/>
  <c r="N132" i="41"/>
  <c r="K173" i="41"/>
  <c r="F174" i="41"/>
  <c r="D171" i="41"/>
  <c r="L165" i="41"/>
  <c r="L175" i="41"/>
  <c r="L167" i="41"/>
  <c r="H180" i="41"/>
  <c r="N47" i="41"/>
  <c r="F17" i="41"/>
  <c r="J169" i="41"/>
  <c r="F168" i="41"/>
  <c r="N160" i="41"/>
  <c r="J97" i="41"/>
  <c r="G81" i="41"/>
  <c r="BJ169" i="40"/>
  <c r="N41" i="41"/>
  <c r="N93" i="41"/>
  <c r="K168" i="41"/>
  <c r="N122" i="41"/>
  <c r="N128" i="41"/>
  <c r="N64" i="41"/>
  <c r="I49" i="41"/>
  <c r="G171" i="41"/>
  <c r="H175" i="41"/>
  <c r="J170" i="41"/>
  <c r="D169" i="41"/>
  <c r="D167" i="41"/>
  <c r="D173" i="41"/>
  <c r="N37" i="41"/>
  <c r="N73" i="41"/>
  <c r="J174" i="41"/>
  <c r="L169" i="41"/>
  <c r="G145" i="41"/>
  <c r="D17" i="41"/>
  <c r="L161" i="41"/>
  <c r="H161" i="41"/>
  <c r="H129" i="41"/>
  <c r="H97" i="41"/>
  <c r="D97" i="41"/>
  <c r="F97" i="41"/>
  <c r="F176" i="41"/>
  <c r="K164" i="41"/>
  <c r="L145" i="41"/>
  <c r="D145" i="41"/>
  <c r="H145" i="41"/>
  <c r="N157" i="41"/>
  <c r="G165" i="41"/>
  <c r="H165" i="41"/>
  <c r="H173" i="41"/>
  <c r="D81" i="41"/>
  <c r="N59" i="41"/>
  <c r="G164" i="41"/>
  <c r="H49" i="41"/>
  <c r="L49" i="41"/>
  <c r="I172" i="41"/>
  <c r="G167" i="41"/>
  <c r="N152" i="41"/>
  <c r="N118" i="41"/>
  <c r="N84" i="41"/>
  <c r="N32" i="41"/>
  <c r="N124" i="41"/>
  <c r="L97" i="41"/>
  <c r="N60" i="41"/>
  <c r="D65" i="41"/>
  <c r="E49" i="41"/>
  <c r="N26" i="41"/>
  <c r="H172" i="41"/>
  <c r="L33" i="41"/>
  <c r="D164" i="41"/>
  <c r="I186" i="41"/>
  <c r="I184" i="41"/>
  <c r="I182" i="41"/>
  <c r="I17" i="41"/>
  <c r="N62" i="41"/>
  <c r="BJ172" i="40"/>
  <c r="N138" i="41"/>
  <c r="K165" i="41"/>
  <c r="E164" i="41"/>
  <c r="N36" i="41"/>
  <c r="D175" i="41"/>
  <c r="L171" i="41"/>
  <c r="F170" i="41"/>
  <c r="J168" i="41"/>
  <c r="J166" i="41"/>
  <c r="F169" i="41"/>
  <c r="J172" i="41"/>
  <c r="N23" i="41"/>
  <c r="I33" i="41"/>
  <c r="N137" i="41"/>
  <c r="N69" i="41"/>
  <c r="N39" i="41"/>
  <c r="N143" i="41"/>
  <c r="N7" i="41"/>
  <c r="M81" i="41"/>
  <c r="K129" i="41"/>
  <c r="E176" i="41"/>
  <c r="N78" i="41"/>
  <c r="I175" i="41"/>
  <c r="K170" i="41"/>
  <c r="N14" i="41"/>
  <c r="N133" i="41"/>
  <c r="N80" i="41"/>
  <c r="N4" i="41"/>
  <c r="H187" i="41"/>
  <c r="H81" i="41"/>
  <c r="D33" i="41"/>
  <c r="I145" i="41"/>
  <c r="I81" i="41"/>
  <c r="G161" i="41"/>
  <c r="E129" i="41"/>
  <c r="N153" i="41"/>
  <c r="M161" i="41"/>
  <c r="G129" i="41"/>
  <c r="E97" i="41"/>
  <c r="J81" i="41"/>
  <c r="N21" i="41"/>
  <c r="K175" i="41"/>
  <c r="E174" i="41"/>
  <c r="E172" i="41"/>
  <c r="E170" i="41"/>
  <c r="I168" i="41"/>
  <c r="M166" i="41"/>
  <c r="N120" i="41"/>
  <c r="K49" i="41"/>
  <c r="J175" i="41"/>
  <c r="D174" i="41"/>
  <c r="D172" i="41"/>
  <c r="L168" i="41"/>
  <c r="F167" i="41"/>
  <c r="J165" i="41"/>
  <c r="M192" i="41"/>
  <c r="K189" i="41"/>
  <c r="E188" i="41"/>
  <c r="E186" i="41"/>
  <c r="E184" i="41"/>
  <c r="E182" i="41"/>
  <c r="E17" i="41"/>
  <c r="BJ168" i="40"/>
  <c r="N159" i="41"/>
  <c r="N134" i="41"/>
  <c r="N74" i="41"/>
  <c r="N48" i="41"/>
  <c r="N87" i="41"/>
  <c r="F49" i="41"/>
  <c r="K176" i="41"/>
  <c r="E175" i="41"/>
  <c r="I173" i="41"/>
  <c r="M171" i="41"/>
  <c r="G170" i="41"/>
  <c r="G168" i="41"/>
  <c r="K166" i="41"/>
  <c r="E165" i="41"/>
  <c r="N10" i="41"/>
  <c r="BJ171" i="40"/>
  <c r="N144" i="41"/>
  <c r="N125" i="41"/>
  <c r="N76" i="41"/>
  <c r="N46" i="41"/>
  <c r="N16" i="41"/>
  <c r="N9" i="41"/>
  <c r="L164" i="41"/>
  <c r="I190" i="41"/>
  <c r="K180" i="41"/>
  <c r="F129" i="41"/>
  <c r="I129" i="41"/>
  <c r="G65" i="41"/>
  <c r="I174" i="41"/>
  <c r="I170" i="41"/>
  <c r="D176" i="41"/>
  <c r="L170" i="41"/>
  <c r="D166" i="41"/>
  <c r="I188" i="41"/>
  <c r="I180" i="41"/>
  <c r="N91" i="41"/>
  <c r="M173" i="41"/>
  <c r="E169" i="41"/>
  <c r="I165" i="41"/>
  <c r="BJ174" i="40"/>
  <c r="K191" i="41"/>
  <c r="D129" i="41"/>
  <c r="M164" i="41"/>
  <c r="F180" i="41"/>
  <c r="E145" i="41"/>
  <c r="E81" i="41"/>
  <c r="I161" i="41"/>
  <c r="J145" i="41"/>
  <c r="N119" i="41"/>
  <c r="F81" i="41"/>
  <c r="M176" i="41"/>
  <c r="G175" i="41"/>
  <c r="G173" i="41"/>
  <c r="K171" i="41"/>
  <c r="K169" i="41"/>
  <c r="E168" i="41"/>
  <c r="I166" i="41"/>
  <c r="N90" i="41"/>
  <c r="N52" i="41"/>
  <c r="G49" i="41"/>
  <c r="L176" i="41"/>
  <c r="F175" i="41"/>
  <c r="J173" i="41"/>
  <c r="J171" i="41"/>
  <c r="H168" i="41"/>
  <c r="L166" i="41"/>
  <c r="F165" i="41"/>
  <c r="I192" i="41"/>
  <c r="G189" i="41"/>
  <c r="K187" i="41"/>
  <c r="K185" i="41"/>
  <c r="K183" i="41"/>
  <c r="K181" i="41"/>
  <c r="BJ164" i="40"/>
  <c r="K97" i="41"/>
  <c r="N70" i="41"/>
  <c r="M65" i="41"/>
  <c r="N44" i="41"/>
  <c r="N61" i="41"/>
  <c r="N31" i="41"/>
  <c r="G176" i="41"/>
  <c r="K174" i="41"/>
  <c r="E173" i="41"/>
  <c r="I171" i="41"/>
  <c r="M169" i="41"/>
  <c r="M167" i="41"/>
  <c r="G166" i="41"/>
  <c r="K33" i="41"/>
  <c r="N6" i="41"/>
  <c r="BJ166" i="40"/>
  <c r="N141" i="41"/>
  <c r="N117" i="41"/>
  <c r="N43" i="41"/>
  <c r="N12" i="41"/>
  <c r="G180" i="41"/>
  <c r="N13" i="41"/>
  <c r="G187" i="41"/>
  <c r="J49" i="41"/>
  <c r="M145" i="41"/>
  <c r="K161" i="41"/>
  <c r="I97" i="41"/>
  <c r="M168" i="41"/>
  <c r="H174" i="41"/>
  <c r="J167" i="41"/>
  <c r="E190" i="41"/>
  <c r="E65" i="41"/>
  <c r="N53" i="41"/>
  <c r="G172" i="41"/>
  <c r="E167" i="41"/>
  <c r="N38" i="41"/>
  <c r="M33" i="41"/>
  <c r="E33" i="41"/>
  <c r="H33" i="41"/>
  <c r="K17" i="41"/>
  <c r="J129" i="41"/>
  <c r="F65" i="41"/>
  <c r="M129" i="41"/>
  <c r="E161" i="41"/>
  <c r="F145" i="41"/>
  <c r="M97" i="41"/>
  <c r="N63" i="41"/>
  <c r="K65" i="41"/>
  <c r="I176" i="41"/>
  <c r="M174" i="41"/>
  <c r="M172" i="41"/>
  <c r="M170" i="41"/>
  <c r="G169" i="41"/>
  <c r="K167" i="41"/>
  <c r="E166" i="41"/>
  <c r="N86" i="41"/>
  <c r="N30" i="41"/>
  <c r="H176" i="41"/>
  <c r="L174" i="41"/>
  <c r="F173" i="41"/>
  <c r="F171" i="41"/>
  <c r="D168" i="41"/>
  <c r="H166" i="41"/>
  <c r="H164" i="41"/>
  <c r="M188" i="41"/>
  <c r="M186" i="41"/>
  <c r="M184" i="41"/>
  <c r="M182" i="41"/>
  <c r="M180" i="41"/>
  <c r="BJ176" i="40"/>
  <c r="N142" i="41"/>
  <c r="G97" i="41"/>
  <c r="I65" i="41"/>
  <c r="N40" i="41"/>
  <c r="N95" i="41"/>
  <c r="N57" i="41"/>
  <c r="N27" i="41"/>
  <c r="M175" i="41"/>
  <c r="G174" i="41"/>
  <c r="K172" i="41"/>
  <c r="E171" i="41"/>
  <c r="I169" i="41"/>
  <c r="I167" i="41"/>
  <c r="M165" i="41"/>
  <c r="G33" i="41"/>
  <c r="N136" i="41"/>
  <c r="N72" i="41"/>
  <c r="N42" i="41"/>
  <c r="N8" i="41"/>
  <c r="D170" i="41"/>
  <c r="N5" i="41"/>
  <c r="G183" i="41"/>
  <c r="N191" i="41" l="1"/>
  <c r="N187" i="41"/>
  <c r="D193" i="41"/>
  <c r="N184" i="41"/>
  <c r="J193" i="41"/>
  <c r="L193" i="41"/>
  <c r="J218" i="41"/>
  <c r="K218" i="41"/>
  <c r="I216" i="41"/>
  <c r="H218" i="41"/>
  <c r="F216" i="41"/>
  <c r="I218" i="41"/>
  <c r="L216" i="41"/>
  <c r="H216" i="41"/>
  <c r="J216" i="41"/>
  <c r="M216" i="41"/>
  <c r="M218" i="41"/>
  <c r="K216" i="41"/>
  <c r="F218" i="41"/>
  <c r="E216" i="41"/>
  <c r="G218" i="41"/>
  <c r="E218" i="41"/>
  <c r="L218" i="41"/>
  <c r="G216" i="41"/>
  <c r="D218" i="41"/>
  <c r="D216" i="41"/>
  <c r="N185" i="41"/>
  <c r="N167" i="41"/>
  <c r="N188" i="41"/>
  <c r="N181" i="41"/>
  <c r="J177" i="41"/>
  <c r="H193" i="41"/>
  <c r="N171" i="41"/>
  <c r="N190" i="41"/>
  <c r="N169" i="41"/>
  <c r="N182" i="41"/>
  <c r="F193" i="41"/>
  <c r="N173" i="41"/>
  <c r="N192" i="41"/>
  <c r="N186" i="41"/>
  <c r="N168" i="41"/>
  <c r="N81" i="41"/>
  <c r="N166" i="41"/>
  <c r="N189" i="41"/>
  <c r="N183" i="41"/>
  <c r="N145" i="41"/>
  <c r="N172" i="41"/>
  <c r="E193" i="41"/>
  <c r="N170" i="41"/>
  <c r="N97" i="41"/>
  <c r="N129" i="41"/>
  <c r="N164" i="41"/>
  <c r="N176" i="41"/>
  <c r="N161" i="41"/>
  <c r="N175" i="41"/>
  <c r="N49" i="41"/>
  <c r="L177" i="41"/>
  <c r="G177" i="41"/>
  <c r="M193" i="41"/>
  <c r="N174" i="41"/>
  <c r="M177" i="41"/>
  <c r="K193" i="41"/>
  <c r="I177" i="41"/>
  <c r="G193" i="41"/>
  <c r="I193" i="41"/>
  <c r="D177" i="41"/>
  <c r="N165" i="41"/>
  <c r="F177" i="41"/>
  <c r="N17" i="41"/>
  <c r="N180" i="41"/>
  <c r="E177" i="41"/>
  <c r="K177" i="41"/>
  <c r="N33" i="41"/>
  <c r="N65" i="41"/>
  <c r="H177" i="41"/>
  <c r="N218" i="41" l="1"/>
  <c r="N216" i="41"/>
  <c r="N193" i="41"/>
  <c r="N177" i="41"/>
  <c r="D90" i="33" l="1"/>
  <c r="D89" i="33"/>
  <c r="D88" i="33"/>
  <c r="D87" i="33"/>
  <c r="D86" i="33"/>
  <c r="D85" i="33"/>
  <c r="D84" i="33"/>
  <c r="D83" i="33"/>
  <c r="D82" i="33"/>
  <c r="D81" i="33"/>
  <c r="D80" i="33"/>
  <c r="D79" i="33"/>
  <c r="D78" i="33"/>
  <c r="C55" i="36"/>
  <c r="C55" i="35"/>
  <c r="C55" i="34"/>
  <c r="C55" i="33"/>
  <c r="C46" i="32"/>
  <c r="C55" i="31"/>
  <c r="C55" i="30"/>
  <c r="C55" i="29"/>
  <c r="C55" i="10"/>
  <c r="C46" i="2"/>
  <c r="CQ192" i="40"/>
  <c r="CP192" i="40"/>
  <c r="CO192" i="40"/>
  <c r="CN192" i="40"/>
  <c r="CM192" i="40"/>
  <c r="CL192" i="40"/>
  <c r="CK192" i="40"/>
  <c r="CQ191" i="40"/>
  <c r="CP191" i="40"/>
  <c r="CO191" i="40"/>
  <c r="CN191" i="40"/>
  <c r="CM191" i="40"/>
  <c r="CL191" i="40"/>
  <c r="CK191" i="40"/>
  <c r="CQ190" i="40"/>
  <c r="CP190" i="40"/>
  <c r="CO190" i="40"/>
  <c r="CN190" i="40"/>
  <c r="CM190" i="40"/>
  <c r="CL190" i="40"/>
  <c r="CK190" i="40"/>
  <c r="CQ189" i="40"/>
  <c r="CP189" i="40"/>
  <c r="CO189" i="40"/>
  <c r="CN189" i="40"/>
  <c r="CM189" i="40"/>
  <c r="CL189" i="40"/>
  <c r="CK189" i="40"/>
  <c r="CQ188" i="40"/>
  <c r="CP188" i="40"/>
  <c r="CO188" i="40"/>
  <c r="CN188" i="40"/>
  <c r="CM188" i="40"/>
  <c r="CL188" i="40"/>
  <c r="CK188" i="40"/>
  <c r="CQ187" i="40"/>
  <c r="CP187" i="40"/>
  <c r="CO187" i="40"/>
  <c r="CN187" i="40"/>
  <c r="CM187" i="40"/>
  <c r="CL187" i="40"/>
  <c r="CK187" i="40"/>
  <c r="CQ186" i="40"/>
  <c r="CP186" i="40"/>
  <c r="CO186" i="40"/>
  <c r="CN186" i="40"/>
  <c r="CM186" i="40"/>
  <c r="CL186" i="40"/>
  <c r="CK186" i="40"/>
  <c r="CQ185" i="40"/>
  <c r="CP185" i="40"/>
  <c r="CO185" i="40"/>
  <c r="CN185" i="40"/>
  <c r="CM185" i="40"/>
  <c r="CL185" i="40"/>
  <c r="CK185" i="40"/>
  <c r="CQ184" i="40"/>
  <c r="CP184" i="40"/>
  <c r="CO184" i="40"/>
  <c r="CN184" i="40"/>
  <c r="CM184" i="40"/>
  <c r="CL184" i="40"/>
  <c r="CK184" i="40"/>
  <c r="CQ183" i="40"/>
  <c r="CP183" i="40"/>
  <c r="CO183" i="40"/>
  <c r="CN183" i="40"/>
  <c r="CM183" i="40"/>
  <c r="CL183" i="40"/>
  <c r="CK183" i="40"/>
  <c r="CQ182" i="40"/>
  <c r="CP182" i="40"/>
  <c r="CO182" i="40"/>
  <c r="CN182" i="40"/>
  <c r="CM182" i="40"/>
  <c r="CL182" i="40"/>
  <c r="CK182" i="40"/>
  <c r="CQ181" i="40"/>
  <c r="CP181" i="40"/>
  <c r="CO181" i="40"/>
  <c r="CN181" i="40"/>
  <c r="CM181" i="40"/>
  <c r="CL181" i="40"/>
  <c r="CK181" i="40"/>
  <c r="CQ180" i="40"/>
  <c r="CP180" i="40"/>
  <c r="CO180" i="40"/>
  <c r="CN180" i="40"/>
  <c r="CM180" i="40"/>
  <c r="CL180" i="40"/>
  <c r="CK180" i="40"/>
  <c r="CI192" i="40"/>
  <c r="CH192" i="40"/>
  <c r="CG192" i="40"/>
  <c r="CF192" i="40"/>
  <c r="CE192" i="40"/>
  <c r="CD192" i="40"/>
  <c r="CC192" i="40"/>
  <c r="CI191" i="40"/>
  <c r="CH191" i="40"/>
  <c r="CG191" i="40"/>
  <c r="CF191" i="40"/>
  <c r="CE191" i="40"/>
  <c r="CD191" i="40"/>
  <c r="CC191" i="40"/>
  <c r="CI190" i="40"/>
  <c r="CH190" i="40"/>
  <c r="CG190" i="40"/>
  <c r="CF190" i="40"/>
  <c r="CE190" i="40"/>
  <c r="CD190" i="40"/>
  <c r="CC190" i="40"/>
  <c r="CI189" i="40"/>
  <c r="CH189" i="40"/>
  <c r="CG189" i="40"/>
  <c r="CF189" i="40"/>
  <c r="CE189" i="40"/>
  <c r="CD189" i="40"/>
  <c r="CC189" i="40"/>
  <c r="CI188" i="40"/>
  <c r="CH188" i="40"/>
  <c r="CG188" i="40"/>
  <c r="CF188" i="40"/>
  <c r="CE188" i="40"/>
  <c r="CD188" i="40"/>
  <c r="CC188" i="40"/>
  <c r="CI187" i="40"/>
  <c r="CH187" i="40"/>
  <c r="CG187" i="40"/>
  <c r="CF187" i="40"/>
  <c r="CE187" i="40"/>
  <c r="CD187" i="40"/>
  <c r="CC187" i="40"/>
  <c r="CI186" i="40"/>
  <c r="CH186" i="40"/>
  <c r="CG186" i="40"/>
  <c r="CF186" i="40"/>
  <c r="CE186" i="40"/>
  <c r="CD186" i="40"/>
  <c r="CC186" i="40"/>
  <c r="CI185" i="40"/>
  <c r="CH185" i="40"/>
  <c r="CG185" i="40"/>
  <c r="CF185" i="40"/>
  <c r="CE185" i="40"/>
  <c r="CD185" i="40"/>
  <c r="CC185" i="40"/>
  <c r="CI184" i="40"/>
  <c r="CH184" i="40"/>
  <c r="CG184" i="40"/>
  <c r="CF184" i="40"/>
  <c r="CE184" i="40"/>
  <c r="CD184" i="40"/>
  <c r="CC184" i="40"/>
  <c r="CI183" i="40"/>
  <c r="CH183" i="40"/>
  <c r="CG183" i="40"/>
  <c r="CF183" i="40"/>
  <c r="CE183" i="40"/>
  <c r="CD183" i="40"/>
  <c r="CC183" i="40"/>
  <c r="CI182" i="40"/>
  <c r="CH182" i="40"/>
  <c r="CG182" i="40"/>
  <c r="CF182" i="40"/>
  <c r="CE182" i="40"/>
  <c r="CD182" i="40"/>
  <c r="CC182" i="40"/>
  <c r="CI181" i="40"/>
  <c r="CH181" i="40"/>
  <c r="CG181" i="40"/>
  <c r="CF181" i="40"/>
  <c r="CE181" i="40"/>
  <c r="CD181" i="40"/>
  <c r="CC181" i="40"/>
  <c r="CI180" i="40"/>
  <c r="CH180" i="40"/>
  <c r="CG180" i="40"/>
  <c r="CF180" i="40"/>
  <c r="CE180" i="40"/>
  <c r="CD180" i="40"/>
  <c r="CC180" i="40"/>
  <c r="CA192" i="40"/>
  <c r="BZ192" i="40"/>
  <c r="BY192" i="40"/>
  <c r="BX192" i="40"/>
  <c r="BW192" i="40"/>
  <c r="BV192" i="40"/>
  <c r="BU192" i="40"/>
  <c r="CA191" i="40"/>
  <c r="BZ191" i="40"/>
  <c r="BY191" i="40"/>
  <c r="BX191" i="40"/>
  <c r="BW191" i="40"/>
  <c r="BV191" i="40"/>
  <c r="BU191" i="40"/>
  <c r="CA190" i="40"/>
  <c r="BZ190" i="40"/>
  <c r="BY190" i="40"/>
  <c r="BX190" i="40"/>
  <c r="BW190" i="40"/>
  <c r="BV190" i="40"/>
  <c r="BU190" i="40"/>
  <c r="CA189" i="40"/>
  <c r="BZ189" i="40"/>
  <c r="BY189" i="40"/>
  <c r="BX189" i="40"/>
  <c r="BW189" i="40"/>
  <c r="BV189" i="40"/>
  <c r="BU189" i="40"/>
  <c r="CA188" i="40"/>
  <c r="BZ188" i="40"/>
  <c r="BY188" i="40"/>
  <c r="BX188" i="40"/>
  <c r="BW188" i="40"/>
  <c r="BV188" i="40"/>
  <c r="BU188" i="40"/>
  <c r="CA187" i="40"/>
  <c r="BZ187" i="40"/>
  <c r="BY187" i="40"/>
  <c r="BX187" i="40"/>
  <c r="BW187" i="40"/>
  <c r="BV187" i="40"/>
  <c r="BU187" i="40"/>
  <c r="CA186" i="40"/>
  <c r="BZ186" i="40"/>
  <c r="BY186" i="40"/>
  <c r="BX186" i="40"/>
  <c r="BW186" i="40"/>
  <c r="BV186" i="40"/>
  <c r="BU186" i="40"/>
  <c r="CA185" i="40"/>
  <c r="BZ185" i="40"/>
  <c r="BY185" i="40"/>
  <c r="BX185" i="40"/>
  <c r="BW185" i="40"/>
  <c r="BV185" i="40"/>
  <c r="BU185" i="40"/>
  <c r="CA184" i="40"/>
  <c r="BZ184" i="40"/>
  <c r="BY184" i="40"/>
  <c r="BX184" i="40"/>
  <c r="BW184" i="40"/>
  <c r="BV184" i="40"/>
  <c r="BU184" i="40"/>
  <c r="CA183" i="40"/>
  <c r="BZ183" i="40"/>
  <c r="BY183" i="40"/>
  <c r="BX183" i="40"/>
  <c r="BW183" i="40"/>
  <c r="BV183" i="40"/>
  <c r="BU183" i="40"/>
  <c r="CA182" i="40"/>
  <c r="BZ182" i="40"/>
  <c r="BY182" i="40"/>
  <c r="BX182" i="40"/>
  <c r="BW182" i="40"/>
  <c r="BV182" i="40"/>
  <c r="BU182" i="40"/>
  <c r="CA181" i="40"/>
  <c r="BZ181" i="40"/>
  <c r="BY181" i="40"/>
  <c r="BX181" i="40"/>
  <c r="BW181" i="40"/>
  <c r="BV181" i="40"/>
  <c r="BU181" i="40"/>
  <c r="CA180" i="40"/>
  <c r="BZ180" i="40"/>
  <c r="BY180" i="40"/>
  <c r="BX180" i="40"/>
  <c r="BW180" i="40"/>
  <c r="BV180" i="40"/>
  <c r="BU180" i="40"/>
  <c r="BS192" i="40"/>
  <c r="BR192" i="40"/>
  <c r="BQ192" i="40"/>
  <c r="BP192" i="40"/>
  <c r="BO192" i="40"/>
  <c r="BN192" i="40"/>
  <c r="BS191" i="40"/>
  <c r="BR191" i="40"/>
  <c r="BQ191" i="40"/>
  <c r="BP191" i="40"/>
  <c r="BO191" i="40"/>
  <c r="BN191" i="40"/>
  <c r="BS190" i="40"/>
  <c r="BR190" i="40"/>
  <c r="BQ190" i="40"/>
  <c r="BP190" i="40"/>
  <c r="BO190" i="40"/>
  <c r="BN190" i="40"/>
  <c r="BS189" i="40"/>
  <c r="BR189" i="40"/>
  <c r="BQ189" i="40"/>
  <c r="BP189" i="40"/>
  <c r="BO189" i="40"/>
  <c r="BN189" i="40"/>
  <c r="BS188" i="40"/>
  <c r="BR188" i="40"/>
  <c r="BQ188" i="40"/>
  <c r="BP188" i="40"/>
  <c r="BO188" i="40"/>
  <c r="BN188" i="40"/>
  <c r="BS187" i="40"/>
  <c r="BR187" i="40"/>
  <c r="BQ187" i="40"/>
  <c r="BP187" i="40"/>
  <c r="BO187" i="40"/>
  <c r="BN187" i="40"/>
  <c r="BS186" i="40"/>
  <c r="BR186" i="40"/>
  <c r="BQ186" i="40"/>
  <c r="BP186" i="40"/>
  <c r="BO186" i="40"/>
  <c r="BN186" i="40"/>
  <c r="BS185" i="40"/>
  <c r="BR185" i="40"/>
  <c r="BQ185" i="40"/>
  <c r="BP185" i="40"/>
  <c r="BO185" i="40"/>
  <c r="BN185" i="40"/>
  <c r="BS184" i="40"/>
  <c r="BR184" i="40"/>
  <c r="BQ184" i="40"/>
  <c r="BP184" i="40"/>
  <c r="BO184" i="40"/>
  <c r="BN184" i="40"/>
  <c r="BS183" i="40"/>
  <c r="BR183" i="40"/>
  <c r="BQ183" i="40"/>
  <c r="BP183" i="40"/>
  <c r="BO183" i="40"/>
  <c r="BN183" i="40"/>
  <c r="BS182" i="40"/>
  <c r="BR182" i="40"/>
  <c r="BQ182" i="40"/>
  <c r="BP182" i="40"/>
  <c r="BO182" i="40"/>
  <c r="BN182" i="40"/>
  <c r="BS181" i="40"/>
  <c r="BR181" i="40"/>
  <c r="BQ181" i="40"/>
  <c r="BP181" i="40"/>
  <c r="BO181" i="40"/>
  <c r="BN181" i="40"/>
  <c r="BS180" i="40"/>
  <c r="BR180" i="40"/>
  <c r="BQ180" i="40"/>
  <c r="BP180" i="40"/>
  <c r="BO180" i="40"/>
  <c r="BN180" i="40"/>
  <c r="BM192" i="40"/>
  <c r="BM191" i="40"/>
  <c r="BM190" i="40"/>
  <c r="BM189" i="40"/>
  <c r="BM188" i="40"/>
  <c r="BM187" i="40"/>
  <c r="BM186" i="40"/>
  <c r="BM185" i="40"/>
  <c r="BM184" i="40"/>
  <c r="BM183" i="40"/>
  <c r="BM182" i="40"/>
  <c r="BM181" i="40"/>
  <c r="BM180" i="40"/>
  <c r="CQ176" i="40"/>
  <c r="CP176" i="40"/>
  <c r="CO176" i="40"/>
  <c r="CN176" i="40"/>
  <c r="CM176" i="40"/>
  <c r="CL176" i="40"/>
  <c r="CK176" i="40"/>
  <c r="CQ175" i="40"/>
  <c r="CP175" i="40"/>
  <c r="CO175" i="40"/>
  <c r="CN175" i="40"/>
  <c r="CM175" i="40"/>
  <c r="CL175" i="40"/>
  <c r="CK175" i="40"/>
  <c r="CQ174" i="40"/>
  <c r="CP174" i="40"/>
  <c r="CO174" i="40"/>
  <c r="CN174" i="40"/>
  <c r="CM174" i="40"/>
  <c r="CL174" i="40"/>
  <c r="CK174" i="40"/>
  <c r="CQ173" i="40"/>
  <c r="CP173" i="40"/>
  <c r="CO173" i="40"/>
  <c r="CN173" i="40"/>
  <c r="CM173" i="40"/>
  <c r="CL173" i="40"/>
  <c r="CK173" i="40"/>
  <c r="CQ172" i="40"/>
  <c r="CP172" i="40"/>
  <c r="CO172" i="40"/>
  <c r="CN172" i="40"/>
  <c r="CM172" i="40"/>
  <c r="CL172" i="40"/>
  <c r="CK172" i="40"/>
  <c r="CQ171" i="40"/>
  <c r="CP171" i="40"/>
  <c r="CO171" i="40"/>
  <c r="CN171" i="40"/>
  <c r="CM171" i="40"/>
  <c r="CL171" i="40"/>
  <c r="CK171" i="40"/>
  <c r="CQ170" i="40"/>
  <c r="CP170" i="40"/>
  <c r="CO170" i="40"/>
  <c r="CN170" i="40"/>
  <c r="CM170" i="40"/>
  <c r="CL170" i="40"/>
  <c r="CK170" i="40"/>
  <c r="CQ169" i="40"/>
  <c r="CP169" i="40"/>
  <c r="CO169" i="40"/>
  <c r="CN169" i="40"/>
  <c r="CM169" i="40"/>
  <c r="CL169" i="40"/>
  <c r="CK169" i="40"/>
  <c r="CQ168" i="40"/>
  <c r="CP168" i="40"/>
  <c r="CO168" i="40"/>
  <c r="CN168" i="40"/>
  <c r="CM168" i="40"/>
  <c r="CL168" i="40"/>
  <c r="CK168" i="40"/>
  <c r="CQ167" i="40"/>
  <c r="CP167" i="40"/>
  <c r="CO167" i="40"/>
  <c r="CN167" i="40"/>
  <c r="CM167" i="40"/>
  <c r="CL167" i="40"/>
  <c r="CK167" i="40"/>
  <c r="CQ166" i="40"/>
  <c r="CP166" i="40"/>
  <c r="CO166" i="40"/>
  <c r="CN166" i="40"/>
  <c r="CM166" i="40"/>
  <c r="CL166" i="40"/>
  <c r="CK166" i="40"/>
  <c r="CQ165" i="40"/>
  <c r="CP165" i="40"/>
  <c r="CO165" i="40"/>
  <c r="CN165" i="40"/>
  <c r="CM165" i="40"/>
  <c r="CL165" i="40"/>
  <c r="CK165" i="40"/>
  <c r="CQ164" i="40"/>
  <c r="CP164" i="40"/>
  <c r="CO164" i="40"/>
  <c r="CN164" i="40"/>
  <c r="CM164" i="40"/>
  <c r="CL164" i="40"/>
  <c r="CK164" i="40"/>
  <c r="CI176" i="40"/>
  <c r="CH176" i="40"/>
  <c r="CG176" i="40"/>
  <c r="CF176" i="40"/>
  <c r="CE176" i="40"/>
  <c r="CD176" i="40"/>
  <c r="CC176" i="40"/>
  <c r="CI175" i="40"/>
  <c r="CH175" i="40"/>
  <c r="CG175" i="40"/>
  <c r="CF175" i="40"/>
  <c r="CE175" i="40"/>
  <c r="CD175" i="40"/>
  <c r="CC175" i="40"/>
  <c r="CI174" i="40"/>
  <c r="CH174" i="40"/>
  <c r="CG174" i="40"/>
  <c r="CF174" i="40"/>
  <c r="CE174" i="40"/>
  <c r="CD174" i="40"/>
  <c r="CC174" i="40"/>
  <c r="CI173" i="40"/>
  <c r="CH173" i="40"/>
  <c r="CG173" i="40"/>
  <c r="CF173" i="40"/>
  <c r="CE173" i="40"/>
  <c r="CD173" i="40"/>
  <c r="CC173" i="40"/>
  <c r="CI172" i="40"/>
  <c r="CH172" i="40"/>
  <c r="CG172" i="40"/>
  <c r="CF172" i="40"/>
  <c r="CE172" i="40"/>
  <c r="CD172" i="40"/>
  <c r="CC172" i="40"/>
  <c r="CI171" i="40"/>
  <c r="CH171" i="40"/>
  <c r="CG171" i="40"/>
  <c r="CF171" i="40"/>
  <c r="CE171" i="40"/>
  <c r="CD171" i="40"/>
  <c r="CC171" i="40"/>
  <c r="CI170" i="40"/>
  <c r="CH170" i="40"/>
  <c r="CG170" i="40"/>
  <c r="CF170" i="40"/>
  <c r="CE170" i="40"/>
  <c r="CD170" i="40"/>
  <c r="CC170" i="40"/>
  <c r="CI169" i="40"/>
  <c r="CH169" i="40"/>
  <c r="CG169" i="40"/>
  <c r="CF169" i="40"/>
  <c r="CE169" i="40"/>
  <c r="CD169" i="40"/>
  <c r="CC169" i="40"/>
  <c r="CI168" i="40"/>
  <c r="CH168" i="40"/>
  <c r="CG168" i="40"/>
  <c r="CF168" i="40"/>
  <c r="CE168" i="40"/>
  <c r="CD168" i="40"/>
  <c r="CC168" i="40"/>
  <c r="CI167" i="40"/>
  <c r="CH167" i="40"/>
  <c r="CG167" i="40"/>
  <c r="CF167" i="40"/>
  <c r="CE167" i="40"/>
  <c r="CD167" i="40"/>
  <c r="CC167" i="40"/>
  <c r="CI166" i="40"/>
  <c r="CH166" i="40"/>
  <c r="CG166" i="40"/>
  <c r="CF166" i="40"/>
  <c r="CE166" i="40"/>
  <c r="CD166" i="40"/>
  <c r="CC166" i="40"/>
  <c r="CI165" i="40"/>
  <c r="CH165" i="40"/>
  <c r="CG165" i="40"/>
  <c r="CF165" i="40"/>
  <c r="CE165" i="40"/>
  <c r="CD165" i="40"/>
  <c r="CC165" i="40"/>
  <c r="CI164" i="40"/>
  <c r="CH164" i="40"/>
  <c r="CG164" i="40"/>
  <c r="CF164" i="40"/>
  <c r="CE164" i="40"/>
  <c r="CD164" i="40"/>
  <c r="CC164" i="40"/>
  <c r="CA176" i="40"/>
  <c r="BZ176" i="40"/>
  <c r="BY176" i="40"/>
  <c r="BX176" i="40"/>
  <c r="BW176" i="40"/>
  <c r="BV176" i="40"/>
  <c r="BU176" i="40"/>
  <c r="CA175" i="40"/>
  <c r="BZ175" i="40"/>
  <c r="BY175" i="40"/>
  <c r="BX175" i="40"/>
  <c r="BW175" i="40"/>
  <c r="BV175" i="40"/>
  <c r="BU175" i="40"/>
  <c r="CA174" i="40"/>
  <c r="BZ174" i="40"/>
  <c r="BY174" i="40"/>
  <c r="BX174" i="40"/>
  <c r="BW174" i="40"/>
  <c r="BV174" i="40"/>
  <c r="BU174" i="40"/>
  <c r="CA173" i="40"/>
  <c r="BZ173" i="40"/>
  <c r="BY173" i="40"/>
  <c r="BX173" i="40"/>
  <c r="BW173" i="40"/>
  <c r="BV173" i="40"/>
  <c r="BU173" i="40"/>
  <c r="CA172" i="40"/>
  <c r="BZ172" i="40"/>
  <c r="BY172" i="40"/>
  <c r="BX172" i="40"/>
  <c r="BW172" i="40"/>
  <c r="BV172" i="40"/>
  <c r="BU172" i="40"/>
  <c r="CA171" i="40"/>
  <c r="BZ171" i="40"/>
  <c r="BY171" i="40"/>
  <c r="BX171" i="40"/>
  <c r="BW171" i="40"/>
  <c r="BV171" i="40"/>
  <c r="BU171" i="40"/>
  <c r="CA170" i="40"/>
  <c r="BZ170" i="40"/>
  <c r="BY170" i="40"/>
  <c r="BX170" i="40"/>
  <c r="BW170" i="40"/>
  <c r="BV170" i="40"/>
  <c r="BU170" i="40"/>
  <c r="CA169" i="40"/>
  <c r="BZ169" i="40"/>
  <c r="BY169" i="40"/>
  <c r="BX169" i="40"/>
  <c r="BW169" i="40"/>
  <c r="BV169" i="40"/>
  <c r="BU169" i="40"/>
  <c r="CA168" i="40"/>
  <c r="BZ168" i="40"/>
  <c r="BY168" i="40"/>
  <c r="BX168" i="40"/>
  <c r="BW168" i="40"/>
  <c r="BV168" i="40"/>
  <c r="BU168" i="40"/>
  <c r="CA167" i="40"/>
  <c r="BZ167" i="40"/>
  <c r="BY167" i="40"/>
  <c r="BX167" i="40"/>
  <c r="BW167" i="40"/>
  <c r="BV167" i="40"/>
  <c r="BU167" i="40"/>
  <c r="CA166" i="40"/>
  <c r="BZ166" i="40"/>
  <c r="BY166" i="40"/>
  <c r="BX166" i="40"/>
  <c r="BW166" i="40"/>
  <c r="BV166" i="40"/>
  <c r="BU166" i="40"/>
  <c r="CA165" i="40"/>
  <c r="BZ165" i="40"/>
  <c r="BY165" i="40"/>
  <c r="BX165" i="40"/>
  <c r="BW165" i="40"/>
  <c r="BV165" i="40"/>
  <c r="BU165" i="40"/>
  <c r="CA164" i="40"/>
  <c r="BZ164" i="40"/>
  <c r="BY164" i="40"/>
  <c r="BX164" i="40"/>
  <c r="BW164" i="40"/>
  <c r="BV164" i="40"/>
  <c r="BU164" i="40"/>
  <c r="BS176" i="40"/>
  <c r="BR176" i="40"/>
  <c r="BQ176" i="40"/>
  <c r="BP176" i="40"/>
  <c r="BO176" i="40"/>
  <c r="BN176" i="40"/>
  <c r="BM176" i="40"/>
  <c r="BS175" i="40"/>
  <c r="BR175" i="40"/>
  <c r="BQ175" i="40"/>
  <c r="BP175" i="40"/>
  <c r="BO175" i="40"/>
  <c r="BN175" i="40"/>
  <c r="BM175" i="40"/>
  <c r="BS174" i="40"/>
  <c r="BR174" i="40"/>
  <c r="BQ174" i="40"/>
  <c r="BP174" i="40"/>
  <c r="BO174" i="40"/>
  <c r="BN174" i="40"/>
  <c r="BM174" i="40"/>
  <c r="BS173" i="40"/>
  <c r="BR173" i="40"/>
  <c r="BQ173" i="40"/>
  <c r="BP173" i="40"/>
  <c r="BO173" i="40"/>
  <c r="BN173" i="40"/>
  <c r="BM173" i="40"/>
  <c r="BS172" i="40"/>
  <c r="BR172" i="40"/>
  <c r="BQ172" i="40"/>
  <c r="BP172" i="40"/>
  <c r="BO172" i="40"/>
  <c r="BN172" i="40"/>
  <c r="BM172" i="40"/>
  <c r="BS171" i="40"/>
  <c r="BR171" i="40"/>
  <c r="BQ171" i="40"/>
  <c r="BP171" i="40"/>
  <c r="BO171" i="40"/>
  <c r="BN171" i="40"/>
  <c r="BM171" i="40"/>
  <c r="BS170" i="40"/>
  <c r="BR170" i="40"/>
  <c r="BQ170" i="40"/>
  <c r="BP170" i="40"/>
  <c r="BO170" i="40"/>
  <c r="BN170" i="40"/>
  <c r="BM170" i="40"/>
  <c r="BS169" i="40"/>
  <c r="BR169" i="40"/>
  <c r="BQ169" i="40"/>
  <c r="BP169" i="40"/>
  <c r="BO169" i="40"/>
  <c r="BN169" i="40"/>
  <c r="BM169" i="40"/>
  <c r="BS168" i="40"/>
  <c r="BR168" i="40"/>
  <c r="BQ168" i="40"/>
  <c r="BP168" i="40"/>
  <c r="BO168" i="40"/>
  <c r="BN168" i="40"/>
  <c r="BM168" i="40"/>
  <c r="BS167" i="40"/>
  <c r="BR167" i="40"/>
  <c r="BQ167" i="40"/>
  <c r="BP167" i="40"/>
  <c r="BO167" i="40"/>
  <c r="BN167" i="40"/>
  <c r="BM167" i="40"/>
  <c r="BS166" i="40"/>
  <c r="BR166" i="40"/>
  <c r="BQ166" i="40"/>
  <c r="BP166" i="40"/>
  <c r="BO166" i="40"/>
  <c r="BN166" i="40"/>
  <c r="BM166" i="40"/>
  <c r="BS165" i="40"/>
  <c r="BR165" i="40"/>
  <c r="BQ165" i="40"/>
  <c r="BP165" i="40"/>
  <c r="BO165" i="40"/>
  <c r="BN165" i="40"/>
  <c r="BM165" i="40"/>
  <c r="BS164" i="40"/>
  <c r="BR164" i="40"/>
  <c r="BQ164" i="40"/>
  <c r="BP164" i="40"/>
  <c r="BO164" i="40"/>
  <c r="BN164" i="40"/>
  <c r="BM164" i="40"/>
  <c r="CQ161" i="40"/>
  <c r="CP161" i="40"/>
  <c r="CO161" i="40"/>
  <c r="CN161" i="40"/>
  <c r="CM161" i="40"/>
  <c r="CL161" i="40"/>
  <c r="CK161" i="40"/>
  <c r="CI161" i="40"/>
  <c r="CH161" i="40"/>
  <c r="CG161" i="40"/>
  <c r="CF161" i="40"/>
  <c r="CE161" i="40"/>
  <c r="CD161" i="40"/>
  <c r="CC161" i="40"/>
  <c r="CA161" i="40"/>
  <c r="BZ161" i="40"/>
  <c r="BY161" i="40"/>
  <c r="BX161" i="40"/>
  <c r="BW161" i="40"/>
  <c r="BV161" i="40"/>
  <c r="BU161" i="40"/>
  <c r="BS161" i="40"/>
  <c r="BR161" i="40"/>
  <c r="BQ161" i="40"/>
  <c r="BP161" i="40"/>
  <c r="BO161" i="40"/>
  <c r="BN161" i="40"/>
  <c r="BM161" i="40"/>
  <c r="CQ145" i="40"/>
  <c r="CP145" i="40"/>
  <c r="CO145" i="40"/>
  <c r="CN145" i="40"/>
  <c r="CM145" i="40"/>
  <c r="CL145" i="40"/>
  <c r="CK145" i="40"/>
  <c r="CI145" i="40"/>
  <c r="CH145" i="40"/>
  <c r="CG145" i="40"/>
  <c r="CF145" i="40"/>
  <c r="CE145" i="40"/>
  <c r="CD145" i="40"/>
  <c r="CC145" i="40"/>
  <c r="CA145" i="40"/>
  <c r="BZ145" i="40"/>
  <c r="BY145" i="40"/>
  <c r="BX145" i="40"/>
  <c r="BW145" i="40"/>
  <c r="BV145" i="40"/>
  <c r="BU145" i="40"/>
  <c r="BS145" i="40"/>
  <c r="BR145" i="40"/>
  <c r="BQ145" i="40"/>
  <c r="BP145" i="40"/>
  <c r="BO145" i="40"/>
  <c r="BN145" i="40"/>
  <c r="BM145" i="40"/>
  <c r="CQ129" i="40"/>
  <c r="CP129" i="40"/>
  <c r="CO129" i="40"/>
  <c r="CN129" i="40"/>
  <c r="CM129" i="40"/>
  <c r="CL129" i="40"/>
  <c r="CK129" i="40"/>
  <c r="CI129" i="40"/>
  <c r="CH129" i="40"/>
  <c r="CG129" i="40"/>
  <c r="CF129" i="40"/>
  <c r="CE129" i="40"/>
  <c r="CD129" i="40"/>
  <c r="CC129" i="40"/>
  <c r="CA129" i="40"/>
  <c r="BZ129" i="40"/>
  <c r="BY129" i="40"/>
  <c r="BX129" i="40"/>
  <c r="BW129" i="40"/>
  <c r="BV129" i="40"/>
  <c r="BU129" i="40"/>
  <c r="BS129" i="40"/>
  <c r="BR129" i="40"/>
  <c r="BQ129" i="40"/>
  <c r="BP129" i="40"/>
  <c r="BO129" i="40"/>
  <c r="BN129" i="40"/>
  <c r="BM129" i="40"/>
  <c r="CQ113" i="40"/>
  <c r="CP113" i="40"/>
  <c r="CO113" i="40"/>
  <c r="CN113" i="40"/>
  <c r="CM113" i="40"/>
  <c r="CL113" i="40"/>
  <c r="CK113" i="40"/>
  <c r="CI113" i="40"/>
  <c r="CH113" i="40"/>
  <c r="CG113" i="40"/>
  <c r="CF113" i="40"/>
  <c r="CE113" i="40"/>
  <c r="CD113" i="40"/>
  <c r="CC113" i="40"/>
  <c r="CA113" i="40"/>
  <c r="BZ113" i="40"/>
  <c r="BY113" i="40"/>
  <c r="BX113" i="40"/>
  <c r="BW113" i="40"/>
  <c r="BV113" i="40"/>
  <c r="BU113" i="40"/>
  <c r="BS113" i="40"/>
  <c r="BR113" i="40"/>
  <c r="BQ113" i="40"/>
  <c r="BP113" i="40"/>
  <c r="BO113" i="40"/>
  <c r="BN113" i="40"/>
  <c r="BM113" i="40"/>
  <c r="CQ97" i="40"/>
  <c r="CP97" i="40"/>
  <c r="CO97" i="40"/>
  <c r="CN97" i="40"/>
  <c r="CM97" i="40"/>
  <c r="CL97" i="40"/>
  <c r="CK97" i="40"/>
  <c r="CI97" i="40"/>
  <c r="CH97" i="40"/>
  <c r="CG97" i="40"/>
  <c r="CF97" i="40"/>
  <c r="CE97" i="40"/>
  <c r="CD97" i="40"/>
  <c r="CC97" i="40"/>
  <c r="CA97" i="40"/>
  <c r="BZ97" i="40"/>
  <c r="BY97" i="40"/>
  <c r="BX97" i="40"/>
  <c r="BW97" i="40"/>
  <c r="BV97" i="40"/>
  <c r="BU97" i="40"/>
  <c r="BS97" i="40"/>
  <c r="BR97" i="40"/>
  <c r="BQ97" i="40"/>
  <c r="BP97" i="40"/>
  <c r="BO97" i="40"/>
  <c r="BN97" i="40"/>
  <c r="BM97" i="40"/>
  <c r="CQ81" i="40"/>
  <c r="CP81" i="40"/>
  <c r="CO81" i="40"/>
  <c r="CN81" i="40"/>
  <c r="CM81" i="40"/>
  <c r="CL81" i="40"/>
  <c r="CK81" i="40"/>
  <c r="CI81" i="40"/>
  <c r="CH81" i="40"/>
  <c r="CG81" i="40"/>
  <c r="CF81" i="40"/>
  <c r="CE81" i="40"/>
  <c r="CD81" i="40"/>
  <c r="CC81" i="40"/>
  <c r="CA81" i="40"/>
  <c r="BZ81" i="40"/>
  <c r="BY81" i="40"/>
  <c r="BX81" i="40"/>
  <c r="BW81" i="40"/>
  <c r="BV81" i="40"/>
  <c r="BU81" i="40"/>
  <c r="BS81" i="40"/>
  <c r="BR81" i="40"/>
  <c r="BQ81" i="40"/>
  <c r="BP81" i="40"/>
  <c r="BO81" i="40"/>
  <c r="BN81" i="40"/>
  <c r="BM81" i="40"/>
  <c r="CQ65" i="40"/>
  <c r="CP65" i="40"/>
  <c r="CO65" i="40"/>
  <c r="CN65" i="40"/>
  <c r="CM65" i="40"/>
  <c r="CL65" i="40"/>
  <c r="CK65" i="40"/>
  <c r="CI65" i="40"/>
  <c r="CH65" i="40"/>
  <c r="CG65" i="40"/>
  <c r="CF65" i="40"/>
  <c r="CE65" i="40"/>
  <c r="CD65" i="40"/>
  <c r="CC65" i="40"/>
  <c r="CA65" i="40"/>
  <c r="BZ65" i="40"/>
  <c r="BY65" i="40"/>
  <c r="BX65" i="40"/>
  <c r="BW65" i="40"/>
  <c r="BV65" i="40"/>
  <c r="BU65" i="40"/>
  <c r="BS65" i="40"/>
  <c r="BR65" i="40"/>
  <c r="BQ65" i="40"/>
  <c r="BP65" i="40"/>
  <c r="BO65" i="40"/>
  <c r="BN65" i="40"/>
  <c r="BM65" i="40"/>
  <c r="CQ49" i="40"/>
  <c r="CP49" i="40"/>
  <c r="CO49" i="40"/>
  <c r="CN49" i="40"/>
  <c r="CM49" i="40"/>
  <c r="CL49" i="40"/>
  <c r="CK49" i="40"/>
  <c r="CI49" i="40"/>
  <c r="CH49" i="40"/>
  <c r="CG49" i="40"/>
  <c r="CF49" i="40"/>
  <c r="CE49" i="40"/>
  <c r="CD49" i="40"/>
  <c r="CC49" i="40"/>
  <c r="CA49" i="40"/>
  <c r="BZ49" i="40"/>
  <c r="BY49" i="40"/>
  <c r="BX49" i="40"/>
  <c r="BW49" i="40"/>
  <c r="BV49" i="40"/>
  <c r="BU49" i="40"/>
  <c r="BS49" i="40"/>
  <c r="BR49" i="40"/>
  <c r="BQ49" i="40"/>
  <c r="BP49" i="40"/>
  <c r="BO49" i="40"/>
  <c r="BN49" i="40"/>
  <c r="BM49" i="40"/>
  <c r="CQ33" i="40"/>
  <c r="CP33" i="40"/>
  <c r="CO33" i="40"/>
  <c r="CN33" i="40"/>
  <c r="CM33" i="40"/>
  <c r="CL33" i="40"/>
  <c r="CK33" i="40"/>
  <c r="CI33" i="40"/>
  <c r="CH33" i="40"/>
  <c r="CG33" i="40"/>
  <c r="CF33" i="40"/>
  <c r="CE33" i="40"/>
  <c r="CD33" i="40"/>
  <c r="CC33" i="40"/>
  <c r="CA33" i="40"/>
  <c r="BZ33" i="40"/>
  <c r="BY33" i="40"/>
  <c r="BX33" i="40"/>
  <c r="BW33" i="40"/>
  <c r="BV33" i="40"/>
  <c r="BU33" i="40"/>
  <c r="BS33" i="40"/>
  <c r="BR33" i="40"/>
  <c r="BQ33" i="40"/>
  <c r="BP33" i="40"/>
  <c r="BO33" i="40"/>
  <c r="BN33" i="40"/>
  <c r="BM33" i="40"/>
  <c r="CQ17" i="40"/>
  <c r="CP17" i="40"/>
  <c r="CO17" i="40"/>
  <c r="CN17" i="40"/>
  <c r="CM17" i="40"/>
  <c r="CL17" i="40"/>
  <c r="CK17" i="40"/>
  <c r="CI17" i="40"/>
  <c r="CH17" i="40"/>
  <c r="CG17" i="40"/>
  <c r="CF17" i="40"/>
  <c r="CE17" i="40"/>
  <c r="CD17" i="40"/>
  <c r="CC17" i="40"/>
  <c r="CA17" i="40"/>
  <c r="BZ17" i="40"/>
  <c r="BY17" i="40"/>
  <c r="BX17" i="40"/>
  <c r="BW17" i="40"/>
  <c r="BV17" i="40"/>
  <c r="BU17" i="40"/>
  <c r="BS17" i="40"/>
  <c r="BR17" i="40"/>
  <c r="BQ17" i="40"/>
  <c r="BP17" i="40"/>
  <c r="BO17" i="40"/>
  <c r="BN17" i="40"/>
  <c r="BM17" i="40"/>
  <c r="CF177" i="40" l="1"/>
  <c r="BN193" i="40"/>
  <c r="BR193" i="40"/>
  <c r="BW193" i="40"/>
  <c r="CA193" i="40"/>
  <c r="BP193" i="40"/>
  <c r="BX193" i="40"/>
  <c r="BX177" i="40"/>
  <c r="BS193" i="40"/>
  <c r="BQ193" i="40"/>
  <c r="CM193" i="40"/>
  <c r="CQ193" i="40"/>
  <c r="CN193" i="40"/>
  <c r="CN177" i="40"/>
  <c r="CK177" i="40"/>
  <c r="CO177" i="40"/>
  <c r="CL177" i="40"/>
  <c r="CP177" i="40"/>
  <c r="CM177" i="40"/>
  <c r="CQ177" i="40"/>
  <c r="CK193" i="40"/>
  <c r="CO193" i="40"/>
  <c r="CL193" i="40"/>
  <c r="CP193" i="40"/>
  <c r="CC177" i="40"/>
  <c r="CG177" i="40"/>
  <c r="CD177" i="40"/>
  <c r="CH177" i="40"/>
  <c r="CE177" i="40"/>
  <c r="CI177" i="40"/>
  <c r="CC193" i="40"/>
  <c r="CG193" i="40"/>
  <c r="CD193" i="40"/>
  <c r="CH193" i="40"/>
  <c r="CE193" i="40"/>
  <c r="CI193" i="40"/>
  <c r="CF193" i="40"/>
  <c r="BU177" i="40"/>
  <c r="BY177" i="40"/>
  <c r="BV177" i="40"/>
  <c r="BZ177" i="40"/>
  <c r="BW177" i="40"/>
  <c r="CA177" i="40"/>
  <c r="BU193" i="40"/>
  <c r="BY193" i="40"/>
  <c r="BV193" i="40"/>
  <c r="BZ193" i="40"/>
  <c r="BO193" i="40"/>
  <c r="BM193" i="40"/>
  <c r="BP177" i="40"/>
  <c r="BM177" i="40"/>
  <c r="BQ177" i="40"/>
  <c r="BN177" i="40"/>
  <c r="BR177" i="40"/>
  <c r="BO177" i="40"/>
  <c r="BS177" i="40"/>
  <c r="V53" i="28"/>
  <c r="U53" i="28"/>
  <c r="T53" i="28"/>
  <c r="S53" i="28"/>
  <c r="R53" i="28"/>
  <c r="Q53" i="28"/>
  <c r="O53" i="28"/>
  <c r="N53" i="28"/>
  <c r="M53" i="28"/>
  <c r="L53" i="28"/>
  <c r="K53" i="28"/>
  <c r="J53" i="28"/>
  <c r="I53" i="28"/>
  <c r="V52" i="28"/>
  <c r="U52" i="28"/>
  <c r="T52" i="28"/>
  <c r="S52" i="28"/>
  <c r="R52" i="28"/>
  <c r="Q52" i="28"/>
  <c r="O52" i="28"/>
  <c r="N52" i="28"/>
  <c r="M52" i="28"/>
  <c r="L52" i="28"/>
  <c r="K52" i="28"/>
  <c r="J52" i="28"/>
  <c r="I52" i="28"/>
  <c r="V51" i="28"/>
  <c r="U51" i="28"/>
  <c r="T51" i="28"/>
  <c r="S51" i="28"/>
  <c r="R51" i="28"/>
  <c r="Q51" i="28"/>
  <c r="O51" i="28"/>
  <c r="N51" i="28"/>
  <c r="M51" i="28"/>
  <c r="L51" i="28"/>
  <c r="K51" i="28"/>
  <c r="J51" i="28"/>
  <c r="I51" i="28"/>
  <c r="P53" i="28"/>
  <c r="V50" i="28"/>
  <c r="U50" i="28"/>
  <c r="T50" i="28"/>
  <c r="S50" i="28"/>
  <c r="R50" i="28"/>
  <c r="Q50" i="28"/>
  <c r="O50" i="28"/>
  <c r="N50" i="28"/>
  <c r="M50" i="28"/>
  <c r="L50" i="28"/>
  <c r="K50" i="28"/>
  <c r="J50" i="28"/>
  <c r="I50" i="28"/>
  <c r="V46" i="28"/>
  <c r="U46" i="28"/>
  <c r="T46" i="28"/>
  <c r="S46" i="28"/>
  <c r="R46" i="28"/>
  <c r="Q46" i="28"/>
  <c r="O46" i="28"/>
  <c r="N46" i="28"/>
  <c r="M46" i="28"/>
  <c r="L46" i="28"/>
  <c r="K46" i="28"/>
  <c r="J46" i="28"/>
  <c r="I46" i="28"/>
  <c r="V42" i="28"/>
  <c r="U42" i="28"/>
  <c r="T42" i="28"/>
  <c r="S42" i="28"/>
  <c r="R42" i="28"/>
  <c r="Q42" i="28"/>
  <c r="O42" i="28"/>
  <c r="N42" i="28"/>
  <c r="M42" i="28"/>
  <c r="L42" i="28"/>
  <c r="K42" i="28"/>
  <c r="J42" i="28"/>
  <c r="I42" i="28"/>
  <c r="V38" i="28"/>
  <c r="U38" i="28"/>
  <c r="T38" i="28"/>
  <c r="S38" i="28"/>
  <c r="R38" i="28"/>
  <c r="Q38" i="28"/>
  <c r="O38" i="28"/>
  <c r="N38" i="28"/>
  <c r="M38" i="28"/>
  <c r="L38" i="28"/>
  <c r="K38" i="28"/>
  <c r="J38" i="28"/>
  <c r="I38" i="28"/>
  <c r="P50" i="28"/>
  <c r="P46" i="28"/>
  <c r="P42" i="28"/>
  <c r="P38" i="28"/>
  <c r="J54" i="28" l="1"/>
  <c r="N54" i="28"/>
  <c r="S54" i="28"/>
  <c r="K54" i="28"/>
  <c r="O54" i="28"/>
  <c r="T54" i="28"/>
  <c r="L54" i="28"/>
  <c r="Q54" i="28"/>
  <c r="U54" i="28"/>
  <c r="I54" i="28"/>
  <c r="M54" i="28"/>
  <c r="R54" i="28"/>
  <c r="V54" i="28"/>
  <c r="P52" i="28"/>
  <c r="P51" i="28"/>
  <c r="P54" i="28" l="1"/>
  <c r="C13" i="28" l="1"/>
  <c r="BJ161" i="40" l="1"/>
  <c r="BI161" i="40"/>
  <c r="BH161" i="40"/>
  <c r="BG161" i="40"/>
  <c r="BF161" i="40"/>
  <c r="BE161" i="40"/>
  <c r="BD161" i="40"/>
  <c r="BC161" i="40"/>
  <c r="BB161" i="40"/>
  <c r="BA161" i="40"/>
  <c r="AZ161" i="40"/>
  <c r="BI145" i="40"/>
  <c r="BH145" i="40"/>
  <c r="BG145" i="40"/>
  <c r="BF145" i="40"/>
  <c r="BE145" i="40"/>
  <c r="BD145" i="40"/>
  <c r="BC145" i="40"/>
  <c r="BA145" i="40"/>
  <c r="AZ145" i="40"/>
  <c r="AT161" i="40"/>
  <c r="AS161" i="40"/>
  <c r="AR161" i="40"/>
  <c r="AQ161" i="40"/>
  <c r="AP161" i="40"/>
  <c r="AO161" i="40"/>
  <c r="AN161" i="40"/>
  <c r="AM161" i="40"/>
  <c r="AL161" i="40"/>
  <c r="AK161" i="40"/>
  <c r="AJ161" i="40"/>
  <c r="AT145" i="40"/>
  <c r="AS145" i="40"/>
  <c r="AR145" i="40"/>
  <c r="AQ145" i="40"/>
  <c r="AP145" i="40"/>
  <c r="AO145" i="40"/>
  <c r="AN145" i="40"/>
  <c r="AM145" i="40"/>
  <c r="AL145" i="40"/>
  <c r="AK145" i="40"/>
  <c r="AJ145" i="40"/>
  <c r="BJ129" i="40"/>
  <c r="BI129" i="40"/>
  <c r="BH129" i="40"/>
  <c r="BG129" i="40"/>
  <c r="BF129" i="40"/>
  <c r="BE129" i="40"/>
  <c r="BD129" i="40"/>
  <c r="BC129" i="40"/>
  <c r="BB129" i="40"/>
  <c r="BA129" i="40"/>
  <c r="AZ129" i="40"/>
  <c r="BJ97" i="40"/>
  <c r="BI97" i="40"/>
  <c r="BH97" i="40"/>
  <c r="BG97" i="40"/>
  <c r="BF97" i="40"/>
  <c r="BE97" i="40"/>
  <c r="BD97" i="40"/>
  <c r="BC97" i="40"/>
  <c r="BB97" i="40"/>
  <c r="BA97" i="40"/>
  <c r="AZ97" i="40"/>
  <c r="AT129" i="40"/>
  <c r="AS129" i="40"/>
  <c r="AR129" i="40"/>
  <c r="AQ129" i="40"/>
  <c r="AP129" i="40"/>
  <c r="AO129" i="40"/>
  <c r="AN129" i="40"/>
  <c r="AM129" i="40"/>
  <c r="AL129" i="40"/>
  <c r="AK129" i="40"/>
  <c r="AJ129" i="40"/>
  <c r="AT97" i="40"/>
  <c r="AS97" i="40"/>
  <c r="AR97" i="40"/>
  <c r="AQ97" i="40"/>
  <c r="AP97" i="40"/>
  <c r="AO97" i="40"/>
  <c r="AN97" i="40"/>
  <c r="AM97" i="40"/>
  <c r="AL97" i="40"/>
  <c r="AK97" i="40"/>
  <c r="AJ97" i="40"/>
  <c r="BJ81" i="40"/>
  <c r="BI81" i="40"/>
  <c r="BH81" i="40"/>
  <c r="BG81" i="40"/>
  <c r="BF81" i="40"/>
  <c r="BE81" i="40"/>
  <c r="BD81" i="40"/>
  <c r="BC81" i="40"/>
  <c r="BB81" i="40"/>
  <c r="BA81" i="40"/>
  <c r="AZ81" i="40"/>
  <c r="AT81" i="40"/>
  <c r="AS81" i="40"/>
  <c r="AR81" i="40"/>
  <c r="AQ81" i="40"/>
  <c r="AP81" i="40"/>
  <c r="AO81" i="40"/>
  <c r="AN81" i="40"/>
  <c r="AM81" i="40"/>
  <c r="AL81" i="40"/>
  <c r="AK81" i="40"/>
  <c r="AJ81" i="40"/>
  <c r="BJ65" i="40"/>
  <c r="BI65" i="40"/>
  <c r="BH65" i="40"/>
  <c r="BG65" i="40"/>
  <c r="BF65" i="40"/>
  <c r="BE65" i="40"/>
  <c r="BD65" i="40"/>
  <c r="BC65" i="40"/>
  <c r="BB65" i="40"/>
  <c r="BA65" i="40"/>
  <c r="AZ65" i="40"/>
  <c r="AT65" i="40"/>
  <c r="AS65" i="40"/>
  <c r="AR65" i="40"/>
  <c r="AQ65" i="40"/>
  <c r="AP65" i="40"/>
  <c r="AO65" i="40"/>
  <c r="AN65" i="40"/>
  <c r="AM65" i="40"/>
  <c r="AL65" i="40"/>
  <c r="AK65" i="40"/>
  <c r="AJ65" i="40"/>
  <c r="BJ49" i="40"/>
  <c r="BI49" i="40"/>
  <c r="BH49" i="40"/>
  <c r="BG49" i="40"/>
  <c r="BF49" i="40"/>
  <c r="BE49" i="40"/>
  <c r="BD49" i="40"/>
  <c r="BC49" i="40"/>
  <c r="BB49" i="40"/>
  <c r="BA49" i="40"/>
  <c r="AZ49" i="40"/>
  <c r="AT49" i="40"/>
  <c r="AS49" i="40"/>
  <c r="AR49" i="40"/>
  <c r="AQ49" i="40"/>
  <c r="AP49" i="40"/>
  <c r="AO49" i="40"/>
  <c r="AN49" i="40"/>
  <c r="AM49" i="40"/>
  <c r="AL49" i="40"/>
  <c r="AK49" i="40"/>
  <c r="AJ49" i="40"/>
  <c r="BI176" i="40"/>
  <c r="BH176" i="40"/>
  <c r="BG176" i="40"/>
  <c r="BF176" i="40"/>
  <c r="BE176" i="40"/>
  <c r="BD176" i="40"/>
  <c r="BC176" i="40"/>
  <c r="BB176" i="40"/>
  <c r="BA176" i="40"/>
  <c r="AZ176" i="40"/>
  <c r="BI175" i="40"/>
  <c r="BH175" i="40"/>
  <c r="BG175" i="40"/>
  <c r="BF175" i="40"/>
  <c r="BE175" i="40"/>
  <c r="BD175" i="40"/>
  <c r="BC175" i="40"/>
  <c r="BB175" i="40"/>
  <c r="BA175" i="40"/>
  <c r="AZ175" i="40"/>
  <c r="BI174" i="40"/>
  <c r="BH174" i="40"/>
  <c r="BG174" i="40"/>
  <c r="BF174" i="40"/>
  <c r="BE174" i="40"/>
  <c r="BD174" i="40"/>
  <c r="BC174" i="40"/>
  <c r="BB174" i="40"/>
  <c r="BA174" i="40"/>
  <c r="AZ174" i="40"/>
  <c r="BI173" i="40"/>
  <c r="BH173" i="40"/>
  <c r="BG173" i="40"/>
  <c r="BF173" i="40"/>
  <c r="BE173" i="40"/>
  <c r="BD173" i="40"/>
  <c r="BC173" i="40"/>
  <c r="BB173" i="40"/>
  <c r="BA173" i="40"/>
  <c r="AZ173" i="40"/>
  <c r="BI172" i="40"/>
  <c r="BH172" i="40"/>
  <c r="BG172" i="40"/>
  <c r="BF172" i="40"/>
  <c r="BE172" i="40"/>
  <c r="BD172" i="40"/>
  <c r="BC172" i="40"/>
  <c r="BB172" i="40"/>
  <c r="BA172" i="40"/>
  <c r="AZ172" i="40"/>
  <c r="BI171" i="40"/>
  <c r="BH171" i="40"/>
  <c r="BG171" i="40"/>
  <c r="BF171" i="40"/>
  <c r="BE171" i="40"/>
  <c r="BD171" i="40"/>
  <c r="BC171" i="40"/>
  <c r="BB171" i="40"/>
  <c r="BA171" i="40"/>
  <c r="AZ171" i="40"/>
  <c r="BI170" i="40"/>
  <c r="BH170" i="40"/>
  <c r="BG170" i="40"/>
  <c r="BF170" i="40"/>
  <c r="BE170" i="40"/>
  <c r="BD170" i="40"/>
  <c r="BC170" i="40"/>
  <c r="BB170" i="40"/>
  <c r="BA170" i="40"/>
  <c r="AZ170" i="40"/>
  <c r="BI169" i="40"/>
  <c r="BH169" i="40"/>
  <c r="BG169" i="40"/>
  <c r="BF169" i="40"/>
  <c r="BE169" i="40"/>
  <c r="BD169" i="40"/>
  <c r="BC169" i="40"/>
  <c r="BB169" i="40"/>
  <c r="BA169" i="40"/>
  <c r="AZ169" i="40"/>
  <c r="BI168" i="40"/>
  <c r="BH168" i="40"/>
  <c r="BG168" i="40"/>
  <c r="BF168" i="40"/>
  <c r="BE168" i="40"/>
  <c r="BD168" i="40"/>
  <c r="BC168" i="40"/>
  <c r="BB168" i="40"/>
  <c r="BA168" i="40"/>
  <c r="AZ168" i="40"/>
  <c r="BI167" i="40"/>
  <c r="BH167" i="40"/>
  <c r="BG167" i="40"/>
  <c r="BF167" i="40"/>
  <c r="BE167" i="40"/>
  <c r="BD167" i="40"/>
  <c r="BC167" i="40"/>
  <c r="BB167" i="40"/>
  <c r="BA167" i="40"/>
  <c r="AZ167" i="40"/>
  <c r="BI166" i="40"/>
  <c r="BH166" i="40"/>
  <c r="BG166" i="40"/>
  <c r="BF166" i="40"/>
  <c r="BE166" i="40"/>
  <c r="BD166" i="40"/>
  <c r="BC166" i="40"/>
  <c r="BB166" i="40"/>
  <c r="BA166" i="40"/>
  <c r="AZ166" i="40"/>
  <c r="BI165" i="40"/>
  <c r="BH165" i="40"/>
  <c r="BG165" i="40"/>
  <c r="BF165" i="40"/>
  <c r="BE165" i="40"/>
  <c r="BD165" i="40"/>
  <c r="BC165" i="40"/>
  <c r="BB165" i="40"/>
  <c r="BA165" i="40"/>
  <c r="AZ165" i="40"/>
  <c r="AT176" i="40"/>
  <c r="AS176" i="40"/>
  <c r="AR176" i="40"/>
  <c r="AQ176" i="40"/>
  <c r="AP176" i="40"/>
  <c r="AO176" i="40"/>
  <c r="AN176" i="40"/>
  <c r="AM176" i="40"/>
  <c r="AL176" i="40"/>
  <c r="AK176" i="40"/>
  <c r="AJ176" i="40"/>
  <c r="AT175" i="40"/>
  <c r="AS175" i="40"/>
  <c r="AR175" i="40"/>
  <c r="AQ175" i="40"/>
  <c r="AP175" i="40"/>
  <c r="AO175" i="40"/>
  <c r="AN175" i="40"/>
  <c r="AM175" i="40"/>
  <c r="AL175" i="40"/>
  <c r="AK175" i="40"/>
  <c r="AJ175" i="40"/>
  <c r="AT174" i="40"/>
  <c r="AS174" i="40"/>
  <c r="AR174" i="40"/>
  <c r="AQ174" i="40"/>
  <c r="AP174" i="40"/>
  <c r="AO174" i="40"/>
  <c r="AN174" i="40"/>
  <c r="AM174" i="40"/>
  <c r="AL174" i="40"/>
  <c r="AK174" i="40"/>
  <c r="AJ174" i="40"/>
  <c r="AT173" i="40"/>
  <c r="AS173" i="40"/>
  <c r="AR173" i="40"/>
  <c r="AQ173" i="40"/>
  <c r="AP173" i="40"/>
  <c r="AO173" i="40"/>
  <c r="AN173" i="40"/>
  <c r="AM173" i="40"/>
  <c r="AL173" i="40"/>
  <c r="AK173" i="40"/>
  <c r="AJ173" i="40"/>
  <c r="AT172" i="40"/>
  <c r="AS172" i="40"/>
  <c r="AR172" i="40"/>
  <c r="AQ172" i="40"/>
  <c r="AP172" i="40"/>
  <c r="AO172" i="40"/>
  <c r="AN172" i="40"/>
  <c r="AM172" i="40"/>
  <c r="AL172" i="40"/>
  <c r="AK172" i="40"/>
  <c r="AJ172" i="40"/>
  <c r="AT171" i="40"/>
  <c r="AS171" i="40"/>
  <c r="AR171" i="40"/>
  <c r="AQ171" i="40"/>
  <c r="AP171" i="40"/>
  <c r="AO171" i="40"/>
  <c r="AN171" i="40"/>
  <c r="AM171" i="40"/>
  <c r="AL171" i="40"/>
  <c r="AK171" i="40"/>
  <c r="AJ171" i="40"/>
  <c r="AT170" i="40"/>
  <c r="AS170" i="40"/>
  <c r="AR170" i="40"/>
  <c r="AQ170" i="40"/>
  <c r="AP170" i="40"/>
  <c r="AO170" i="40"/>
  <c r="AN170" i="40"/>
  <c r="AM170" i="40"/>
  <c r="AL170" i="40"/>
  <c r="AK170" i="40"/>
  <c r="AJ170" i="40"/>
  <c r="AT169" i="40"/>
  <c r="AS169" i="40"/>
  <c r="AR169" i="40"/>
  <c r="AQ169" i="40"/>
  <c r="AP169" i="40"/>
  <c r="AO169" i="40"/>
  <c r="AN169" i="40"/>
  <c r="AM169" i="40"/>
  <c r="AL169" i="40"/>
  <c r="AK169" i="40"/>
  <c r="AJ169" i="40"/>
  <c r="AT168" i="40"/>
  <c r="AS168" i="40"/>
  <c r="AR168" i="40"/>
  <c r="AQ168" i="40"/>
  <c r="AP168" i="40"/>
  <c r="AO168" i="40"/>
  <c r="AN168" i="40"/>
  <c r="AM168" i="40"/>
  <c r="AL168" i="40"/>
  <c r="AK168" i="40"/>
  <c r="AJ168" i="40"/>
  <c r="AT167" i="40"/>
  <c r="AS167" i="40"/>
  <c r="AR167" i="40"/>
  <c r="AQ167" i="40"/>
  <c r="AP167" i="40"/>
  <c r="AO167" i="40"/>
  <c r="AN167" i="40"/>
  <c r="AM167" i="40"/>
  <c r="AL167" i="40"/>
  <c r="AK167" i="40"/>
  <c r="AJ167" i="40"/>
  <c r="AT166" i="40"/>
  <c r="AS166" i="40"/>
  <c r="AR166" i="40"/>
  <c r="AQ166" i="40"/>
  <c r="AP166" i="40"/>
  <c r="AO166" i="40"/>
  <c r="AN166" i="40"/>
  <c r="AM166" i="40"/>
  <c r="AL166" i="40"/>
  <c r="AK166" i="40"/>
  <c r="AJ166" i="40"/>
  <c r="AT165" i="40"/>
  <c r="AS165" i="40"/>
  <c r="AR165" i="40"/>
  <c r="AQ165" i="40"/>
  <c r="AP165" i="40"/>
  <c r="AO165" i="40"/>
  <c r="AN165" i="40"/>
  <c r="AM165" i="40"/>
  <c r="AL165" i="40"/>
  <c r="AK165" i="40"/>
  <c r="AJ165" i="40"/>
  <c r="BJ192" i="40"/>
  <c r="BI192" i="40"/>
  <c r="BH192" i="40"/>
  <c r="BG192" i="40"/>
  <c r="BF192" i="40"/>
  <c r="BE192" i="40"/>
  <c r="BD192" i="40"/>
  <c r="BC192" i="40"/>
  <c r="BB192" i="40"/>
  <c r="BA192" i="40"/>
  <c r="AZ192" i="40"/>
  <c r="BJ191" i="40"/>
  <c r="BI191" i="40"/>
  <c r="BH191" i="40"/>
  <c r="BG191" i="40"/>
  <c r="BF191" i="40"/>
  <c r="BE191" i="40"/>
  <c r="BD191" i="40"/>
  <c r="BC191" i="40"/>
  <c r="BB191" i="40"/>
  <c r="BA191" i="40"/>
  <c r="AZ191" i="40"/>
  <c r="BJ190" i="40"/>
  <c r="BI190" i="40"/>
  <c r="BH190" i="40"/>
  <c r="BG190" i="40"/>
  <c r="BF190" i="40"/>
  <c r="BE190" i="40"/>
  <c r="BD190" i="40"/>
  <c r="BC190" i="40"/>
  <c r="BB190" i="40"/>
  <c r="BA190" i="40"/>
  <c r="AZ190" i="40"/>
  <c r="BJ189" i="40"/>
  <c r="BI189" i="40"/>
  <c r="BH189" i="40"/>
  <c r="BG189" i="40"/>
  <c r="BF189" i="40"/>
  <c r="BE189" i="40"/>
  <c r="BD189" i="40"/>
  <c r="BC189" i="40"/>
  <c r="BB189" i="40"/>
  <c r="BA189" i="40"/>
  <c r="AZ189" i="40"/>
  <c r="BJ188" i="40"/>
  <c r="BI188" i="40"/>
  <c r="BH188" i="40"/>
  <c r="BG188" i="40"/>
  <c r="BF188" i="40"/>
  <c r="BE188" i="40"/>
  <c r="BD188" i="40"/>
  <c r="BC188" i="40"/>
  <c r="BB188" i="40"/>
  <c r="BA188" i="40"/>
  <c r="AZ188" i="40"/>
  <c r="BJ187" i="40"/>
  <c r="BI187" i="40"/>
  <c r="BH187" i="40"/>
  <c r="BG187" i="40"/>
  <c r="BF187" i="40"/>
  <c r="BE187" i="40"/>
  <c r="BD187" i="40"/>
  <c r="BC187" i="40"/>
  <c r="BB187" i="40"/>
  <c r="BA187" i="40"/>
  <c r="AZ187" i="40"/>
  <c r="BJ186" i="40"/>
  <c r="BI186" i="40"/>
  <c r="BH186" i="40"/>
  <c r="BG186" i="40"/>
  <c r="BF186" i="40"/>
  <c r="BE186" i="40"/>
  <c r="BD186" i="40"/>
  <c r="BC186" i="40"/>
  <c r="BB186" i="40"/>
  <c r="BA186" i="40"/>
  <c r="AZ186" i="40"/>
  <c r="BJ185" i="40"/>
  <c r="BI185" i="40"/>
  <c r="BH185" i="40"/>
  <c r="BG185" i="40"/>
  <c r="BF185" i="40"/>
  <c r="BE185" i="40"/>
  <c r="BD185" i="40"/>
  <c r="BC185" i="40"/>
  <c r="BB185" i="40"/>
  <c r="BA185" i="40"/>
  <c r="AZ185" i="40"/>
  <c r="BJ184" i="40"/>
  <c r="BI184" i="40"/>
  <c r="BH184" i="40"/>
  <c r="BG184" i="40"/>
  <c r="BF184" i="40"/>
  <c r="BE184" i="40"/>
  <c r="BD184" i="40"/>
  <c r="BC184" i="40"/>
  <c r="BB184" i="40"/>
  <c r="BA184" i="40"/>
  <c r="AZ184" i="40"/>
  <c r="BJ183" i="40"/>
  <c r="BI183" i="40"/>
  <c r="BH183" i="40"/>
  <c r="BG183" i="40"/>
  <c r="BF183" i="40"/>
  <c r="BE183" i="40"/>
  <c r="BD183" i="40"/>
  <c r="BC183" i="40"/>
  <c r="BB183" i="40"/>
  <c r="BA183" i="40"/>
  <c r="AZ183" i="40"/>
  <c r="BJ182" i="40"/>
  <c r="BI182" i="40"/>
  <c r="BH182" i="40"/>
  <c r="BG182" i="40"/>
  <c r="BF182" i="40"/>
  <c r="BE182" i="40"/>
  <c r="BD182" i="40"/>
  <c r="BC182" i="40"/>
  <c r="BB182" i="40"/>
  <c r="BA182" i="40"/>
  <c r="AZ182" i="40"/>
  <c r="BJ181" i="40"/>
  <c r="BI181" i="40"/>
  <c r="BH181" i="40"/>
  <c r="BG181" i="40"/>
  <c r="BF181" i="40"/>
  <c r="BE181" i="40"/>
  <c r="BD181" i="40"/>
  <c r="BC181" i="40"/>
  <c r="BB181" i="40"/>
  <c r="BA181" i="40"/>
  <c r="AZ181" i="40"/>
  <c r="AT192" i="40"/>
  <c r="AS192" i="40"/>
  <c r="AR192" i="40"/>
  <c r="AQ192" i="40"/>
  <c r="AP192" i="40"/>
  <c r="AO192" i="40"/>
  <c r="AN192" i="40"/>
  <c r="AM192" i="40"/>
  <c r="AL192" i="40"/>
  <c r="AK192" i="40"/>
  <c r="AJ192" i="40"/>
  <c r="AT191" i="40"/>
  <c r="AS191" i="40"/>
  <c r="AR191" i="40"/>
  <c r="AQ191" i="40"/>
  <c r="AP191" i="40"/>
  <c r="AO191" i="40"/>
  <c r="AN191" i="40"/>
  <c r="AM191" i="40"/>
  <c r="AL191" i="40"/>
  <c r="AK191" i="40"/>
  <c r="AJ191" i="40"/>
  <c r="AT190" i="40"/>
  <c r="AS190" i="40"/>
  <c r="AR190" i="40"/>
  <c r="AQ190" i="40"/>
  <c r="AP190" i="40"/>
  <c r="AO190" i="40"/>
  <c r="AN190" i="40"/>
  <c r="AM190" i="40"/>
  <c r="AL190" i="40"/>
  <c r="AK190" i="40"/>
  <c r="AJ190" i="40"/>
  <c r="AT189" i="40"/>
  <c r="AS189" i="40"/>
  <c r="AR189" i="40"/>
  <c r="AQ189" i="40"/>
  <c r="AP189" i="40"/>
  <c r="AO189" i="40"/>
  <c r="AN189" i="40"/>
  <c r="AM189" i="40"/>
  <c r="AL189" i="40"/>
  <c r="AK189" i="40"/>
  <c r="AJ189" i="40"/>
  <c r="AT188" i="40"/>
  <c r="AS188" i="40"/>
  <c r="AR188" i="40"/>
  <c r="AQ188" i="40"/>
  <c r="AP188" i="40"/>
  <c r="AO188" i="40"/>
  <c r="AN188" i="40"/>
  <c r="AM188" i="40"/>
  <c r="AL188" i="40"/>
  <c r="AK188" i="40"/>
  <c r="AJ188" i="40"/>
  <c r="AT187" i="40"/>
  <c r="AS187" i="40"/>
  <c r="AR187" i="40"/>
  <c r="AQ187" i="40"/>
  <c r="AP187" i="40"/>
  <c r="AO187" i="40"/>
  <c r="AN187" i="40"/>
  <c r="AM187" i="40"/>
  <c r="AL187" i="40"/>
  <c r="AK187" i="40"/>
  <c r="AJ187" i="40"/>
  <c r="AT186" i="40"/>
  <c r="AS186" i="40"/>
  <c r="AR186" i="40"/>
  <c r="AQ186" i="40"/>
  <c r="AP186" i="40"/>
  <c r="AO186" i="40"/>
  <c r="AN186" i="40"/>
  <c r="AM186" i="40"/>
  <c r="AL186" i="40"/>
  <c r="AK186" i="40"/>
  <c r="AJ186" i="40"/>
  <c r="AT185" i="40"/>
  <c r="AS185" i="40"/>
  <c r="AR185" i="40"/>
  <c r="AQ185" i="40"/>
  <c r="AP185" i="40"/>
  <c r="AO185" i="40"/>
  <c r="AN185" i="40"/>
  <c r="AM185" i="40"/>
  <c r="AL185" i="40"/>
  <c r="AK185" i="40"/>
  <c r="AJ185" i="40"/>
  <c r="AT184" i="40"/>
  <c r="AS184" i="40"/>
  <c r="AR184" i="40"/>
  <c r="AQ184" i="40"/>
  <c r="AP184" i="40"/>
  <c r="AO184" i="40"/>
  <c r="AN184" i="40"/>
  <c r="AM184" i="40"/>
  <c r="AL184" i="40"/>
  <c r="AK184" i="40"/>
  <c r="AJ184" i="40"/>
  <c r="AT183" i="40"/>
  <c r="AS183" i="40"/>
  <c r="AR183" i="40"/>
  <c r="AQ183" i="40"/>
  <c r="AP183" i="40"/>
  <c r="AO183" i="40"/>
  <c r="AN183" i="40"/>
  <c r="AM183" i="40"/>
  <c r="AL183" i="40"/>
  <c r="AK183" i="40"/>
  <c r="AJ183" i="40"/>
  <c r="AT182" i="40"/>
  <c r="AS182" i="40"/>
  <c r="AR182" i="40"/>
  <c r="AQ182" i="40"/>
  <c r="AP182" i="40"/>
  <c r="AO182" i="40"/>
  <c r="AN182" i="40"/>
  <c r="AM182" i="40"/>
  <c r="AL182" i="40"/>
  <c r="AK182" i="40"/>
  <c r="AJ182" i="40"/>
  <c r="AT181" i="40"/>
  <c r="AS181" i="40"/>
  <c r="AR181" i="40"/>
  <c r="AQ181" i="40"/>
  <c r="AP181" i="40"/>
  <c r="AO181" i="40"/>
  <c r="AN181" i="40"/>
  <c r="AM181" i="40"/>
  <c r="AL181" i="40"/>
  <c r="AK181" i="40"/>
  <c r="AJ181" i="40"/>
  <c r="AD161" i="40"/>
  <c r="AC161" i="40"/>
  <c r="AB161" i="40"/>
  <c r="AA161" i="40"/>
  <c r="Z161" i="40"/>
  <c r="Y161" i="40"/>
  <c r="X161" i="40"/>
  <c r="W161" i="40"/>
  <c r="V161" i="40"/>
  <c r="U161" i="40"/>
  <c r="T161" i="40"/>
  <c r="AD145" i="40"/>
  <c r="AC145" i="40"/>
  <c r="AB145" i="40"/>
  <c r="AA145" i="40"/>
  <c r="Z145" i="40"/>
  <c r="Y145" i="40"/>
  <c r="X145" i="40"/>
  <c r="W145" i="40"/>
  <c r="V145" i="40"/>
  <c r="U145" i="40"/>
  <c r="T145" i="40"/>
  <c r="AD129" i="40"/>
  <c r="AC129" i="40"/>
  <c r="AB129" i="40"/>
  <c r="AA129" i="40"/>
  <c r="Z129" i="40"/>
  <c r="Y129" i="40"/>
  <c r="X129" i="40"/>
  <c r="W129" i="40"/>
  <c r="V129" i="40"/>
  <c r="U129" i="40"/>
  <c r="T129" i="40"/>
  <c r="AD97" i="40"/>
  <c r="AC97" i="40"/>
  <c r="AB97" i="40"/>
  <c r="AA97" i="40"/>
  <c r="Z97" i="40"/>
  <c r="Y97" i="40"/>
  <c r="X97" i="40"/>
  <c r="W97" i="40"/>
  <c r="V97" i="40"/>
  <c r="U97" i="40"/>
  <c r="T97" i="40"/>
  <c r="AD81" i="40"/>
  <c r="AC81" i="40"/>
  <c r="AB81" i="40"/>
  <c r="AA81" i="40"/>
  <c r="Z81" i="40"/>
  <c r="Y81" i="40"/>
  <c r="X81" i="40"/>
  <c r="W81" i="40"/>
  <c r="V81" i="40"/>
  <c r="U81" i="40"/>
  <c r="T81" i="40"/>
  <c r="AD65" i="40"/>
  <c r="AC65" i="40"/>
  <c r="AB65" i="40"/>
  <c r="AA65" i="40"/>
  <c r="Z65" i="40"/>
  <c r="Y65" i="40"/>
  <c r="X65" i="40"/>
  <c r="W65" i="40"/>
  <c r="V65" i="40"/>
  <c r="U65" i="40"/>
  <c r="T65" i="40"/>
  <c r="AD49" i="40"/>
  <c r="AC49" i="40"/>
  <c r="AB49" i="40"/>
  <c r="AA49" i="40"/>
  <c r="Z49" i="40"/>
  <c r="Y49" i="40"/>
  <c r="X49" i="40"/>
  <c r="W49" i="40"/>
  <c r="V49" i="40"/>
  <c r="U49" i="40"/>
  <c r="T49" i="40"/>
  <c r="AD176" i="40"/>
  <c r="AC176" i="40"/>
  <c r="AB176" i="40"/>
  <c r="AA176" i="40"/>
  <c r="Z176" i="40"/>
  <c r="Y176" i="40"/>
  <c r="X176" i="40"/>
  <c r="W176" i="40"/>
  <c r="V176" i="40"/>
  <c r="U176" i="40"/>
  <c r="T176" i="40"/>
  <c r="AD175" i="40"/>
  <c r="AC175" i="40"/>
  <c r="AB175" i="40"/>
  <c r="AA175" i="40"/>
  <c r="Z175" i="40"/>
  <c r="Y175" i="40"/>
  <c r="X175" i="40"/>
  <c r="W175" i="40"/>
  <c r="V175" i="40"/>
  <c r="U175" i="40"/>
  <c r="T175" i="40"/>
  <c r="AD174" i="40"/>
  <c r="AC174" i="40"/>
  <c r="AB174" i="40"/>
  <c r="AA174" i="40"/>
  <c r="Z174" i="40"/>
  <c r="Y174" i="40"/>
  <c r="X174" i="40"/>
  <c r="W174" i="40"/>
  <c r="V174" i="40"/>
  <c r="U174" i="40"/>
  <c r="T174" i="40"/>
  <c r="AD173" i="40"/>
  <c r="AC173" i="40"/>
  <c r="AB173" i="40"/>
  <c r="AA173" i="40"/>
  <c r="Z173" i="40"/>
  <c r="Y173" i="40"/>
  <c r="X173" i="40"/>
  <c r="W173" i="40"/>
  <c r="V173" i="40"/>
  <c r="U173" i="40"/>
  <c r="T173" i="40"/>
  <c r="AD172" i="40"/>
  <c r="AC172" i="40"/>
  <c r="AB172" i="40"/>
  <c r="AA172" i="40"/>
  <c r="Z172" i="40"/>
  <c r="Y172" i="40"/>
  <c r="X172" i="40"/>
  <c r="W172" i="40"/>
  <c r="V172" i="40"/>
  <c r="U172" i="40"/>
  <c r="T172" i="40"/>
  <c r="AD171" i="40"/>
  <c r="AC171" i="40"/>
  <c r="AB171" i="40"/>
  <c r="AA171" i="40"/>
  <c r="Z171" i="40"/>
  <c r="Y171" i="40"/>
  <c r="X171" i="40"/>
  <c r="W171" i="40"/>
  <c r="V171" i="40"/>
  <c r="U171" i="40"/>
  <c r="T171" i="40"/>
  <c r="AD170" i="40"/>
  <c r="AC170" i="40"/>
  <c r="AB170" i="40"/>
  <c r="AA170" i="40"/>
  <c r="Z170" i="40"/>
  <c r="Y170" i="40"/>
  <c r="X170" i="40"/>
  <c r="W170" i="40"/>
  <c r="V170" i="40"/>
  <c r="U170" i="40"/>
  <c r="T170" i="40"/>
  <c r="AD169" i="40"/>
  <c r="AC169" i="40"/>
  <c r="AB169" i="40"/>
  <c r="AA169" i="40"/>
  <c r="Z169" i="40"/>
  <c r="Y169" i="40"/>
  <c r="X169" i="40"/>
  <c r="W169" i="40"/>
  <c r="V169" i="40"/>
  <c r="U169" i="40"/>
  <c r="T169" i="40"/>
  <c r="AD168" i="40"/>
  <c r="AC168" i="40"/>
  <c r="AB168" i="40"/>
  <c r="AA168" i="40"/>
  <c r="Z168" i="40"/>
  <c r="Y168" i="40"/>
  <c r="X168" i="40"/>
  <c r="W168" i="40"/>
  <c r="V168" i="40"/>
  <c r="U168" i="40"/>
  <c r="T168" i="40"/>
  <c r="AD167" i="40"/>
  <c r="AC167" i="40"/>
  <c r="AB167" i="40"/>
  <c r="AA167" i="40"/>
  <c r="Z167" i="40"/>
  <c r="Y167" i="40"/>
  <c r="X167" i="40"/>
  <c r="W167" i="40"/>
  <c r="V167" i="40"/>
  <c r="U167" i="40"/>
  <c r="T167" i="40"/>
  <c r="AD166" i="40"/>
  <c r="AC166" i="40"/>
  <c r="AB166" i="40"/>
  <c r="AA166" i="40"/>
  <c r="Z166" i="40"/>
  <c r="Y166" i="40"/>
  <c r="X166" i="40"/>
  <c r="W166" i="40"/>
  <c r="V166" i="40"/>
  <c r="U166" i="40"/>
  <c r="T166" i="40"/>
  <c r="AD165" i="40"/>
  <c r="AC165" i="40"/>
  <c r="AB165" i="40"/>
  <c r="AA165" i="40"/>
  <c r="Z165" i="40"/>
  <c r="Y165" i="40"/>
  <c r="X165" i="40"/>
  <c r="W165" i="40"/>
  <c r="V165" i="40"/>
  <c r="U165" i="40"/>
  <c r="T165" i="40"/>
  <c r="AD192" i="40"/>
  <c r="AC192" i="40"/>
  <c r="AB192" i="40"/>
  <c r="AA192" i="40"/>
  <c r="Z192" i="40"/>
  <c r="Y192" i="40"/>
  <c r="X192" i="40"/>
  <c r="W192" i="40"/>
  <c r="V192" i="40"/>
  <c r="U192" i="40"/>
  <c r="T192" i="40"/>
  <c r="AD191" i="40"/>
  <c r="AC191" i="40"/>
  <c r="AB191" i="40"/>
  <c r="AA191" i="40"/>
  <c r="Z191" i="40"/>
  <c r="Y191" i="40"/>
  <c r="X191" i="40"/>
  <c r="W191" i="40"/>
  <c r="V191" i="40"/>
  <c r="U191" i="40"/>
  <c r="T191" i="40"/>
  <c r="AD190" i="40"/>
  <c r="AC190" i="40"/>
  <c r="AB190" i="40"/>
  <c r="AA190" i="40"/>
  <c r="Z190" i="40"/>
  <c r="Y190" i="40"/>
  <c r="X190" i="40"/>
  <c r="W190" i="40"/>
  <c r="V190" i="40"/>
  <c r="U190" i="40"/>
  <c r="T190" i="40"/>
  <c r="AD189" i="40"/>
  <c r="AC189" i="40"/>
  <c r="AB189" i="40"/>
  <c r="AA189" i="40"/>
  <c r="Z189" i="40"/>
  <c r="Y189" i="40"/>
  <c r="X189" i="40"/>
  <c r="W189" i="40"/>
  <c r="V189" i="40"/>
  <c r="U189" i="40"/>
  <c r="T189" i="40"/>
  <c r="AD188" i="40"/>
  <c r="AC188" i="40"/>
  <c r="AB188" i="40"/>
  <c r="AA188" i="40"/>
  <c r="Z188" i="40"/>
  <c r="Y188" i="40"/>
  <c r="X188" i="40"/>
  <c r="W188" i="40"/>
  <c r="V188" i="40"/>
  <c r="U188" i="40"/>
  <c r="T188" i="40"/>
  <c r="AD187" i="40"/>
  <c r="AC187" i="40"/>
  <c r="AB187" i="40"/>
  <c r="AA187" i="40"/>
  <c r="Z187" i="40"/>
  <c r="Y187" i="40"/>
  <c r="X187" i="40"/>
  <c r="W187" i="40"/>
  <c r="V187" i="40"/>
  <c r="U187" i="40"/>
  <c r="T187" i="40"/>
  <c r="AD186" i="40"/>
  <c r="AC186" i="40"/>
  <c r="AB186" i="40"/>
  <c r="AA186" i="40"/>
  <c r="Z186" i="40"/>
  <c r="Y186" i="40"/>
  <c r="X186" i="40"/>
  <c r="W186" i="40"/>
  <c r="V186" i="40"/>
  <c r="U186" i="40"/>
  <c r="T186" i="40"/>
  <c r="AD185" i="40"/>
  <c r="AC185" i="40"/>
  <c r="AB185" i="40"/>
  <c r="AA185" i="40"/>
  <c r="Z185" i="40"/>
  <c r="Y185" i="40"/>
  <c r="X185" i="40"/>
  <c r="W185" i="40"/>
  <c r="V185" i="40"/>
  <c r="U185" i="40"/>
  <c r="T185" i="40"/>
  <c r="AD184" i="40"/>
  <c r="AC184" i="40"/>
  <c r="AB184" i="40"/>
  <c r="AA184" i="40"/>
  <c r="Z184" i="40"/>
  <c r="Y184" i="40"/>
  <c r="X184" i="40"/>
  <c r="W184" i="40"/>
  <c r="V184" i="40"/>
  <c r="U184" i="40"/>
  <c r="T184" i="40"/>
  <c r="AD183" i="40"/>
  <c r="AC183" i="40"/>
  <c r="AB183" i="40"/>
  <c r="AA183" i="40"/>
  <c r="Z183" i="40"/>
  <c r="Y183" i="40"/>
  <c r="X183" i="40"/>
  <c r="W183" i="40"/>
  <c r="V183" i="40"/>
  <c r="U183" i="40"/>
  <c r="T183" i="40"/>
  <c r="AD182" i="40"/>
  <c r="AC182" i="40"/>
  <c r="AB182" i="40"/>
  <c r="AA182" i="40"/>
  <c r="Z182" i="40"/>
  <c r="Y182" i="40"/>
  <c r="X182" i="40"/>
  <c r="W182" i="40"/>
  <c r="V182" i="40"/>
  <c r="U182" i="40"/>
  <c r="T182" i="40"/>
  <c r="AD181" i="40"/>
  <c r="AC181" i="40"/>
  <c r="AB181" i="40"/>
  <c r="AA181" i="40"/>
  <c r="Z181" i="40"/>
  <c r="Y181" i="40"/>
  <c r="X181" i="40"/>
  <c r="W181" i="40"/>
  <c r="V181" i="40"/>
  <c r="U181" i="40"/>
  <c r="T181" i="40"/>
  <c r="U215" i="40" l="1"/>
  <c r="AC215" i="40"/>
  <c r="Y215" i="40"/>
  <c r="W215" i="40"/>
  <c r="X215" i="40"/>
  <c r="AB215" i="40"/>
  <c r="AZ215" i="40"/>
  <c r="BA215" i="40"/>
  <c r="BL162" i="40"/>
  <c r="T215" i="40"/>
  <c r="AL215" i="40"/>
  <c r="AP215" i="40"/>
  <c r="AT215" i="40"/>
  <c r="V215" i="40"/>
  <c r="Z215" i="40"/>
  <c r="AD215" i="40"/>
  <c r="C16" i="41"/>
  <c r="C12" i="41"/>
  <c r="C8" i="41"/>
  <c r="AA215" i="40"/>
  <c r="C5" i="41"/>
  <c r="C13" i="41"/>
  <c r="C9" i="41"/>
  <c r="C20" i="41"/>
  <c r="C54" i="41"/>
  <c r="C58" i="41"/>
  <c r="C62" i="41"/>
  <c r="C88" i="41"/>
  <c r="C92" i="41"/>
  <c r="C96" i="41"/>
  <c r="BF215" i="40"/>
  <c r="AJ215" i="40"/>
  <c r="AN215" i="40"/>
  <c r="AR215" i="40"/>
  <c r="BC215" i="40"/>
  <c r="BG215" i="40"/>
  <c r="AK215" i="40"/>
  <c r="AO215" i="40"/>
  <c r="AS215" i="40"/>
  <c r="BD215" i="40"/>
  <c r="BE215" i="40"/>
  <c r="BI215" i="40"/>
  <c r="BH215" i="40"/>
  <c r="AM215" i="40"/>
  <c r="AQ215" i="40"/>
  <c r="C28" i="41"/>
  <c r="C133" i="41"/>
  <c r="C137" i="41"/>
  <c r="C141" i="41"/>
  <c r="C148" i="41"/>
  <c r="O148" i="41" s="1"/>
  <c r="C152" i="41"/>
  <c r="O152" i="41" s="1"/>
  <c r="C156" i="41"/>
  <c r="O156" i="41" s="1"/>
  <c r="C160" i="41"/>
  <c r="O160" i="41" s="1"/>
  <c r="C24" i="41"/>
  <c r="C39" i="41"/>
  <c r="C47" i="41"/>
  <c r="C69" i="41"/>
  <c r="C77" i="41"/>
  <c r="C84" i="41"/>
  <c r="C122" i="41"/>
  <c r="C55" i="41"/>
  <c r="C63" i="41"/>
  <c r="C85" i="41"/>
  <c r="C89" i="41"/>
  <c r="C93" i="41"/>
  <c r="C32" i="41"/>
  <c r="C43" i="41"/>
  <c r="C73" i="41"/>
  <c r="C118" i="41"/>
  <c r="C126" i="41"/>
  <c r="C21" i="41"/>
  <c r="C36" i="41"/>
  <c r="C59" i="41"/>
  <c r="C11" i="41"/>
  <c r="C7" i="41"/>
  <c r="C37" i="41"/>
  <c r="C41" i="41"/>
  <c r="C45" i="41"/>
  <c r="C52" i="41"/>
  <c r="C71" i="41"/>
  <c r="C75" i="41"/>
  <c r="C79" i="41"/>
  <c r="C120" i="41"/>
  <c r="C124" i="41"/>
  <c r="C128" i="41"/>
  <c r="C135" i="41"/>
  <c r="C139" i="41"/>
  <c r="C143" i="41"/>
  <c r="C15" i="41"/>
  <c r="C14" i="41"/>
  <c r="C10" i="41"/>
  <c r="C53" i="41"/>
  <c r="C57" i="41"/>
  <c r="C61" i="41"/>
  <c r="C68" i="41"/>
  <c r="C151" i="41"/>
  <c r="O151" i="41" s="1"/>
  <c r="C155" i="41"/>
  <c r="O155" i="41" s="1"/>
  <c r="C159" i="41"/>
  <c r="O159" i="41" s="1"/>
  <c r="C6" i="41"/>
  <c r="C25" i="41"/>
  <c r="C44" i="41"/>
  <c r="C70" i="41"/>
  <c r="C74" i="41"/>
  <c r="C78" i="41"/>
  <c r="C119" i="41"/>
  <c r="C123" i="41"/>
  <c r="C127" i="41"/>
  <c r="C134" i="41"/>
  <c r="C138" i="41"/>
  <c r="C142" i="41"/>
  <c r="C149" i="41"/>
  <c r="O149" i="41" s="1"/>
  <c r="C153" i="41"/>
  <c r="O153" i="41" s="1"/>
  <c r="C157" i="41"/>
  <c r="O157" i="41" s="1"/>
  <c r="C22" i="41"/>
  <c r="C26" i="41"/>
  <c r="C30" i="41"/>
  <c r="C56" i="41"/>
  <c r="C60" i="41"/>
  <c r="C64" i="41"/>
  <c r="C86" i="41"/>
  <c r="C90" i="41"/>
  <c r="C94" i="41"/>
  <c r="C116" i="41"/>
  <c r="C150" i="41"/>
  <c r="O150" i="41" s="1"/>
  <c r="C154" i="41"/>
  <c r="O154" i="41" s="1"/>
  <c r="C158" i="41"/>
  <c r="O158" i="41" s="1"/>
  <c r="C29" i="41"/>
  <c r="C40" i="41"/>
  <c r="C48" i="41"/>
  <c r="C23" i="41"/>
  <c r="C27" i="41"/>
  <c r="C31" i="41"/>
  <c r="C38" i="41"/>
  <c r="C42" i="41"/>
  <c r="C46" i="41"/>
  <c r="C72" i="41"/>
  <c r="C76" i="41"/>
  <c r="C80" i="41"/>
  <c r="C87" i="41"/>
  <c r="C91" i="41"/>
  <c r="C95" i="41"/>
  <c r="C117" i="41"/>
  <c r="C121" i="41"/>
  <c r="C125" i="41"/>
  <c r="C132" i="41"/>
  <c r="C136" i="41"/>
  <c r="C140" i="41"/>
  <c r="C144" i="41"/>
  <c r="BB145" i="40"/>
  <c r="BB215" i="40" s="1"/>
  <c r="BJ145" i="40"/>
  <c r="BJ215" i="40" s="1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53" i="40"/>
  <c r="AE54" i="40"/>
  <c r="AE55" i="40"/>
  <c r="AE56" i="40"/>
  <c r="AE57" i="40"/>
  <c r="AE58" i="40"/>
  <c r="AE59" i="40"/>
  <c r="AE60" i="40"/>
  <c r="AE61" i="40"/>
  <c r="AE62" i="40"/>
  <c r="AE63" i="40"/>
  <c r="AE64" i="40"/>
  <c r="AE69" i="40"/>
  <c r="AE70" i="40"/>
  <c r="AE71" i="40"/>
  <c r="AE72" i="40"/>
  <c r="AE73" i="40"/>
  <c r="AE74" i="40"/>
  <c r="AE75" i="40"/>
  <c r="AE76" i="40"/>
  <c r="AE77" i="40"/>
  <c r="AE78" i="40"/>
  <c r="AE79" i="40"/>
  <c r="AE80" i="40"/>
  <c r="AE85" i="40"/>
  <c r="AE86" i="40"/>
  <c r="AE87" i="40"/>
  <c r="AE88" i="40"/>
  <c r="AE89" i="40"/>
  <c r="AE90" i="40"/>
  <c r="AE91" i="40"/>
  <c r="AE117" i="40"/>
  <c r="AE118" i="40"/>
  <c r="AE119" i="40"/>
  <c r="AE120" i="40"/>
  <c r="AE121" i="40"/>
  <c r="AE122" i="40"/>
  <c r="AE123" i="40"/>
  <c r="AE124" i="40"/>
  <c r="AE125" i="40"/>
  <c r="AE126" i="40"/>
  <c r="AE127" i="40"/>
  <c r="AE128" i="40"/>
  <c r="AE133" i="40"/>
  <c r="AE134" i="40"/>
  <c r="AE135" i="40"/>
  <c r="AE136" i="40"/>
  <c r="AE137" i="40"/>
  <c r="AE138" i="40"/>
  <c r="AE139" i="40"/>
  <c r="AE140" i="40"/>
  <c r="AE141" i="40"/>
  <c r="AE142" i="40"/>
  <c r="AE149" i="40"/>
  <c r="AU37" i="40"/>
  <c r="AU38" i="40"/>
  <c r="AU39" i="40"/>
  <c r="AU40" i="40"/>
  <c r="AU41" i="40"/>
  <c r="AU42" i="40"/>
  <c r="AU43" i="40"/>
  <c r="AU44" i="40"/>
  <c r="AU45" i="40"/>
  <c r="AU46" i="40"/>
  <c r="AU47" i="40"/>
  <c r="AU48" i="40"/>
  <c r="BK37" i="40"/>
  <c r="BK38" i="40"/>
  <c r="BK39" i="40"/>
  <c r="BK40" i="40"/>
  <c r="BK41" i="40"/>
  <c r="BK42" i="40"/>
  <c r="BK43" i="40"/>
  <c r="BK44" i="40"/>
  <c r="BK45" i="40"/>
  <c r="BK46" i="40"/>
  <c r="BK47" i="40"/>
  <c r="BK48" i="40"/>
  <c r="AU53" i="40"/>
  <c r="AU54" i="40"/>
  <c r="AU55" i="40"/>
  <c r="AU56" i="40"/>
  <c r="AU57" i="40"/>
  <c r="AU58" i="40"/>
  <c r="AU59" i="40"/>
  <c r="AU60" i="40"/>
  <c r="AU61" i="40"/>
  <c r="AU62" i="40"/>
  <c r="AU63" i="40"/>
  <c r="AU64" i="40"/>
  <c r="BK53" i="40"/>
  <c r="BK54" i="40"/>
  <c r="BK55" i="40"/>
  <c r="BK56" i="40"/>
  <c r="BK57" i="40"/>
  <c r="BK58" i="40"/>
  <c r="BK59" i="40"/>
  <c r="BK60" i="40"/>
  <c r="BK61" i="40"/>
  <c r="BK62" i="40"/>
  <c r="BK63" i="40"/>
  <c r="BK64" i="40"/>
  <c r="AU69" i="40"/>
  <c r="AU70" i="40"/>
  <c r="AU71" i="40"/>
  <c r="AU72" i="40"/>
  <c r="AU73" i="40"/>
  <c r="AU74" i="40"/>
  <c r="AU75" i="40"/>
  <c r="AU76" i="40"/>
  <c r="AU77" i="40"/>
  <c r="AU78" i="40"/>
  <c r="AU79" i="40"/>
  <c r="AU80" i="40"/>
  <c r="BK69" i="40"/>
  <c r="BK70" i="40"/>
  <c r="BK71" i="40"/>
  <c r="BK72" i="40"/>
  <c r="BK73" i="40"/>
  <c r="BK74" i="40"/>
  <c r="BK75" i="40"/>
  <c r="BK76" i="40"/>
  <c r="BK77" i="40"/>
  <c r="BK78" i="40"/>
  <c r="BK79" i="40"/>
  <c r="BK80" i="40"/>
  <c r="AU85" i="40"/>
  <c r="AU86" i="40"/>
  <c r="AU87" i="40"/>
  <c r="AU88" i="40"/>
  <c r="AU89" i="40"/>
  <c r="AU90" i="40"/>
  <c r="AU91" i="40"/>
  <c r="AU92" i="40"/>
  <c r="AU93" i="40"/>
  <c r="AU94" i="40"/>
  <c r="AU95" i="40"/>
  <c r="AU96" i="40"/>
  <c r="AU117" i="40"/>
  <c r="AU118" i="40"/>
  <c r="AU119" i="40"/>
  <c r="AU120" i="40"/>
  <c r="AU121" i="40"/>
  <c r="AU122" i="40"/>
  <c r="AU123" i="40"/>
  <c r="AU124" i="40"/>
  <c r="AU125" i="40"/>
  <c r="AU126" i="40"/>
  <c r="AU127" i="40"/>
  <c r="AU128" i="40"/>
  <c r="BK85" i="40"/>
  <c r="BK86" i="40"/>
  <c r="BK87" i="40"/>
  <c r="BK88" i="40"/>
  <c r="BK89" i="40"/>
  <c r="BK90" i="40"/>
  <c r="BK91" i="40"/>
  <c r="BK92" i="40"/>
  <c r="BK93" i="40"/>
  <c r="BK94" i="40"/>
  <c r="BK95" i="40"/>
  <c r="BK96" i="40"/>
  <c r="BK117" i="40"/>
  <c r="BK118" i="40"/>
  <c r="BK119" i="40"/>
  <c r="BK120" i="40"/>
  <c r="BK121" i="40"/>
  <c r="BK122" i="40"/>
  <c r="BK123" i="40"/>
  <c r="BK124" i="40"/>
  <c r="BK125" i="40"/>
  <c r="BK126" i="40"/>
  <c r="BK127" i="40"/>
  <c r="BK128" i="40"/>
  <c r="AU133" i="40"/>
  <c r="AU134" i="40"/>
  <c r="AU135" i="40"/>
  <c r="AU136" i="40"/>
  <c r="AU137" i="40"/>
  <c r="AU138" i="40"/>
  <c r="AU139" i="40"/>
  <c r="AU140" i="40"/>
  <c r="AU141" i="40"/>
  <c r="AU142" i="40"/>
  <c r="AU143" i="40"/>
  <c r="AU144" i="40"/>
  <c r="AU149" i="40"/>
  <c r="AU150" i="40"/>
  <c r="AU151" i="40"/>
  <c r="AU152" i="40"/>
  <c r="AU153" i="40"/>
  <c r="AU154" i="40"/>
  <c r="AU155" i="40"/>
  <c r="AU156" i="40"/>
  <c r="AU157" i="40"/>
  <c r="AU158" i="40"/>
  <c r="AU159" i="40"/>
  <c r="AU160" i="40"/>
  <c r="BK133" i="40"/>
  <c r="BK134" i="40"/>
  <c r="BK135" i="40"/>
  <c r="BK136" i="40"/>
  <c r="BK137" i="40"/>
  <c r="BK138" i="40"/>
  <c r="BK139" i="40"/>
  <c r="BK140" i="40"/>
  <c r="BK141" i="40"/>
  <c r="BK142" i="40"/>
  <c r="BK143" i="40"/>
  <c r="BK144" i="40"/>
  <c r="BK149" i="40"/>
  <c r="BK150" i="40"/>
  <c r="BK151" i="40"/>
  <c r="BK152" i="40"/>
  <c r="BK153" i="40"/>
  <c r="BK154" i="40"/>
  <c r="BK155" i="40"/>
  <c r="BK156" i="40"/>
  <c r="BK157" i="40"/>
  <c r="BK158" i="40"/>
  <c r="BK159" i="40"/>
  <c r="BK160" i="40"/>
  <c r="AE92" i="40"/>
  <c r="AE93" i="40"/>
  <c r="AE94" i="40"/>
  <c r="AE95" i="40"/>
  <c r="AE96" i="40"/>
  <c r="AE143" i="40"/>
  <c r="AE144" i="40"/>
  <c r="AE150" i="40"/>
  <c r="AE151" i="40"/>
  <c r="AE152" i="40"/>
  <c r="AE153" i="40"/>
  <c r="AE154" i="40"/>
  <c r="AE155" i="40"/>
  <c r="AE156" i="40"/>
  <c r="AE157" i="40"/>
  <c r="AE158" i="40"/>
  <c r="AE159" i="40"/>
  <c r="AE160" i="40"/>
  <c r="C186" i="40"/>
  <c r="O10" i="40"/>
  <c r="J191" i="40"/>
  <c r="I190" i="40"/>
  <c r="D189" i="40"/>
  <c r="J187" i="40"/>
  <c r="E186" i="40"/>
  <c r="G184" i="40"/>
  <c r="E182" i="40"/>
  <c r="K180" i="40"/>
  <c r="K17" i="40"/>
  <c r="K164" i="40"/>
  <c r="K33" i="40"/>
  <c r="G166" i="40"/>
  <c r="K167" i="40"/>
  <c r="G169" i="40"/>
  <c r="K170" i="40"/>
  <c r="G172" i="40"/>
  <c r="K173" i="40"/>
  <c r="C176" i="40"/>
  <c r="O32" i="40"/>
  <c r="O38" i="40"/>
  <c r="O42" i="40"/>
  <c r="O45" i="40"/>
  <c r="K65" i="40"/>
  <c r="O58" i="40"/>
  <c r="O59" i="40"/>
  <c r="O61" i="40"/>
  <c r="O63" i="40"/>
  <c r="O64" i="40"/>
  <c r="C81" i="40"/>
  <c r="O68" i="40"/>
  <c r="G81" i="40"/>
  <c r="K81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C97" i="40"/>
  <c r="O84" i="40"/>
  <c r="G97" i="40"/>
  <c r="K97" i="40"/>
  <c r="O85" i="40"/>
  <c r="O86" i="40"/>
  <c r="O87" i="40"/>
  <c r="O88" i="40"/>
  <c r="O89" i="40"/>
  <c r="O90" i="40"/>
  <c r="O91" i="40"/>
  <c r="O92" i="40"/>
  <c r="O93" i="40"/>
  <c r="O94" i="40"/>
  <c r="O95" i="40"/>
  <c r="O96" i="40"/>
  <c r="C113" i="40"/>
  <c r="O100" i="40"/>
  <c r="G113" i="40"/>
  <c r="C6" i="43"/>
  <c r="O101" i="40"/>
  <c r="C7" i="43"/>
  <c r="O102" i="40"/>
  <c r="C8" i="43"/>
  <c r="O103" i="40"/>
  <c r="C9" i="43"/>
  <c r="O104" i="40"/>
  <c r="C10" i="43"/>
  <c r="O105" i="40"/>
  <c r="C11" i="43"/>
  <c r="O106" i="40"/>
  <c r="C12" i="43"/>
  <c r="O107" i="40"/>
  <c r="C13" i="43"/>
  <c r="C14" i="43"/>
  <c r="O109" i="40"/>
  <c r="C15" i="43"/>
  <c r="O110" i="40"/>
  <c r="C16" i="43"/>
  <c r="O111" i="40"/>
  <c r="C17" i="43"/>
  <c r="O112" i="40"/>
  <c r="O116" i="40"/>
  <c r="C129" i="40"/>
  <c r="G129" i="40"/>
  <c r="K129" i="40"/>
  <c r="O117" i="40"/>
  <c r="O118" i="40"/>
  <c r="O119" i="40"/>
  <c r="O120" i="40"/>
  <c r="O121" i="40"/>
  <c r="O122" i="40"/>
  <c r="O123" i="40"/>
  <c r="O124" i="40"/>
  <c r="O125" i="40"/>
  <c r="O126" i="40"/>
  <c r="O127" i="40"/>
  <c r="O128" i="40"/>
  <c r="C145" i="40"/>
  <c r="O132" i="40"/>
  <c r="G145" i="40"/>
  <c r="K145" i="40"/>
  <c r="O133" i="40"/>
  <c r="O134" i="40"/>
  <c r="O135" i="40"/>
  <c r="O136" i="40"/>
  <c r="O137" i="40"/>
  <c r="O138" i="40"/>
  <c r="O139" i="40"/>
  <c r="O140" i="40"/>
  <c r="O141" i="40"/>
  <c r="O142" i="40"/>
  <c r="O143" i="40"/>
  <c r="O144" i="40"/>
  <c r="C161" i="40"/>
  <c r="O148" i="40"/>
  <c r="G161" i="40"/>
  <c r="K161" i="40"/>
  <c r="O149" i="40"/>
  <c r="O150" i="40"/>
  <c r="O151" i="40"/>
  <c r="O152" i="40"/>
  <c r="O153" i="40"/>
  <c r="O154" i="40"/>
  <c r="O155" i="40"/>
  <c r="O156" i="40"/>
  <c r="O157" i="40"/>
  <c r="O158" i="40"/>
  <c r="O159" i="40"/>
  <c r="O160" i="40"/>
  <c r="S180" i="40"/>
  <c r="S17" i="40"/>
  <c r="AE4" i="40"/>
  <c r="W180" i="40"/>
  <c r="W17" i="40"/>
  <c r="AA180" i="40"/>
  <c r="AA17" i="40"/>
  <c r="S181" i="40"/>
  <c r="AE5" i="40"/>
  <c r="S182" i="40"/>
  <c r="AE6" i="40"/>
  <c r="S183" i="40"/>
  <c r="AE7" i="40"/>
  <c r="S184" i="40"/>
  <c r="AE8" i="40"/>
  <c r="S185" i="40"/>
  <c r="AE9" i="40"/>
  <c r="S186" i="40"/>
  <c r="AE10" i="40"/>
  <c r="S187" i="40"/>
  <c r="AE11" i="40"/>
  <c r="S188" i="40"/>
  <c r="AE12" i="40"/>
  <c r="S189" i="40"/>
  <c r="AE13" i="40"/>
  <c r="S190" i="40"/>
  <c r="AE14" i="40"/>
  <c r="S191" i="40"/>
  <c r="AE15" i="40"/>
  <c r="S192" i="40"/>
  <c r="AE16" i="40"/>
  <c r="S164" i="40"/>
  <c r="AE20" i="40"/>
  <c r="S33" i="40"/>
  <c r="W164" i="40"/>
  <c r="W33" i="40"/>
  <c r="AA164" i="40"/>
  <c r="AA33" i="40"/>
  <c r="S165" i="40"/>
  <c r="AE21" i="40"/>
  <c r="W198" i="40"/>
  <c r="AA198" i="40"/>
  <c r="S166" i="40"/>
  <c r="AE22" i="40"/>
  <c r="W199" i="40"/>
  <c r="AA199" i="40"/>
  <c r="S167" i="40"/>
  <c r="AE23" i="40"/>
  <c r="W200" i="40"/>
  <c r="AA200" i="40"/>
  <c r="S168" i="40"/>
  <c r="AE24" i="40"/>
  <c r="W201" i="40"/>
  <c r="AA201" i="40"/>
  <c r="S169" i="40"/>
  <c r="AE25" i="40"/>
  <c r="W202" i="40"/>
  <c r="AA202" i="40"/>
  <c r="S170" i="40"/>
  <c r="AE26" i="40"/>
  <c r="W203" i="40"/>
  <c r="AA203" i="40"/>
  <c r="S171" i="40"/>
  <c r="AE27" i="40"/>
  <c r="W204" i="40"/>
  <c r="AA204" i="40"/>
  <c r="S172" i="40"/>
  <c r="AE28" i="40"/>
  <c r="W205" i="40"/>
  <c r="AA205" i="40"/>
  <c r="S173" i="40"/>
  <c r="AE29" i="40"/>
  <c r="W206" i="40"/>
  <c r="AA206" i="40"/>
  <c r="S174" i="40"/>
  <c r="AE30" i="40"/>
  <c r="W207" i="40"/>
  <c r="AA207" i="40"/>
  <c r="S175" i="40"/>
  <c r="AE31" i="40"/>
  <c r="W208" i="40"/>
  <c r="AA208" i="40"/>
  <c r="S176" i="40"/>
  <c r="AE32" i="40"/>
  <c r="W209" i="40"/>
  <c r="AA209" i="40"/>
  <c r="S49" i="40"/>
  <c r="AE49" i="40" s="1"/>
  <c r="AE36" i="40"/>
  <c r="AE52" i="40"/>
  <c r="S65" i="40"/>
  <c r="AE65" i="40" s="1"/>
  <c r="AE68" i="40"/>
  <c r="S81" i="40"/>
  <c r="AE81" i="40" s="1"/>
  <c r="AE84" i="40"/>
  <c r="S97" i="40"/>
  <c r="AE97" i="40" s="1"/>
  <c r="AE100" i="40"/>
  <c r="S113" i="40"/>
  <c r="W113" i="40"/>
  <c r="AA113" i="40"/>
  <c r="C24" i="43"/>
  <c r="AE101" i="40"/>
  <c r="C25" i="43"/>
  <c r="AE102" i="40"/>
  <c r="C26" i="43"/>
  <c r="AE103" i="40"/>
  <c r="C27" i="43"/>
  <c r="AE104" i="40"/>
  <c r="C28" i="43"/>
  <c r="AE105" i="40"/>
  <c r="C29" i="43"/>
  <c r="AE106" i="40"/>
  <c r="C30" i="43"/>
  <c r="AE107" i="40"/>
  <c r="C31" i="43"/>
  <c r="AE108" i="40"/>
  <c r="C32" i="43"/>
  <c r="AE109" i="40"/>
  <c r="C33" i="43"/>
  <c r="AE110" i="40"/>
  <c r="C34" i="43"/>
  <c r="AE111" i="40"/>
  <c r="C35" i="43"/>
  <c r="AE112" i="40"/>
  <c r="AE116" i="40"/>
  <c r="S129" i="40"/>
  <c r="AE132" i="40"/>
  <c r="S145" i="40"/>
  <c r="AE145" i="40" s="1"/>
  <c r="AE148" i="40"/>
  <c r="S161" i="40"/>
  <c r="AE161" i="40" s="1"/>
  <c r="AI180" i="40"/>
  <c r="AI17" i="40"/>
  <c r="AU4" i="40"/>
  <c r="AM180" i="40"/>
  <c r="AM17" i="40"/>
  <c r="AQ180" i="40"/>
  <c r="AQ17" i="40"/>
  <c r="AI181" i="40"/>
  <c r="AU5" i="40"/>
  <c r="AI182" i="40"/>
  <c r="AU6" i="40"/>
  <c r="AI183" i="40"/>
  <c r="AU7" i="40"/>
  <c r="AI184" i="40"/>
  <c r="AU8" i="40"/>
  <c r="AI185" i="40"/>
  <c r="AU9" i="40"/>
  <c r="AI186" i="40"/>
  <c r="AU10" i="40"/>
  <c r="AI187" i="40"/>
  <c r="AU11" i="40"/>
  <c r="AI188" i="40"/>
  <c r="AU12" i="40"/>
  <c r="AI189" i="40"/>
  <c r="AU13" i="40"/>
  <c r="AI190" i="40"/>
  <c r="AU14" i="40"/>
  <c r="AI191" i="40"/>
  <c r="AU15" i="40"/>
  <c r="AI192" i="40"/>
  <c r="AU16" i="40"/>
  <c r="AY180" i="40"/>
  <c r="BK4" i="40"/>
  <c r="AY17" i="40"/>
  <c r="BC180" i="40"/>
  <c r="BC17" i="40"/>
  <c r="BG180" i="40"/>
  <c r="BG17" i="40"/>
  <c r="AY181" i="40"/>
  <c r="BK5" i="40"/>
  <c r="AY182" i="40"/>
  <c r="BK6" i="40"/>
  <c r="AY183" i="40"/>
  <c r="BK7" i="40"/>
  <c r="AY184" i="40"/>
  <c r="BK8" i="40"/>
  <c r="AY185" i="40"/>
  <c r="BK9" i="40"/>
  <c r="AY186" i="40"/>
  <c r="BK10" i="40"/>
  <c r="AY187" i="40"/>
  <c r="BK11" i="40"/>
  <c r="AY188" i="40"/>
  <c r="BK12" i="40"/>
  <c r="AY189" i="40"/>
  <c r="BK13" i="40"/>
  <c r="AY190" i="40"/>
  <c r="BK14" i="40"/>
  <c r="AY191" i="40"/>
  <c r="BK15" i="40"/>
  <c r="AY192" i="40"/>
  <c r="BK16" i="40"/>
  <c r="AI164" i="40"/>
  <c r="AU20" i="40"/>
  <c r="AI33" i="40"/>
  <c r="AM164" i="40"/>
  <c r="AM33" i="40"/>
  <c r="AQ164" i="40"/>
  <c r="AQ33" i="40"/>
  <c r="AI165" i="40"/>
  <c r="AU21" i="40"/>
  <c r="AI166" i="40"/>
  <c r="AU22" i="40"/>
  <c r="AI167" i="40"/>
  <c r="AU23" i="40"/>
  <c r="AI168" i="40"/>
  <c r="AU24" i="40"/>
  <c r="AI169" i="40"/>
  <c r="AU25" i="40"/>
  <c r="AI170" i="40"/>
  <c r="AU26" i="40"/>
  <c r="AI171" i="40"/>
  <c r="AU27" i="40"/>
  <c r="AI172" i="40"/>
  <c r="AU28" i="40"/>
  <c r="AI173" i="40"/>
  <c r="AU29" i="40"/>
  <c r="AI174" i="40"/>
  <c r="AU30" i="40"/>
  <c r="AI175" i="40"/>
  <c r="AU31" i="40"/>
  <c r="AI176" i="40"/>
  <c r="AU32" i="40"/>
  <c r="AY164" i="40"/>
  <c r="AY33" i="40"/>
  <c r="BK20" i="40"/>
  <c r="BC164" i="40"/>
  <c r="BC33" i="40"/>
  <c r="BG164" i="40"/>
  <c r="BG33" i="40"/>
  <c r="AY165" i="40"/>
  <c r="BK21" i="40"/>
  <c r="BC198" i="40"/>
  <c r="BG198" i="40"/>
  <c r="AY166" i="40"/>
  <c r="BK22" i="40"/>
  <c r="BC199" i="40"/>
  <c r="BG199" i="40"/>
  <c r="AY167" i="40"/>
  <c r="BK23" i="40"/>
  <c r="BC200" i="40"/>
  <c r="BG200" i="40"/>
  <c r="AY168" i="40"/>
  <c r="BK24" i="40"/>
  <c r="BC201" i="40"/>
  <c r="BG201" i="40"/>
  <c r="AY169" i="40"/>
  <c r="BK25" i="40"/>
  <c r="BC202" i="40"/>
  <c r="BG202" i="40"/>
  <c r="AY170" i="40"/>
  <c r="BK26" i="40"/>
  <c r="BC203" i="40"/>
  <c r="BG203" i="40"/>
  <c r="AY171" i="40"/>
  <c r="BK27" i="40"/>
  <c r="BC204" i="40"/>
  <c r="BG204" i="40"/>
  <c r="AY172" i="40"/>
  <c r="BK28" i="40"/>
  <c r="BC205" i="40"/>
  <c r="BG205" i="40"/>
  <c r="AY173" i="40"/>
  <c r="BK29" i="40"/>
  <c r="BC206" i="40"/>
  <c r="BG206" i="40"/>
  <c r="AY174" i="40"/>
  <c r="BK30" i="40"/>
  <c r="BC207" i="40"/>
  <c r="BG207" i="40"/>
  <c r="AY175" i="40"/>
  <c r="BK31" i="40"/>
  <c r="BC208" i="40"/>
  <c r="BG208" i="40"/>
  <c r="AY176" i="40"/>
  <c r="BK32" i="40"/>
  <c r="BC209" i="40"/>
  <c r="BG209" i="40"/>
  <c r="AI49" i="40"/>
  <c r="AU49" i="40" s="1"/>
  <c r="AU36" i="40"/>
  <c r="BK36" i="40"/>
  <c r="AY49" i="40"/>
  <c r="BK49" i="40" s="1"/>
  <c r="AU52" i="40"/>
  <c r="AI65" i="40"/>
  <c r="AU65" i="40" s="1"/>
  <c r="AY65" i="40"/>
  <c r="BK65" i="40" s="1"/>
  <c r="BK52" i="40"/>
  <c r="AI81" i="40"/>
  <c r="AU81" i="40" s="1"/>
  <c r="AU68" i="40"/>
  <c r="BK68" i="40"/>
  <c r="AY81" i="40"/>
  <c r="BK81" i="40" s="1"/>
  <c r="AU84" i="40"/>
  <c r="AI97" i="40"/>
  <c r="AU97" i="40" s="1"/>
  <c r="AU116" i="40"/>
  <c r="AI129" i="40"/>
  <c r="AY97" i="40"/>
  <c r="BK97" i="40" s="1"/>
  <c r="BK84" i="40"/>
  <c r="BK100" i="40"/>
  <c r="AY113" i="40"/>
  <c r="BC113" i="40"/>
  <c r="BG113" i="40"/>
  <c r="C60" i="43"/>
  <c r="BK101" i="40"/>
  <c r="C61" i="43"/>
  <c r="BK102" i="40"/>
  <c r="C62" i="43"/>
  <c r="BK103" i="40"/>
  <c r="C63" i="43"/>
  <c r="BK104" i="40"/>
  <c r="C64" i="43"/>
  <c r="BK105" i="40"/>
  <c r="C65" i="43"/>
  <c r="BK106" i="40"/>
  <c r="C66" i="43"/>
  <c r="BK107" i="40"/>
  <c r="C67" i="43"/>
  <c r="BK108" i="40"/>
  <c r="C68" i="43"/>
  <c r="BK109" i="40"/>
  <c r="C69" i="43"/>
  <c r="BK110" i="40"/>
  <c r="C70" i="43"/>
  <c r="BK111" i="40"/>
  <c r="C71" i="43"/>
  <c r="BK112" i="40"/>
  <c r="AY129" i="40"/>
  <c r="BK116" i="40"/>
  <c r="AU132" i="40"/>
  <c r="AI145" i="40"/>
  <c r="AU145" i="40" s="1"/>
  <c r="AI161" i="40"/>
  <c r="AU161" i="40" s="1"/>
  <c r="AU148" i="40"/>
  <c r="BK132" i="40"/>
  <c r="AY145" i="40"/>
  <c r="AY161" i="40"/>
  <c r="BK161" i="40" s="1"/>
  <c r="BK148" i="40"/>
  <c r="C190" i="40"/>
  <c r="O14" i="40"/>
  <c r="G192" i="40"/>
  <c r="M190" i="40"/>
  <c r="H189" i="40"/>
  <c r="N187" i="40"/>
  <c r="M186" i="40"/>
  <c r="L185" i="40"/>
  <c r="K184" i="40"/>
  <c r="F183" i="40"/>
  <c r="L181" i="40"/>
  <c r="G164" i="40"/>
  <c r="G33" i="40"/>
  <c r="K165" i="40"/>
  <c r="O23" i="40"/>
  <c r="C167" i="40"/>
  <c r="O24" i="40"/>
  <c r="C168" i="40"/>
  <c r="O25" i="40"/>
  <c r="C169" i="40"/>
  <c r="O26" i="40"/>
  <c r="C170" i="40"/>
  <c r="G171" i="40"/>
  <c r="C172" i="40"/>
  <c r="O28" i="40"/>
  <c r="C173" i="40"/>
  <c r="O29" i="40"/>
  <c r="G174" i="40"/>
  <c r="O31" i="40"/>
  <c r="C175" i="40"/>
  <c r="K176" i="40"/>
  <c r="O40" i="40"/>
  <c r="O44" i="40"/>
  <c r="O46" i="40"/>
  <c r="O47" i="40"/>
  <c r="G65" i="40"/>
  <c r="O53" i="40"/>
  <c r="O56" i="40"/>
  <c r="O57" i="40"/>
  <c r="O60" i="40"/>
  <c r="O62" i="40"/>
  <c r="C185" i="40"/>
  <c r="O9" i="40"/>
  <c r="J192" i="40"/>
  <c r="I191" i="40"/>
  <c r="D190" i="40"/>
  <c r="N188" i="40"/>
  <c r="F188" i="40"/>
  <c r="E187" i="40"/>
  <c r="K185" i="40"/>
  <c r="J184" i="40"/>
  <c r="I183" i="40"/>
  <c r="H182" i="40"/>
  <c r="G181" i="40"/>
  <c r="F180" i="40"/>
  <c r="F17" i="40"/>
  <c r="D165" i="40"/>
  <c r="D166" i="40"/>
  <c r="D167" i="40"/>
  <c r="L167" i="40"/>
  <c r="H168" i="40"/>
  <c r="H169" i="40"/>
  <c r="H170" i="40"/>
  <c r="H171" i="40"/>
  <c r="D172" i="40"/>
  <c r="D173" i="40"/>
  <c r="L173" i="40"/>
  <c r="L174" i="40"/>
  <c r="H175" i="40"/>
  <c r="H176" i="40"/>
  <c r="D49" i="40"/>
  <c r="L49" i="40"/>
  <c r="D81" i="40"/>
  <c r="L81" i="40"/>
  <c r="D97" i="40"/>
  <c r="L97" i="40"/>
  <c r="D113" i="40"/>
  <c r="H113" i="40"/>
  <c r="D129" i="40"/>
  <c r="H129" i="40"/>
  <c r="L129" i="40"/>
  <c r="D145" i="40"/>
  <c r="H145" i="40"/>
  <c r="L145" i="40"/>
  <c r="D161" i="40"/>
  <c r="H161" i="40"/>
  <c r="L161" i="40"/>
  <c r="T180" i="40"/>
  <c r="T17" i="40"/>
  <c r="X180" i="40"/>
  <c r="X17" i="40"/>
  <c r="AB180" i="40"/>
  <c r="AB17" i="40"/>
  <c r="T164" i="40"/>
  <c r="T33" i="40"/>
  <c r="X164" i="40"/>
  <c r="X33" i="40"/>
  <c r="AB164" i="40"/>
  <c r="AB33" i="40"/>
  <c r="T198" i="40"/>
  <c r="X198" i="40"/>
  <c r="AB198" i="40"/>
  <c r="T199" i="40"/>
  <c r="X199" i="40"/>
  <c r="AB199" i="40"/>
  <c r="T200" i="40"/>
  <c r="X200" i="40"/>
  <c r="AB200" i="40"/>
  <c r="T201" i="40"/>
  <c r="X201" i="40"/>
  <c r="AB201" i="40"/>
  <c r="T202" i="40"/>
  <c r="X202" i="40"/>
  <c r="AB202" i="40"/>
  <c r="T203" i="40"/>
  <c r="X203" i="40"/>
  <c r="AB203" i="40"/>
  <c r="T204" i="40"/>
  <c r="X204" i="40"/>
  <c r="AB204" i="40"/>
  <c r="T205" i="40"/>
  <c r="X205" i="40"/>
  <c r="AB205" i="40"/>
  <c r="T206" i="40"/>
  <c r="X206" i="40"/>
  <c r="AB206" i="40"/>
  <c r="T207" i="40"/>
  <c r="X207" i="40"/>
  <c r="AB207" i="40"/>
  <c r="T208" i="40"/>
  <c r="X208" i="40"/>
  <c r="AB208" i="40"/>
  <c r="T209" i="40"/>
  <c r="X209" i="40"/>
  <c r="AB209" i="40"/>
  <c r="T113" i="40"/>
  <c r="X113" i="40"/>
  <c r="AB113" i="40"/>
  <c r="AJ180" i="40"/>
  <c r="AJ17" i="40"/>
  <c r="AN180" i="40"/>
  <c r="AN17" i="40"/>
  <c r="AR180" i="40"/>
  <c r="AR17" i="40"/>
  <c r="AZ180" i="40"/>
  <c r="AZ17" i="40"/>
  <c r="BD180" i="40"/>
  <c r="BD17" i="40"/>
  <c r="BH180" i="40"/>
  <c r="BH17" i="40"/>
  <c r="AJ164" i="40"/>
  <c r="AJ33" i="40"/>
  <c r="AN164" i="40"/>
  <c r="AN33" i="40"/>
  <c r="AR164" i="40"/>
  <c r="AR33" i="40"/>
  <c r="AZ164" i="40"/>
  <c r="AZ33" i="40"/>
  <c r="BD164" i="40"/>
  <c r="BD33" i="40"/>
  <c r="BH164" i="40"/>
  <c r="BH33" i="40"/>
  <c r="AZ198" i="40"/>
  <c r="BD198" i="40"/>
  <c r="BH198" i="40"/>
  <c r="AZ199" i="40"/>
  <c r="BD199" i="40"/>
  <c r="BH199" i="40"/>
  <c r="AZ200" i="40"/>
  <c r="BD200" i="40"/>
  <c r="BH200" i="40"/>
  <c r="AZ201" i="40"/>
  <c r="BD201" i="40"/>
  <c r="BH201" i="40"/>
  <c r="AZ202" i="40"/>
  <c r="BD202" i="40"/>
  <c r="BH202" i="40"/>
  <c r="AZ203" i="40"/>
  <c r="BD203" i="40"/>
  <c r="BH203" i="40"/>
  <c r="AZ204" i="40"/>
  <c r="BD204" i="40"/>
  <c r="BH204" i="40"/>
  <c r="AZ205" i="40"/>
  <c r="BD205" i="40"/>
  <c r="BH205" i="40"/>
  <c r="AZ206" i="40"/>
  <c r="BD206" i="40"/>
  <c r="BH206" i="40"/>
  <c r="AZ207" i="40"/>
  <c r="BD207" i="40"/>
  <c r="BH207" i="40"/>
  <c r="AZ208" i="40"/>
  <c r="BD208" i="40"/>
  <c r="BH208" i="40"/>
  <c r="AZ209" i="40"/>
  <c r="BD209" i="40"/>
  <c r="BH209" i="40"/>
  <c r="AZ113" i="40"/>
  <c r="BD113" i="40"/>
  <c r="BH113" i="40"/>
  <c r="C180" i="40"/>
  <c r="C4" i="41"/>
  <c r="K192" i="40"/>
  <c r="F191" i="40"/>
  <c r="L189" i="40"/>
  <c r="G188" i="40"/>
  <c r="I186" i="40"/>
  <c r="D185" i="40"/>
  <c r="J183" i="40"/>
  <c r="I182" i="40"/>
  <c r="D181" i="40"/>
  <c r="C164" i="40"/>
  <c r="C33" i="40"/>
  <c r="O20" i="40"/>
  <c r="C165" i="40"/>
  <c r="O21" i="40"/>
  <c r="O22" i="40"/>
  <c r="C166" i="40"/>
  <c r="G167" i="40"/>
  <c r="K168" i="40"/>
  <c r="G170" i="40"/>
  <c r="K171" i="40"/>
  <c r="G173" i="40"/>
  <c r="K174" i="40"/>
  <c r="G175" i="40"/>
  <c r="G176" i="40"/>
  <c r="G49" i="40"/>
  <c r="O37" i="40"/>
  <c r="O41" i="40"/>
  <c r="O48" i="40"/>
  <c r="O54" i="40"/>
  <c r="C181" i="40"/>
  <c r="O5" i="40"/>
  <c r="N192" i="40"/>
  <c r="M191" i="40"/>
  <c r="E191" i="40"/>
  <c r="H190" i="40"/>
  <c r="G189" i="40"/>
  <c r="J188" i="40"/>
  <c r="I187" i="40"/>
  <c r="L186" i="40"/>
  <c r="D186" i="40"/>
  <c r="N184" i="40"/>
  <c r="M183" i="40"/>
  <c r="L182" i="40"/>
  <c r="D182" i="40"/>
  <c r="N180" i="40"/>
  <c r="N17" i="40"/>
  <c r="D164" i="40"/>
  <c r="D33" i="40"/>
  <c r="H164" i="40"/>
  <c r="H33" i="40"/>
  <c r="H165" i="40"/>
  <c r="H166" i="40"/>
  <c r="H167" i="40"/>
  <c r="L168" i="40"/>
  <c r="L169" i="40"/>
  <c r="L170" i="40"/>
  <c r="L171" i="40"/>
  <c r="H172" i="40"/>
  <c r="H173" i="40"/>
  <c r="D174" i="40"/>
  <c r="D175" i="40"/>
  <c r="L175" i="40"/>
  <c r="D176" i="40"/>
  <c r="L176" i="40"/>
  <c r="H49" i="40"/>
  <c r="D65" i="40"/>
  <c r="L65" i="40"/>
  <c r="H97" i="40"/>
  <c r="C184" i="40"/>
  <c r="O8" i="40"/>
  <c r="I192" i="40"/>
  <c r="E192" i="40"/>
  <c r="L191" i="40"/>
  <c r="H191" i="40"/>
  <c r="D191" i="40"/>
  <c r="K190" i="40"/>
  <c r="G190" i="40"/>
  <c r="N189" i="40"/>
  <c r="J189" i="40"/>
  <c r="F189" i="40"/>
  <c r="M188" i="40"/>
  <c r="I188" i="40"/>
  <c r="E188" i="40"/>
  <c r="L187" i="40"/>
  <c r="H187" i="40"/>
  <c r="D187" i="40"/>
  <c r="K186" i="40"/>
  <c r="G186" i="40"/>
  <c r="N185" i="40"/>
  <c r="J185" i="40"/>
  <c r="F185" i="40"/>
  <c r="M184" i="40"/>
  <c r="I184" i="40"/>
  <c r="E184" i="40"/>
  <c r="L183" i="40"/>
  <c r="H183" i="40"/>
  <c r="D183" i="40"/>
  <c r="K182" i="40"/>
  <c r="G182" i="40"/>
  <c r="N181" i="40"/>
  <c r="J181" i="40"/>
  <c r="F181" i="40"/>
  <c r="M180" i="40"/>
  <c r="M17" i="40"/>
  <c r="I180" i="40"/>
  <c r="I17" i="40"/>
  <c r="E180" i="40"/>
  <c r="E17" i="40"/>
  <c r="E164" i="40"/>
  <c r="E33" i="40"/>
  <c r="I164" i="40"/>
  <c r="I33" i="40"/>
  <c r="M164" i="40"/>
  <c r="M33" i="40"/>
  <c r="E165" i="40"/>
  <c r="I165" i="40"/>
  <c r="M165" i="40"/>
  <c r="E166" i="40"/>
  <c r="I166" i="40"/>
  <c r="M166" i="40"/>
  <c r="E167" i="40"/>
  <c r="I167" i="40"/>
  <c r="M167" i="40"/>
  <c r="E168" i="40"/>
  <c r="I168" i="40"/>
  <c r="M168" i="40"/>
  <c r="E169" i="40"/>
  <c r="I169" i="40"/>
  <c r="M169" i="40"/>
  <c r="E170" i="40"/>
  <c r="I170" i="40"/>
  <c r="M170" i="40"/>
  <c r="E171" i="40"/>
  <c r="I171" i="40"/>
  <c r="M171" i="40"/>
  <c r="E172" i="40"/>
  <c r="I172" i="40"/>
  <c r="M172" i="40"/>
  <c r="E173" i="40"/>
  <c r="I173" i="40"/>
  <c r="M173" i="40"/>
  <c r="E174" i="40"/>
  <c r="I174" i="40"/>
  <c r="M174" i="40"/>
  <c r="E175" i="40"/>
  <c r="I175" i="40"/>
  <c r="M175" i="40"/>
  <c r="E176" i="40"/>
  <c r="I176" i="40"/>
  <c r="M176" i="40"/>
  <c r="E49" i="40"/>
  <c r="I49" i="40"/>
  <c r="M49" i="40"/>
  <c r="E65" i="40"/>
  <c r="I65" i="40"/>
  <c r="M65" i="40"/>
  <c r="E81" i="40"/>
  <c r="I81" i="40"/>
  <c r="M81" i="40"/>
  <c r="E97" i="40"/>
  <c r="I97" i="40"/>
  <c r="M97" i="40"/>
  <c r="E113" i="40"/>
  <c r="I113" i="40"/>
  <c r="E129" i="40"/>
  <c r="I129" i="40"/>
  <c r="M129" i="40"/>
  <c r="E145" i="40"/>
  <c r="I145" i="40"/>
  <c r="M145" i="40"/>
  <c r="E161" i="40"/>
  <c r="I161" i="40"/>
  <c r="M161" i="40"/>
  <c r="U180" i="40"/>
  <c r="U17" i="40"/>
  <c r="Y180" i="40"/>
  <c r="Y17" i="40"/>
  <c r="AC180" i="40"/>
  <c r="AC17" i="40"/>
  <c r="U164" i="40"/>
  <c r="U33" i="40"/>
  <c r="Y164" i="40"/>
  <c r="Y33" i="40"/>
  <c r="AC164" i="40"/>
  <c r="AC33" i="40"/>
  <c r="U198" i="40"/>
  <c r="Y198" i="40"/>
  <c r="AC198" i="40"/>
  <c r="U199" i="40"/>
  <c r="Y199" i="40"/>
  <c r="AC199" i="40"/>
  <c r="U200" i="40"/>
  <c r="Y200" i="40"/>
  <c r="AC200" i="40"/>
  <c r="U201" i="40"/>
  <c r="Y201" i="40"/>
  <c r="AC201" i="40"/>
  <c r="U202" i="40"/>
  <c r="Y202" i="40"/>
  <c r="AC202" i="40"/>
  <c r="U203" i="40"/>
  <c r="Y203" i="40"/>
  <c r="AC203" i="40"/>
  <c r="U204" i="40"/>
  <c r="Y204" i="40"/>
  <c r="AC204" i="40"/>
  <c r="U205" i="40"/>
  <c r="Y205" i="40"/>
  <c r="AC205" i="40"/>
  <c r="U206" i="40"/>
  <c r="Y206" i="40"/>
  <c r="AC206" i="40"/>
  <c r="U207" i="40"/>
  <c r="Y207" i="40"/>
  <c r="AC207" i="40"/>
  <c r="U208" i="40"/>
  <c r="Y208" i="40"/>
  <c r="AC208" i="40"/>
  <c r="U209" i="40"/>
  <c r="Y209" i="40"/>
  <c r="AC209" i="40"/>
  <c r="U113" i="40"/>
  <c r="Y113" i="40"/>
  <c r="AC113" i="40"/>
  <c r="AK180" i="40"/>
  <c r="AK17" i="40"/>
  <c r="AO180" i="40"/>
  <c r="AO17" i="40"/>
  <c r="AS180" i="40"/>
  <c r="AS17" i="40"/>
  <c r="BA180" i="40"/>
  <c r="BA17" i="40"/>
  <c r="BE180" i="40"/>
  <c r="BE17" i="40"/>
  <c r="BI180" i="40"/>
  <c r="BI17" i="40"/>
  <c r="AK164" i="40"/>
  <c r="AK33" i="40"/>
  <c r="AO164" i="40"/>
  <c r="AO33" i="40"/>
  <c r="AS164" i="40"/>
  <c r="AS33" i="40"/>
  <c r="BA164" i="40"/>
  <c r="BA33" i="40"/>
  <c r="BE164" i="40"/>
  <c r="BE33" i="40"/>
  <c r="BI164" i="40"/>
  <c r="BI33" i="40"/>
  <c r="BA198" i="40"/>
  <c r="BE198" i="40"/>
  <c r="BI198" i="40"/>
  <c r="BA199" i="40"/>
  <c r="BE199" i="40"/>
  <c r="BI199" i="40"/>
  <c r="BA200" i="40"/>
  <c r="BE200" i="40"/>
  <c r="BI200" i="40"/>
  <c r="BA201" i="40"/>
  <c r="BE201" i="40"/>
  <c r="BI201" i="40"/>
  <c r="BA202" i="40"/>
  <c r="BE202" i="40"/>
  <c r="BI202" i="40"/>
  <c r="BA203" i="40"/>
  <c r="BE203" i="40"/>
  <c r="BI203" i="40"/>
  <c r="BA204" i="40"/>
  <c r="BE204" i="40"/>
  <c r="BI204" i="40"/>
  <c r="BA205" i="40"/>
  <c r="BE205" i="40"/>
  <c r="BI205" i="40"/>
  <c r="BA206" i="40"/>
  <c r="BE206" i="40"/>
  <c r="BI206" i="40"/>
  <c r="BA207" i="40"/>
  <c r="BE207" i="40"/>
  <c r="BI207" i="40"/>
  <c r="BA208" i="40"/>
  <c r="BE208" i="40"/>
  <c r="BI208" i="40"/>
  <c r="BA209" i="40"/>
  <c r="BE209" i="40"/>
  <c r="BI209" i="40"/>
  <c r="BA113" i="40"/>
  <c r="BE113" i="40"/>
  <c r="BI113" i="40"/>
  <c r="C182" i="40"/>
  <c r="O6" i="40"/>
  <c r="N191" i="40"/>
  <c r="E190" i="40"/>
  <c r="K188" i="40"/>
  <c r="F187" i="40"/>
  <c r="H185" i="40"/>
  <c r="N183" i="40"/>
  <c r="M182" i="40"/>
  <c r="H181" i="40"/>
  <c r="G180" i="40"/>
  <c r="G17" i="40"/>
  <c r="G165" i="40"/>
  <c r="K166" i="40"/>
  <c r="G168" i="40"/>
  <c r="K169" i="40"/>
  <c r="O27" i="40"/>
  <c r="C171" i="40"/>
  <c r="K172" i="40"/>
  <c r="O30" i="40"/>
  <c r="C174" i="40"/>
  <c r="K175" i="40"/>
  <c r="C49" i="40"/>
  <c r="O36" i="40"/>
  <c r="K49" i="40"/>
  <c r="O39" i="40"/>
  <c r="O43" i="40"/>
  <c r="C65" i="40"/>
  <c r="O52" i="40"/>
  <c r="O55" i="40"/>
  <c r="C189" i="40"/>
  <c r="O13" i="40"/>
  <c r="F192" i="40"/>
  <c r="L190" i="40"/>
  <c r="K189" i="40"/>
  <c r="M187" i="40"/>
  <c r="H186" i="40"/>
  <c r="G185" i="40"/>
  <c r="F184" i="40"/>
  <c r="E183" i="40"/>
  <c r="K181" i="40"/>
  <c r="J180" i="40"/>
  <c r="J17" i="40"/>
  <c r="L164" i="40"/>
  <c r="L33" i="40"/>
  <c r="L165" i="40"/>
  <c r="L166" i="40"/>
  <c r="D168" i="40"/>
  <c r="D169" i="40"/>
  <c r="D170" i="40"/>
  <c r="D171" i="40"/>
  <c r="L172" i="40"/>
  <c r="H174" i="40"/>
  <c r="H65" i="40"/>
  <c r="H81" i="40"/>
  <c r="C192" i="40"/>
  <c r="O16" i="40"/>
  <c r="C188" i="40"/>
  <c r="O12" i="40"/>
  <c r="M192" i="40"/>
  <c r="C191" i="40"/>
  <c r="O15" i="40"/>
  <c r="C187" i="40"/>
  <c r="O11" i="40"/>
  <c r="C183" i="40"/>
  <c r="O7" i="40"/>
  <c r="L192" i="40"/>
  <c r="H192" i="40"/>
  <c r="D192" i="40"/>
  <c r="K191" i="40"/>
  <c r="G191" i="40"/>
  <c r="N190" i="40"/>
  <c r="J190" i="40"/>
  <c r="F190" i="40"/>
  <c r="M189" i="40"/>
  <c r="I189" i="40"/>
  <c r="E189" i="40"/>
  <c r="L188" i="40"/>
  <c r="H188" i="40"/>
  <c r="D188" i="40"/>
  <c r="K187" i="40"/>
  <c r="G187" i="40"/>
  <c r="N186" i="40"/>
  <c r="J186" i="40"/>
  <c r="F186" i="40"/>
  <c r="M185" i="40"/>
  <c r="I185" i="40"/>
  <c r="E185" i="40"/>
  <c r="L184" i="40"/>
  <c r="H184" i="40"/>
  <c r="D184" i="40"/>
  <c r="K183" i="40"/>
  <c r="G183" i="40"/>
  <c r="N182" i="40"/>
  <c r="J182" i="40"/>
  <c r="F182" i="40"/>
  <c r="M181" i="40"/>
  <c r="I181" i="40"/>
  <c r="E181" i="40"/>
  <c r="L180" i="40"/>
  <c r="L17" i="40"/>
  <c r="H180" i="40"/>
  <c r="H17" i="40"/>
  <c r="D180" i="40"/>
  <c r="D17" i="40"/>
  <c r="F164" i="40"/>
  <c r="F33" i="40"/>
  <c r="J164" i="40"/>
  <c r="J33" i="40"/>
  <c r="N164" i="40"/>
  <c r="N33" i="40"/>
  <c r="F165" i="40"/>
  <c r="J165" i="40"/>
  <c r="N165" i="40"/>
  <c r="F166" i="40"/>
  <c r="J166" i="40"/>
  <c r="N166" i="40"/>
  <c r="F167" i="40"/>
  <c r="J167" i="40"/>
  <c r="N167" i="40"/>
  <c r="F168" i="40"/>
  <c r="J168" i="40"/>
  <c r="N168" i="40"/>
  <c r="F169" i="40"/>
  <c r="J169" i="40"/>
  <c r="N169" i="40"/>
  <c r="F170" i="40"/>
  <c r="J170" i="40"/>
  <c r="N170" i="40"/>
  <c r="F171" i="40"/>
  <c r="J171" i="40"/>
  <c r="N171" i="40"/>
  <c r="F172" i="40"/>
  <c r="J172" i="40"/>
  <c r="N172" i="40"/>
  <c r="F173" i="40"/>
  <c r="J173" i="40"/>
  <c r="N173" i="40"/>
  <c r="F174" i="40"/>
  <c r="J174" i="40"/>
  <c r="N174" i="40"/>
  <c r="F175" i="40"/>
  <c r="J175" i="40"/>
  <c r="N175" i="40"/>
  <c r="F176" i="40"/>
  <c r="J176" i="40"/>
  <c r="N176" i="40"/>
  <c r="F49" i="40"/>
  <c r="J49" i="40"/>
  <c r="N49" i="40"/>
  <c r="F65" i="40"/>
  <c r="J65" i="40"/>
  <c r="N65" i="40"/>
  <c r="F81" i="40"/>
  <c r="J81" i="40"/>
  <c r="N81" i="40"/>
  <c r="F97" i="40"/>
  <c r="J97" i="40"/>
  <c r="N97" i="40"/>
  <c r="F113" i="40"/>
  <c r="F129" i="40"/>
  <c r="J129" i="40"/>
  <c r="N129" i="40"/>
  <c r="F145" i="40"/>
  <c r="J145" i="40"/>
  <c r="N145" i="40"/>
  <c r="F161" i="40"/>
  <c r="J161" i="40"/>
  <c r="N161" i="40"/>
  <c r="V180" i="40"/>
  <c r="V17" i="40"/>
  <c r="Z180" i="40"/>
  <c r="Z17" i="40"/>
  <c r="AD180" i="40"/>
  <c r="AD17" i="40"/>
  <c r="V164" i="40"/>
  <c r="V33" i="40"/>
  <c r="Z164" i="40"/>
  <c r="Z33" i="40"/>
  <c r="AD164" i="40"/>
  <c r="AD33" i="40"/>
  <c r="V198" i="40"/>
  <c r="Z198" i="40"/>
  <c r="AD198" i="40"/>
  <c r="V199" i="40"/>
  <c r="Z199" i="40"/>
  <c r="AD199" i="40"/>
  <c r="V200" i="40"/>
  <c r="Z200" i="40"/>
  <c r="AD200" i="40"/>
  <c r="V201" i="40"/>
  <c r="Z201" i="40"/>
  <c r="AD201" i="40"/>
  <c r="V202" i="40"/>
  <c r="Z202" i="40"/>
  <c r="AD202" i="40"/>
  <c r="V203" i="40"/>
  <c r="Z203" i="40"/>
  <c r="AD203" i="40"/>
  <c r="V204" i="40"/>
  <c r="Z204" i="40"/>
  <c r="AD204" i="40"/>
  <c r="V205" i="40"/>
  <c r="Z205" i="40"/>
  <c r="AD205" i="40"/>
  <c r="V206" i="40"/>
  <c r="Z206" i="40"/>
  <c r="AD206" i="40"/>
  <c r="V207" i="40"/>
  <c r="Z207" i="40"/>
  <c r="AD207" i="40"/>
  <c r="V208" i="40"/>
  <c r="Z208" i="40"/>
  <c r="AD208" i="40"/>
  <c r="V209" i="40"/>
  <c r="Z209" i="40"/>
  <c r="AD209" i="40"/>
  <c r="V113" i="40"/>
  <c r="Z113" i="40"/>
  <c r="AD113" i="40"/>
  <c r="AL180" i="40"/>
  <c r="AL17" i="40"/>
  <c r="AP180" i="40"/>
  <c r="AP17" i="40"/>
  <c r="AT180" i="40"/>
  <c r="AT17" i="40"/>
  <c r="BB180" i="40"/>
  <c r="BB17" i="40"/>
  <c r="BF180" i="40"/>
  <c r="BF17" i="40"/>
  <c r="BJ180" i="40"/>
  <c r="BJ17" i="40"/>
  <c r="AL164" i="40"/>
  <c r="AL33" i="40"/>
  <c r="AP164" i="40"/>
  <c r="AP33" i="40"/>
  <c r="AT164" i="40"/>
  <c r="AT33" i="40"/>
  <c r="BB164" i="40"/>
  <c r="BB33" i="40"/>
  <c r="BF164" i="40"/>
  <c r="BF33" i="40"/>
  <c r="BJ33" i="40"/>
  <c r="BB198" i="40"/>
  <c r="BF198" i="40"/>
  <c r="BJ198" i="40"/>
  <c r="BB199" i="40"/>
  <c r="BF199" i="40"/>
  <c r="BJ199" i="40"/>
  <c r="BB200" i="40"/>
  <c r="BF200" i="40"/>
  <c r="BJ200" i="40"/>
  <c r="BB201" i="40"/>
  <c r="BF201" i="40"/>
  <c r="BJ201" i="40"/>
  <c r="BB202" i="40"/>
  <c r="BF202" i="40"/>
  <c r="BJ202" i="40"/>
  <c r="BB203" i="40"/>
  <c r="BF203" i="40"/>
  <c r="BJ203" i="40"/>
  <c r="BB204" i="40"/>
  <c r="BF204" i="40"/>
  <c r="BJ204" i="40"/>
  <c r="BB205" i="40"/>
  <c r="BF205" i="40"/>
  <c r="BJ205" i="40"/>
  <c r="BB206" i="40"/>
  <c r="BF206" i="40"/>
  <c r="BJ206" i="40"/>
  <c r="BB207" i="40"/>
  <c r="BF207" i="40"/>
  <c r="BJ207" i="40"/>
  <c r="BB208" i="40"/>
  <c r="BF208" i="40"/>
  <c r="BJ208" i="40"/>
  <c r="BB209" i="40"/>
  <c r="BF209" i="40"/>
  <c r="BJ209" i="40"/>
  <c r="BB113" i="40"/>
  <c r="BF113" i="40"/>
  <c r="BJ113" i="40"/>
  <c r="O43" i="41" l="1"/>
  <c r="O36" i="41"/>
  <c r="O48" i="41"/>
  <c r="O40" i="41"/>
  <c r="O45" i="41"/>
  <c r="O46" i="41"/>
  <c r="O44" i="41"/>
  <c r="O41" i="41"/>
  <c r="O42" i="41"/>
  <c r="O37" i="41"/>
  <c r="O47" i="41"/>
  <c r="O38" i="41"/>
  <c r="O39" i="41"/>
  <c r="AD214" i="40"/>
  <c r="BI214" i="40"/>
  <c r="AY214" i="40"/>
  <c r="C214" i="40"/>
  <c r="O24" i="41"/>
  <c r="O92" i="41"/>
  <c r="O96" i="41"/>
  <c r="O142" i="41"/>
  <c r="Z214" i="40"/>
  <c r="BE214" i="40"/>
  <c r="AC214" i="40"/>
  <c r="H214" i="40"/>
  <c r="AA214" i="40"/>
  <c r="O121" i="41"/>
  <c r="O80" i="41"/>
  <c r="O56" i="41"/>
  <c r="O138" i="41"/>
  <c r="O78" i="41"/>
  <c r="O143" i="41"/>
  <c r="O71" i="41"/>
  <c r="O88" i="41"/>
  <c r="O14" i="41"/>
  <c r="O13" i="41"/>
  <c r="O15" i="41"/>
  <c r="O5" i="41"/>
  <c r="BF214" i="40"/>
  <c r="J202" i="40"/>
  <c r="E214" i="40"/>
  <c r="E209" i="40"/>
  <c r="BD214" i="40"/>
  <c r="AB214" i="40"/>
  <c r="O117" i="41"/>
  <c r="O76" i="41"/>
  <c r="O134" i="41"/>
  <c r="O74" i="41"/>
  <c r="O68" i="41"/>
  <c r="O139" i="41"/>
  <c r="O52" i="41"/>
  <c r="O21" i="41"/>
  <c r="O93" i="41"/>
  <c r="O84" i="41"/>
  <c r="O62" i="41"/>
  <c r="O8" i="41"/>
  <c r="O91" i="41"/>
  <c r="O122" i="41"/>
  <c r="BJ214" i="40"/>
  <c r="O87" i="41"/>
  <c r="O59" i="41"/>
  <c r="V214" i="40"/>
  <c r="BA214" i="40"/>
  <c r="Y214" i="40"/>
  <c r="D214" i="40"/>
  <c r="BG214" i="40"/>
  <c r="W214" i="40"/>
  <c r="O72" i="41"/>
  <c r="O127" i="41"/>
  <c r="O70" i="41"/>
  <c r="O61" i="41"/>
  <c r="O135" i="41"/>
  <c r="O126" i="41"/>
  <c r="O89" i="41"/>
  <c r="O77" i="41"/>
  <c r="O58" i="41"/>
  <c r="O12" i="41"/>
  <c r="O64" i="41"/>
  <c r="O28" i="41"/>
  <c r="BH214" i="40"/>
  <c r="AZ214" i="40"/>
  <c r="X214" i="40"/>
  <c r="G214" i="40"/>
  <c r="O144" i="41"/>
  <c r="O94" i="41"/>
  <c r="O123" i="41"/>
  <c r="O57" i="41"/>
  <c r="O128" i="41"/>
  <c r="O118" i="41"/>
  <c r="O85" i="41"/>
  <c r="O69" i="41"/>
  <c r="O141" i="41"/>
  <c r="O54" i="41"/>
  <c r="O16" i="41"/>
  <c r="D206" i="40"/>
  <c r="O79" i="41"/>
  <c r="I204" i="40"/>
  <c r="O125" i="41"/>
  <c r="O75" i="41"/>
  <c r="BB214" i="40"/>
  <c r="U214" i="40"/>
  <c r="BC214" i="40"/>
  <c r="S214" i="40"/>
  <c r="O140" i="41"/>
  <c r="O90" i="41"/>
  <c r="O119" i="41"/>
  <c r="O53" i="41"/>
  <c r="O124" i="41"/>
  <c r="O63" i="41"/>
  <c r="O137" i="41"/>
  <c r="O20" i="41"/>
  <c r="O11" i="41"/>
  <c r="I214" i="40"/>
  <c r="O60" i="41"/>
  <c r="O32" i="41"/>
  <c r="F214" i="40"/>
  <c r="T214" i="40"/>
  <c r="O136" i="41"/>
  <c r="O95" i="41"/>
  <c r="O86" i="41"/>
  <c r="O10" i="41"/>
  <c r="O120" i="41"/>
  <c r="O7" i="41"/>
  <c r="O73" i="41"/>
  <c r="O55" i="41"/>
  <c r="O133" i="41"/>
  <c r="O9" i="41"/>
  <c r="H206" i="40"/>
  <c r="C182" i="41"/>
  <c r="O182" i="41" s="1"/>
  <c r="I200" i="40"/>
  <c r="BL194" i="40"/>
  <c r="N209" i="40"/>
  <c r="BL178" i="40"/>
  <c r="C197" i="40"/>
  <c r="F205" i="40"/>
  <c r="D207" i="40"/>
  <c r="C190" i="41"/>
  <c r="O190" i="41" s="1"/>
  <c r="F215" i="40"/>
  <c r="M215" i="40"/>
  <c r="L215" i="40"/>
  <c r="C184" i="41"/>
  <c r="O184" i="41" s="1"/>
  <c r="G213" i="40"/>
  <c r="J215" i="40"/>
  <c r="H213" i="40"/>
  <c r="Z213" i="40"/>
  <c r="AC213" i="40"/>
  <c r="U213" i="40"/>
  <c r="AB213" i="40"/>
  <c r="T213" i="40"/>
  <c r="L213" i="40"/>
  <c r="H215" i="40"/>
  <c r="C186" i="41"/>
  <c r="O186" i="41" s="1"/>
  <c r="J213" i="40"/>
  <c r="BF213" i="40"/>
  <c r="AT213" i="40"/>
  <c r="AL213" i="40"/>
  <c r="BI213" i="40"/>
  <c r="BA213" i="40"/>
  <c r="AO213" i="40"/>
  <c r="BH213" i="40"/>
  <c r="AZ213" i="40"/>
  <c r="AN213" i="40"/>
  <c r="BK129" i="40"/>
  <c r="AY215" i="40"/>
  <c r="BC213" i="40"/>
  <c r="AE129" i="40"/>
  <c r="AE215" i="40" s="1"/>
  <c r="S215" i="40"/>
  <c r="S213" i="40"/>
  <c r="C215" i="40"/>
  <c r="D213" i="40"/>
  <c r="I215" i="40"/>
  <c r="I213" i="40"/>
  <c r="N213" i="40"/>
  <c r="F213" i="40"/>
  <c r="AU129" i="40"/>
  <c r="AU215" i="40" s="1"/>
  <c r="AI215" i="40"/>
  <c r="AQ213" i="40"/>
  <c r="W213" i="40"/>
  <c r="BJ213" i="40"/>
  <c r="BB213" i="40"/>
  <c r="AP213" i="40"/>
  <c r="AD213" i="40"/>
  <c r="V213" i="40"/>
  <c r="N215" i="40"/>
  <c r="BE213" i="40"/>
  <c r="AS213" i="40"/>
  <c r="AK213" i="40"/>
  <c r="Y213" i="40"/>
  <c r="E215" i="40"/>
  <c r="BD213" i="40"/>
  <c r="AR213" i="40"/>
  <c r="AJ213" i="40"/>
  <c r="X213" i="40"/>
  <c r="D215" i="40"/>
  <c r="BG213" i="40"/>
  <c r="AY213" i="40"/>
  <c r="AI213" i="40"/>
  <c r="K215" i="40"/>
  <c r="E213" i="40"/>
  <c r="M213" i="40"/>
  <c r="AM213" i="40"/>
  <c r="AA213" i="40"/>
  <c r="G215" i="40"/>
  <c r="K213" i="40"/>
  <c r="C191" i="41"/>
  <c r="O191" i="41" s="1"/>
  <c r="C188" i="41"/>
  <c r="O188" i="41" s="1"/>
  <c r="O6" i="41"/>
  <c r="C192" i="41"/>
  <c r="O192" i="41" s="1"/>
  <c r="E203" i="40"/>
  <c r="C187" i="41"/>
  <c r="O187" i="41" s="1"/>
  <c r="J204" i="40"/>
  <c r="M203" i="40"/>
  <c r="G209" i="40"/>
  <c r="J201" i="40"/>
  <c r="L198" i="40"/>
  <c r="N203" i="40"/>
  <c r="G198" i="40"/>
  <c r="E199" i="40"/>
  <c r="K207" i="40"/>
  <c r="N199" i="40"/>
  <c r="I208" i="40"/>
  <c r="K201" i="40"/>
  <c r="BK145" i="40"/>
  <c r="C181" i="41"/>
  <c r="O181" i="41" s="1"/>
  <c r="F206" i="40"/>
  <c r="E204" i="40"/>
  <c r="C183" i="41"/>
  <c r="O183" i="41" s="1"/>
  <c r="J208" i="40"/>
  <c r="F207" i="40"/>
  <c r="J200" i="40"/>
  <c r="E205" i="40"/>
  <c r="H199" i="40"/>
  <c r="J207" i="40"/>
  <c r="J199" i="40"/>
  <c r="F198" i="40"/>
  <c r="E208" i="40"/>
  <c r="I205" i="40"/>
  <c r="O27" i="41"/>
  <c r="C171" i="41"/>
  <c r="C176" i="41"/>
  <c r="C189" i="41"/>
  <c r="O189" i="41" s="1"/>
  <c r="O26" i="41"/>
  <c r="C170" i="41"/>
  <c r="O25" i="41"/>
  <c r="C169" i="41"/>
  <c r="O31" i="41"/>
  <c r="C175" i="41"/>
  <c r="O30" i="41"/>
  <c r="C174" i="41"/>
  <c r="F203" i="40"/>
  <c r="D204" i="40"/>
  <c r="M207" i="40"/>
  <c r="C145" i="41"/>
  <c r="O132" i="41"/>
  <c r="O23" i="41"/>
  <c r="C167" i="41"/>
  <c r="O22" i="41"/>
  <c r="C166" i="41"/>
  <c r="C49" i="41"/>
  <c r="C97" i="41"/>
  <c r="C185" i="41"/>
  <c r="O185" i="41" s="1"/>
  <c r="C81" i="41"/>
  <c r="C129" i="41"/>
  <c r="O116" i="41"/>
  <c r="C172" i="41"/>
  <c r="J209" i="40"/>
  <c r="N206" i="40"/>
  <c r="N198" i="40"/>
  <c r="D203" i="40"/>
  <c r="K199" i="40"/>
  <c r="I203" i="40"/>
  <c r="M200" i="40"/>
  <c r="O29" i="41"/>
  <c r="C173" i="41"/>
  <c r="C161" i="41"/>
  <c r="O161" i="41" s="1"/>
  <c r="C168" i="41"/>
  <c r="C65" i="41"/>
  <c r="C165" i="41"/>
  <c r="C33" i="41"/>
  <c r="N207" i="40"/>
  <c r="F199" i="40"/>
  <c r="G201" i="40"/>
  <c r="I207" i="40"/>
  <c r="K202" i="40"/>
  <c r="N208" i="40"/>
  <c r="F208" i="40"/>
  <c r="M201" i="40"/>
  <c r="E201" i="40"/>
  <c r="D202" i="40"/>
  <c r="M209" i="40"/>
  <c r="I206" i="40"/>
  <c r="I202" i="40"/>
  <c r="M199" i="40"/>
  <c r="I198" i="40"/>
  <c r="D201" i="40"/>
  <c r="O65" i="40"/>
  <c r="J22" i="45" s="1"/>
  <c r="K22" i="45" s="1"/>
  <c r="I199" i="40"/>
  <c r="H208" i="40"/>
  <c r="L206" i="40"/>
  <c r="D205" i="40"/>
  <c r="H201" i="40"/>
  <c r="O191" i="40"/>
  <c r="C16" i="33"/>
  <c r="C34" i="33" s="1"/>
  <c r="O192" i="40"/>
  <c r="C17" i="33"/>
  <c r="C35" i="33" s="1"/>
  <c r="L197" i="40"/>
  <c r="L177" i="40"/>
  <c r="BI197" i="40"/>
  <c r="BI177" i="40"/>
  <c r="AO177" i="40"/>
  <c r="BA193" i="40"/>
  <c r="Y197" i="40"/>
  <c r="Y177" i="40"/>
  <c r="U193" i="40"/>
  <c r="E207" i="40"/>
  <c r="E197" i="40"/>
  <c r="E177" i="40"/>
  <c r="N193" i="40"/>
  <c r="O33" i="40"/>
  <c r="O169" i="40"/>
  <c r="C202" i="40"/>
  <c r="C17" i="30"/>
  <c r="C35" i="30" s="1"/>
  <c r="AU176" i="40"/>
  <c r="AU170" i="40"/>
  <c r="C11" i="30"/>
  <c r="C29" i="30" s="1"/>
  <c r="AU166" i="40"/>
  <c r="C7" i="30"/>
  <c r="C25" i="30" s="1"/>
  <c r="AU191" i="40"/>
  <c r="C16" i="35"/>
  <c r="C34" i="35" s="1"/>
  <c r="C10" i="35"/>
  <c r="C28" i="35" s="1"/>
  <c r="AU185" i="40"/>
  <c r="C6" i="35"/>
  <c r="C24" i="35" s="1"/>
  <c r="AU181" i="40"/>
  <c r="AM193" i="40"/>
  <c r="AE113" i="40"/>
  <c r="AE164" i="40"/>
  <c r="S197" i="40"/>
  <c r="S177" i="40"/>
  <c r="AE189" i="40"/>
  <c r="C14" i="34"/>
  <c r="C32" i="34" s="1"/>
  <c r="C8" i="34"/>
  <c r="C26" i="34" s="1"/>
  <c r="AE183" i="40"/>
  <c r="W193" i="40"/>
  <c r="BJ197" i="40"/>
  <c r="BJ177" i="40"/>
  <c r="BB197" i="40"/>
  <c r="BB177" i="40"/>
  <c r="AP177" i="40"/>
  <c r="BJ193" i="40"/>
  <c r="BB193" i="40"/>
  <c r="AP193" i="40"/>
  <c r="Z197" i="40"/>
  <c r="Z177" i="40"/>
  <c r="AD193" i="40"/>
  <c r="V193" i="40"/>
  <c r="F209" i="40"/>
  <c r="J206" i="40"/>
  <c r="N201" i="40"/>
  <c r="F201" i="40"/>
  <c r="J198" i="40"/>
  <c r="J197" i="40"/>
  <c r="J177" i="40"/>
  <c r="L193" i="40"/>
  <c r="O187" i="40"/>
  <c r="C12" i="33"/>
  <c r="C30" i="33" s="1"/>
  <c r="O188" i="40"/>
  <c r="C13" i="33"/>
  <c r="C31" i="33" s="1"/>
  <c r="O49" i="40"/>
  <c r="J21" i="45" s="1"/>
  <c r="K21" i="45" s="1"/>
  <c r="O174" i="40"/>
  <c r="C207" i="40"/>
  <c r="O182" i="40"/>
  <c r="C7" i="33"/>
  <c r="C25" i="33" s="1"/>
  <c r="I197" i="40"/>
  <c r="I177" i="40"/>
  <c r="I193" i="40"/>
  <c r="L209" i="40"/>
  <c r="L208" i="40"/>
  <c r="H205" i="40"/>
  <c r="L203" i="40"/>
  <c r="L201" i="40"/>
  <c r="C193" i="40"/>
  <c r="C6" i="33"/>
  <c r="C24" i="33" s="1"/>
  <c r="O181" i="40"/>
  <c r="K204" i="40"/>
  <c r="C199" i="40"/>
  <c r="O166" i="40"/>
  <c r="O165" i="40"/>
  <c r="C198" i="40"/>
  <c r="C164" i="41"/>
  <c r="BH197" i="40"/>
  <c r="BH177" i="40"/>
  <c r="AZ197" i="40"/>
  <c r="AZ177" i="40"/>
  <c r="AN177" i="40"/>
  <c r="BH193" i="40"/>
  <c r="AZ193" i="40"/>
  <c r="AN193" i="40"/>
  <c r="X197" i="40"/>
  <c r="X177" i="40"/>
  <c r="AB193" i="40"/>
  <c r="T193" i="40"/>
  <c r="D198" i="40"/>
  <c r="O172" i="40"/>
  <c r="C205" i="40"/>
  <c r="C203" i="40"/>
  <c r="O170" i="40"/>
  <c r="K198" i="40"/>
  <c r="O190" i="40"/>
  <c r="C15" i="33"/>
  <c r="C33" i="33" s="1"/>
  <c r="BK176" i="40"/>
  <c r="C17" i="31"/>
  <c r="AY209" i="40"/>
  <c r="BK174" i="40"/>
  <c r="AY207" i="40"/>
  <c r="C15" i="31"/>
  <c r="C13" i="31"/>
  <c r="AY205" i="40"/>
  <c r="BK172" i="40"/>
  <c r="BK170" i="40"/>
  <c r="AY203" i="40"/>
  <c r="C11" i="31"/>
  <c r="BK168" i="40"/>
  <c r="C9" i="31"/>
  <c r="AY201" i="40"/>
  <c r="BK166" i="40"/>
  <c r="AY199" i="40"/>
  <c r="C7" i="31"/>
  <c r="BG177" i="40"/>
  <c r="BG197" i="40"/>
  <c r="BK33" i="40"/>
  <c r="AI177" i="40"/>
  <c r="AU164" i="40"/>
  <c r="C16" i="36"/>
  <c r="C34" i="36" s="1"/>
  <c r="BK191" i="40"/>
  <c r="BK189" i="40"/>
  <c r="C14" i="36"/>
  <c r="C32" i="36" s="1"/>
  <c r="C12" i="36"/>
  <c r="C30" i="36" s="1"/>
  <c r="BK187" i="40"/>
  <c r="BK185" i="40"/>
  <c r="C10" i="36"/>
  <c r="C28" i="36" s="1"/>
  <c r="C8" i="36"/>
  <c r="C26" i="36" s="1"/>
  <c r="BK183" i="40"/>
  <c r="BK181" i="40"/>
  <c r="C6" i="36"/>
  <c r="C24" i="36" s="1"/>
  <c r="BC193" i="40"/>
  <c r="C16" i="29"/>
  <c r="S208" i="40"/>
  <c r="AE175" i="40"/>
  <c r="AE173" i="40"/>
  <c r="S206" i="40"/>
  <c r="C14" i="29"/>
  <c r="AE171" i="40"/>
  <c r="C12" i="29"/>
  <c r="S204" i="40"/>
  <c r="S202" i="40"/>
  <c r="C10" i="29"/>
  <c r="AE169" i="40"/>
  <c r="AE167" i="40"/>
  <c r="C8" i="29"/>
  <c r="S200" i="40"/>
  <c r="AE165" i="40"/>
  <c r="S198" i="40"/>
  <c r="C6" i="29"/>
  <c r="W177" i="40"/>
  <c r="W197" i="40"/>
  <c r="O161" i="40"/>
  <c r="K206" i="40"/>
  <c r="K203" i="40"/>
  <c r="K200" i="40"/>
  <c r="K193" i="40"/>
  <c r="H203" i="40"/>
  <c r="D200" i="40"/>
  <c r="C10" i="33"/>
  <c r="C28" i="33" s="1"/>
  <c r="O185" i="40"/>
  <c r="C208" i="40"/>
  <c r="O175" i="40"/>
  <c r="G197" i="40"/>
  <c r="G177" i="40"/>
  <c r="C15" i="30"/>
  <c r="C33" i="30" s="1"/>
  <c r="AU174" i="40"/>
  <c r="C14" i="35"/>
  <c r="C32" i="35" s="1"/>
  <c r="AU189" i="40"/>
  <c r="AE185" i="40"/>
  <c r="C10" i="34"/>
  <c r="C28" i="34" s="1"/>
  <c r="N197" i="40"/>
  <c r="N177" i="40"/>
  <c r="H193" i="40"/>
  <c r="O183" i="40"/>
  <c r="C8" i="33"/>
  <c r="C26" i="33" s="1"/>
  <c r="H207" i="40"/>
  <c r="L199" i="40"/>
  <c r="J193" i="40"/>
  <c r="O171" i="40"/>
  <c r="C204" i="40"/>
  <c r="O180" i="40"/>
  <c r="G193" i="40"/>
  <c r="BE197" i="40"/>
  <c r="BE177" i="40"/>
  <c r="AS177" i="40"/>
  <c r="AK177" i="40"/>
  <c r="BE193" i="40"/>
  <c r="AS193" i="40"/>
  <c r="AK193" i="40"/>
  <c r="AC197" i="40"/>
  <c r="AC177" i="40"/>
  <c r="U197" i="40"/>
  <c r="U177" i="40"/>
  <c r="Y193" i="40"/>
  <c r="I209" i="40"/>
  <c r="M208" i="40"/>
  <c r="M206" i="40"/>
  <c r="E206" i="40"/>
  <c r="M204" i="40"/>
  <c r="M202" i="40"/>
  <c r="E202" i="40"/>
  <c r="I201" i="40"/>
  <c r="E200" i="40"/>
  <c r="M198" i="40"/>
  <c r="E198" i="40"/>
  <c r="M197" i="40"/>
  <c r="M177" i="40"/>
  <c r="E193" i="40"/>
  <c r="D197" i="40"/>
  <c r="D177" i="40"/>
  <c r="O164" i="40"/>
  <c r="C177" i="40"/>
  <c r="H209" i="40"/>
  <c r="L207" i="40"/>
  <c r="H204" i="40"/>
  <c r="H202" i="40"/>
  <c r="L200" i="40"/>
  <c r="D199" i="40"/>
  <c r="K209" i="40"/>
  <c r="O173" i="40"/>
  <c r="C206" i="40"/>
  <c r="O167" i="40"/>
  <c r="C200" i="40"/>
  <c r="BK164" i="40"/>
  <c r="AY197" i="40"/>
  <c r="AY177" i="40"/>
  <c r="AU175" i="40"/>
  <c r="C16" i="30"/>
  <c r="C34" i="30" s="1"/>
  <c r="AU173" i="40"/>
  <c r="C14" i="30"/>
  <c r="C32" i="30" s="1"/>
  <c r="AU171" i="40"/>
  <c r="C12" i="30"/>
  <c r="C30" i="30" s="1"/>
  <c r="C10" i="30"/>
  <c r="C28" i="30" s="1"/>
  <c r="AU169" i="40"/>
  <c r="AU167" i="40"/>
  <c r="C8" i="30"/>
  <c r="C26" i="30" s="1"/>
  <c r="AU165" i="40"/>
  <c r="C6" i="30"/>
  <c r="C24" i="30" s="1"/>
  <c r="AM177" i="40"/>
  <c r="BK17" i="40"/>
  <c r="AU192" i="40"/>
  <c r="C17" i="35"/>
  <c r="C35" i="35" s="1"/>
  <c r="AU190" i="40"/>
  <c r="C15" i="35"/>
  <c r="C33" i="35" s="1"/>
  <c r="AU188" i="40"/>
  <c r="C13" i="35"/>
  <c r="C31" i="35" s="1"/>
  <c r="AU186" i="40"/>
  <c r="C11" i="35"/>
  <c r="C29" i="35" s="1"/>
  <c r="AU184" i="40"/>
  <c r="C9" i="35"/>
  <c r="C27" i="35" s="1"/>
  <c r="AU182" i="40"/>
  <c r="C7" i="35"/>
  <c r="C25" i="35" s="1"/>
  <c r="AQ193" i="40"/>
  <c r="AU17" i="40"/>
  <c r="AE33" i="40"/>
  <c r="AE192" i="40"/>
  <c r="C17" i="34"/>
  <c r="C35" i="34" s="1"/>
  <c r="AE190" i="40"/>
  <c r="C15" i="34"/>
  <c r="C33" i="34" s="1"/>
  <c r="AE188" i="40"/>
  <c r="C13" i="34"/>
  <c r="C31" i="34" s="1"/>
  <c r="AE186" i="40"/>
  <c r="C11" i="34"/>
  <c r="C29" i="34" s="1"/>
  <c r="AE184" i="40"/>
  <c r="C9" i="34"/>
  <c r="C27" i="34" s="1"/>
  <c r="AE182" i="40"/>
  <c r="C7" i="34"/>
  <c r="C25" i="34" s="1"/>
  <c r="AA193" i="40"/>
  <c r="AE17" i="40"/>
  <c r="O129" i="40"/>
  <c r="O81" i="40"/>
  <c r="J23" i="45" s="1"/>
  <c r="K23" i="45" s="1"/>
  <c r="K177" i="40"/>
  <c r="K197" i="40"/>
  <c r="O186" i="40"/>
  <c r="C11" i="33"/>
  <c r="C29" i="33" s="1"/>
  <c r="F197" i="40"/>
  <c r="F177" i="40"/>
  <c r="BA197" i="40"/>
  <c r="BA177" i="40"/>
  <c r="BI193" i="40"/>
  <c r="AO193" i="40"/>
  <c r="AC193" i="40"/>
  <c r="M193" i="40"/>
  <c r="AU172" i="40"/>
  <c r="C13" i="30"/>
  <c r="C31" i="30" s="1"/>
  <c r="AU168" i="40"/>
  <c r="C9" i="30"/>
  <c r="C27" i="30" s="1"/>
  <c r="AQ177" i="40"/>
  <c r="BK180" i="40"/>
  <c r="AY193" i="40"/>
  <c r="AU187" i="40"/>
  <c r="C12" i="35"/>
  <c r="C30" i="35" s="1"/>
  <c r="AU183" i="40"/>
  <c r="C8" i="35"/>
  <c r="C26" i="35" s="1"/>
  <c r="C16" i="34"/>
  <c r="C34" i="34" s="1"/>
  <c r="AE191" i="40"/>
  <c r="C12" i="34"/>
  <c r="C30" i="34" s="1"/>
  <c r="AE187" i="40"/>
  <c r="AE181" i="40"/>
  <c r="C6" i="34"/>
  <c r="C24" i="34" s="1"/>
  <c r="O145" i="40"/>
  <c r="BF197" i="40"/>
  <c r="BF177" i="40"/>
  <c r="AT177" i="40"/>
  <c r="AL177" i="40"/>
  <c r="BF193" i="40"/>
  <c r="AT193" i="40"/>
  <c r="AL193" i="40"/>
  <c r="AD197" i="40"/>
  <c r="AD177" i="40"/>
  <c r="V197" i="40"/>
  <c r="V177" i="40"/>
  <c r="Z193" i="40"/>
  <c r="N204" i="40"/>
  <c r="F204" i="40"/>
  <c r="J203" i="40"/>
  <c r="N202" i="40"/>
  <c r="F202" i="40"/>
  <c r="N200" i="40"/>
  <c r="F200" i="40"/>
  <c r="D193" i="40"/>
  <c r="C14" i="33"/>
  <c r="C32" i="33" s="1"/>
  <c r="O189" i="40"/>
  <c r="K208" i="40"/>
  <c r="O184" i="40"/>
  <c r="C9" i="33"/>
  <c r="C27" i="33" s="1"/>
  <c r="D209" i="40"/>
  <c r="D208" i="40"/>
  <c r="L204" i="40"/>
  <c r="L202" i="40"/>
  <c r="H200" i="40"/>
  <c r="H198" i="40"/>
  <c r="H197" i="40"/>
  <c r="H177" i="40"/>
  <c r="G208" i="40"/>
  <c r="G206" i="40"/>
  <c r="G203" i="40"/>
  <c r="G200" i="40"/>
  <c r="BD197" i="40"/>
  <c r="BD177" i="40"/>
  <c r="AR177" i="40"/>
  <c r="AJ177" i="40"/>
  <c r="BD193" i="40"/>
  <c r="AR193" i="40"/>
  <c r="AJ193" i="40"/>
  <c r="AB197" i="40"/>
  <c r="AB177" i="40"/>
  <c r="T197" i="40"/>
  <c r="T177" i="40"/>
  <c r="X193" i="40"/>
  <c r="F193" i="40"/>
  <c r="G207" i="40"/>
  <c r="G204" i="40"/>
  <c r="O168" i="40"/>
  <c r="C201" i="40"/>
  <c r="BK113" i="40"/>
  <c r="BK175" i="40"/>
  <c r="C16" i="31"/>
  <c r="AY208" i="40"/>
  <c r="C14" i="31"/>
  <c r="AY206" i="40"/>
  <c r="BK173" i="40"/>
  <c r="BK171" i="40"/>
  <c r="C12" i="31"/>
  <c r="AY204" i="40"/>
  <c r="BK169" i="40"/>
  <c r="C10" i="31"/>
  <c r="AY202" i="40"/>
  <c r="C8" i="31"/>
  <c r="AY200" i="40"/>
  <c r="BK167" i="40"/>
  <c r="BK165" i="40"/>
  <c r="C6" i="31"/>
  <c r="AY198" i="40"/>
  <c r="BC177" i="40"/>
  <c r="BC197" i="40"/>
  <c r="AU33" i="40"/>
  <c r="BK192" i="40"/>
  <c r="C17" i="36"/>
  <c r="C35" i="36" s="1"/>
  <c r="BK190" i="40"/>
  <c r="C15" i="36"/>
  <c r="C33" i="36" s="1"/>
  <c r="BK188" i="40"/>
  <c r="C13" i="36"/>
  <c r="C31" i="36" s="1"/>
  <c r="BK186" i="40"/>
  <c r="C11" i="36"/>
  <c r="C29" i="36" s="1"/>
  <c r="BK184" i="40"/>
  <c r="C9" i="36"/>
  <c r="C27" i="36" s="1"/>
  <c r="BK182" i="40"/>
  <c r="C7" i="36"/>
  <c r="C25" i="36" s="1"/>
  <c r="BG193" i="40"/>
  <c r="AU180" i="40"/>
  <c r="AI193" i="40"/>
  <c r="AE176" i="40"/>
  <c r="S209" i="40"/>
  <c r="C17" i="29"/>
  <c r="AE174" i="40"/>
  <c r="S207" i="40"/>
  <c r="C15" i="29"/>
  <c r="AE172" i="40"/>
  <c r="S205" i="40"/>
  <c r="C13" i="29"/>
  <c r="AE170" i="40"/>
  <c r="S203" i="40"/>
  <c r="C11" i="29"/>
  <c r="S201" i="40"/>
  <c r="C9" i="29"/>
  <c r="AE168" i="40"/>
  <c r="AE166" i="40"/>
  <c r="S199" i="40"/>
  <c r="C7" i="29"/>
  <c r="AA177" i="40"/>
  <c r="AA197" i="40"/>
  <c r="S193" i="40"/>
  <c r="AE180" i="40"/>
  <c r="O97" i="40"/>
  <c r="J24" i="45" s="1"/>
  <c r="K24" i="45" s="1"/>
  <c r="O176" i="40"/>
  <c r="C209" i="40"/>
  <c r="G205" i="40"/>
  <c r="G202" i="40"/>
  <c r="G199" i="40"/>
  <c r="BK214" i="40" l="1"/>
  <c r="AE214" i="40"/>
  <c r="J28" i="45"/>
  <c r="K28" i="45" s="1"/>
  <c r="J27" i="45"/>
  <c r="K27" i="45" s="1"/>
  <c r="V210" i="40"/>
  <c r="J20" i="45"/>
  <c r="K20" i="45" s="1"/>
  <c r="BL195" i="40"/>
  <c r="BK213" i="40"/>
  <c r="W210" i="40"/>
  <c r="O215" i="40"/>
  <c r="AE213" i="40"/>
  <c r="O65" i="41"/>
  <c r="O145" i="41"/>
  <c r="O97" i="41"/>
  <c r="O81" i="41"/>
  <c r="AU213" i="40"/>
  <c r="O33" i="41"/>
  <c r="O129" i="41"/>
  <c r="C218" i="41"/>
  <c r="O49" i="41"/>
  <c r="BK215" i="40"/>
  <c r="AE203" i="40"/>
  <c r="O165" i="41"/>
  <c r="O173" i="41"/>
  <c r="O166" i="41"/>
  <c r="O175" i="41"/>
  <c r="O170" i="41"/>
  <c r="O171" i="41"/>
  <c r="BC210" i="40"/>
  <c r="O201" i="40"/>
  <c r="O172" i="41"/>
  <c r="O176" i="41"/>
  <c r="AE206" i="40"/>
  <c r="O168" i="41"/>
  <c r="O167" i="41"/>
  <c r="O174" i="41"/>
  <c r="O169" i="41"/>
  <c r="AA210" i="40"/>
  <c r="O208" i="40"/>
  <c r="O198" i="40"/>
  <c r="AE201" i="40"/>
  <c r="AE205" i="40"/>
  <c r="AE209" i="40"/>
  <c r="BK202" i="40"/>
  <c r="BK206" i="40"/>
  <c r="AE193" i="40"/>
  <c r="BK198" i="40"/>
  <c r="AB210" i="40"/>
  <c r="O197" i="40"/>
  <c r="O199" i="40"/>
  <c r="AE202" i="40"/>
  <c r="I210" i="40"/>
  <c r="AY210" i="40"/>
  <c r="AC210" i="40"/>
  <c r="G210" i="40"/>
  <c r="AE204" i="40"/>
  <c r="BK203" i="40"/>
  <c r="AZ210" i="40"/>
  <c r="BB210" i="40"/>
  <c r="F210" i="40"/>
  <c r="O206" i="40"/>
  <c r="AE198" i="40"/>
  <c r="BG210" i="40"/>
  <c r="O202" i="40"/>
  <c r="C166" i="36"/>
  <c r="C147" i="36"/>
  <c r="BD210" i="40"/>
  <c r="BF210" i="40"/>
  <c r="C170" i="30"/>
  <c r="C151" i="30"/>
  <c r="C172" i="30"/>
  <c r="C153" i="30"/>
  <c r="AU177" i="40"/>
  <c r="BH210" i="40"/>
  <c r="AE177" i="40"/>
  <c r="S210" i="40"/>
  <c r="BK200" i="40"/>
  <c r="AD210" i="40"/>
  <c r="C162" i="34"/>
  <c r="C143" i="34"/>
  <c r="C169" i="35"/>
  <c r="C150" i="35"/>
  <c r="C66" i="35"/>
  <c r="C169" i="34"/>
  <c r="C150" i="34"/>
  <c r="C170" i="35"/>
  <c r="C151" i="35"/>
  <c r="C67" i="35"/>
  <c r="C174" i="35"/>
  <c r="C155" i="35"/>
  <c r="C71" i="35"/>
  <c r="AE208" i="40"/>
  <c r="C165" i="36"/>
  <c r="C146" i="36"/>
  <c r="C169" i="36"/>
  <c r="C150" i="36"/>
  <c r="X210" i="40"/>
  <c r="C164" i="34"/>
  <c r="C145" i="34"/>
  <c r="E210" i="40"/>
  <c r="AE199" i="40"/>
  <c r="AE207" i="40"/>
  <c r="AU193" i="40"/>
  <c r="C164" i="36"/>
  <c r="C145" i="36"/>
  <c r="C168" i="36"/>
  <c r="C149" i="36"/>
  <c r="C172" i="36"/>
  <c r="C153" i="36"/>
  <c r="T210" i="40"/>
  <c r="C172" i="34"/>
  <c r="C153" i="34"/>
  <c r="O200" i="40"/>
  <c r="D210" i="40"/>
  <c r="U210" i="40"/>
  <c r="C166" i="34"/>
  <c r="C147" i="34"/>
  <c r="C163" i="36"/>
  <c r="C144" i="36"/>
  <c r="C167" i="36"/>
  <c r="C148" i="36"/>
  <c r="C171" i="36"/>
  <c r="C152" i="36"/>
  <c r="BK201" i="40"/>
  <c r="BK205" i="40"/>
  <c r="BK209" i="40"/>
  <c r="Z210" i="40"/>
  <c r="C170" i="34"/>
  <c r="C151" i="34"/>
  <c r="AE197" i="40"/>
  <c r="C173" i="35"/>
  <c r="C154" i="35"/>
  <c r="C70" i="35"/>
  <c r="C170" i="36"/>
  <c r="C151" i="36"/>
  <c r="C174" i="36"/>
  <c r="C155" i="36"/>
  <c r="C168" i="34"/>
  <c r="C149" i="34"/>
  <c r="BE210" i="40"/>
  <c r="C177" i="41"/>
  <c r="O177" i="41" s="1"/>
  <c r="O164" i="41"/>
  <c r="BK204" i="40"/>
  <c r="C166" i="30"/>
  <c r="C147" i="30"/>
  <c r="BK177" i="40"/>
  <c r="BA210" i="40"/>
  <c r="C165" i="34"/>
  <c r="C146" i="34"/>
  <c r="C173" i="34"/>
  <c r="C154" i="34"/>
  <c r="C166" i="35"/>
  <c r="C147" i="35"/>
  <c r="C63" i="35"/>
  <c r="C171" i="35"/>
  <c r="C152" i="35"/>
  <c r="C68" i="35"/>
  <c r="C173" i="36"/>
  <c r="C154" i="36"/>
  <c r="BJ210" i="40"/>
  <c r="C167" i="35"/>
  <c r="C148" i="35"/>
  <c r="C64" i="35"/>
  <c r="O209" i="40"/>
  <c r="BK208" i="40"/>
  <c r="H210" i="40"/>
  <c r="C165" i="35"/>
  <c r="C146" i="35"/>
  <c r="C62" i="35"/>
  <c r="BK193" i="40"/>
  <c r="C163" i="34"/>
  <c r="C144" i="34"/>
  <c r="C167" i="34"/>
  <c r="C148" i="34"/>
  <c r="C171" i="34"/>
  <c r="C152" i="34"/>
  <c r="C164" i="35"/>
  <c r="C145" i="35"/>
  <c r="C61" i="35"/>
  <c r="C168" i="35"/>
  <c r="C149" i="35"/>
  <c r="C65" i="35"/>
  <c r="C172" i="35"/>
  <c r="C153" i="35"/>
  <c r="C69" i="35"/>
  <c r="C167" i="30"/>
  <c r="C148" i="30"/>
  <c r="BK197" i="40"/>
  <c r="O177" i="40"/>
  <c r="C210" i="40"/>
  <c r="O193" i="40"/>
  <c r="O204" i="40"/>
  <c r="AE200" i="40"/>
  <c r="BK199" i="40"/>
  <c r="BK207" i="40"/>
  <c r="O203" i="40"/>
  <c r="O207" i="40"/>
  <c r="C163" i="35"/>
  <c r="C144" i="35"/>
  <c r="C60" i="35"/>
  <c r="Y210" i="40"/>
  <c r="BI210" i="40"/>
  <c r="O218" i="41" l="1"/>
  <c r="BK194" i="40"/>
  <c r="BK210" i="40"/>
  <c r="AE210" i="40"/>
  <c r="AE194" i="40"/>
  <c r="C17" i="40" l="1"/>
  <c r="O17" i="40" l="1"/>
  <c r="C213" i="40"/>
  <c r="O213" i="40" l="1"/>
  <c r="J19" i="45"/>
  <c r="K19" i="45" s="1"/>
  <c r="C70" i="33" l="1"/>
  <c r="C67" i="33"/>
  <c r="C71" i="33"/>
  <c r="C68" i="33"/>
  <c r="C65" i="33"/>
  <c r="C63" i="33"/>
  <c r="C66" i="33"/>
  <c r="C60" i="33"/>
  <c r="C62" i="33"/>
  <c r="C69" i="33"/>
  <c r="C61" i="33"/>
  <c r="C64" i="33"/>
  <c r="C59" i="43" l="1"/>
  <c r="C73" i="43" s="1"/>
  <c r="C23" i="43"/>
  <c r="C37" i="43" s="1"/>
  <c r="C5" i="43"/>
  <c r="C19" i="43" s="1"/>
  <c r="B37" i="43"/>
  <c r="B55" i="43" s="1"/>
  <c r="B73" i="43" s="1"/>
  <c r="B22" i="43"/>
  <c r="B40" i="43" s="1"/>
  <c r="B58" i="43" s="1"/>
  <c r="B23" i="43"/>
  <c r="B24" i="43"/>
  <c r="B42" i="43" s="1"/>
  <c r="B60" i="43" s="1"/>
  <c r="B25" i="43"/>
  <c r="B43" i="43" s="1"/>
  <c r="B61" i="43" s="1"/>
  <c r="B26" i="43"/>
  <c r="B44" i="43" s="1"/>
  <c r="B62" i="43" s="1"/>
  <c r="B27" i="43"/>
  <c r="B28" i="43"/>
  <c r="B29" i="43"/>
  <c r="B47" i="43" s="1"/>
  <c r="B65" i="43" s="1"/>
  <c r="B30" i="43"/>
  <c r="B48" i="43" s="1"/>
  <c r="B66" i="43" s="1"/>
  <c r="B31" i="43"/>
  <c r="B49" i="43" s="1"/>
  <c r="B67" i="43" s="1"/>
  <c r="B32" i="43"/>
  <c r="B50" i="43" s="1"/>
  <c r="B68" i="43" s="1"/>
  <c r="B33" i="43"/>
  <c r="B51" i="43" s="1"/>
  <c r="B69" i="43" s="1"/>
  <c r="B34" i="43"/>
  <c r="B52" i="43" s="1"/>
  <c r="B70" i="43" s="1"/>
  <c r="B35" i="43"/>
  <c r="B36" i="43"/>
  <c r="B54" i="43" s="1"/>
  <c r="B41" i="43"/>
  <c r="B59" i="43" s="1"/>
  <c r="B45" i="43"/>
  <c r="B63" i="43" s="1"/>
  <c r="B46" i="43"/>
  <c r="B64" i="43" s="1"/>
  <c r="B53" i="43"/>
  <c r="B71" i="43" s="1"/>
  <c r="C78" i="43" l="1"/>
  <c r="C83" i="43" s="1"/>
  <c r="B72" i="43"/>
  <c r="B81" i="43"/>
  <c r="C77" i="43"/>
  <c r="C82" i="43" s="1"/>
  <c r="C80" i="43"/>
  <c r="C85" i="43" s="1"/>
  <c r="O4" i="40" l="1"/>
  <c r="C5" i="29"/>
  <c r="C5" i="30"/>
  <c r="C6" i="10"/>
  <c r="C24" i="29"/>
  <c r="C7" i="10"/>
  <c r="C25" i="29"/>
  <c r="C8" i="10"/>
  <c r="C26" i="29"/>
  <c r="C9" i="10"/>
  <c r="C27" i="29"/>
  <c r="C10" i="10"/>
  <c r="C11" i="10"/>
  <c r="C29" i="29"/>
  <c r="C12" i="10"/>
  <c r="C30" i="29"/>
  <c r="C13" i="10"/>
  <c r="C31" i="29"/>
  <c r="C14" i="10"/>
  <c r="C32" i="29"/>
  <c r="C15" i="10"/>
  <c r="C33" i="29"/>
  <c r="C16" i="10"/>
  <c r="C34" i="29"/>
  <c r="C17" i="10"/>
  <c r="C35" i="29"/>
  <c r="C5" i="35"/>
  <c r="C5" i="36"/>
  <c r="C28" i="29"/>
  <c r="C23" i="29" l="1"/>
  <c r="C19" i="29"/>
  <c r="C167" i="29"/>
  <c r="C148" i="29"/>
  <c r="C19" i="36"/>
  <c r="C23" i="36"/>
  <c r="C172" i="29"/>
  <c r="C153" i="29"/>
  <c r="C23" i="35"/>
  <c r="C19" i="35"/>
  <c r="C166" i="29"/>
  <c r="C147" i="29"/>
  <c r="C170" i="29"/>
  <c r="C151" i="29"/>
  <c r="C23" i="30"/>
  <c r="C19" i="30"/>
  <c r="C180" i="41"/>
  <c r="C5" i="31"/>
  <c r="C19" i="31" s="1"/>
  <c r="C5" i="34"/>
  <c r="C5" i="33"/>
  <c r="C5" i="10"/>
  <c r="O4" i="41"/>
  <c r="C17" i="41"/>
  <c r="C19" i="10" l="1"/>
  <c r="O17" i="41"/>
  <c r="C216" i="41"/>
  <c r="C37" i="29"/>
  <c r="C143" i="35"/>
  <c r="C157" i="35" s="1"/>
  <c r="C59" i="35"/>
  <c r="C73" i="35" s="1"/>
  <c r="C74" i="35" s="1"/>
  <c r="C37" i="35"/>
  <c r="C23" i="33"/>
  <c r="C19" i="33"/>
  <c r="C37" i="30"/>
  <c r="C37" i="36"/>
  <c r="C23" i="34"/>
  <c r="C19" i="34"/>
  <c r="AF193" i="40"/>
  <c r="P193" i="40"/>
  <c r="O180" i="41"/>
  <c r="C193" i="41"/>
  <c r="O216" i="41" l="1"/>
  <c r="O193" i="41"/>
  <c r="C59" i="33"/>
  <c r="C73" i="33" s="1"/>
  <c r="C37" i="33"/>
  <c r="C158" i="35"/>
  <c r="C37" i="34"/>
  <c r="C67" i="32" l="1"/>
  <c r="C68" i="32"/>
  <c r="C70" i="32"/>
  <c r="C71" i="32"/>
  <c r="C72" i="32"/>
  <c r="C73" i="32"/>
  <c r="C74" i="32"/>
  <c r="C75" i="32"/>
  <c r="C66" i="32"/>
  <c r="C24" i="31"/>
  <c r="C25" i="31"/>
  <c r="C26" i="31"/>
  <c r="C27" i="31"/>
  <c r="C28" i="31"/>
  <c r="C29" i="31"/>
  <c r="C30" i="31"/>
  <c r="C31" i="31"/>
  <c r="C32" i="31"/>
  <c r="C33" i="31"/>
  <c r="C34" i="31"/>
  <c r="C35" i="31"/>
  <c r="C23" i="31"/>
  <c r="C79" i="29"/>
  <c r="C79" i="34" s="1"/>
  <c r="C80" i="29"/>
  <c r="C81" i="29"/>
  <c r="C81" i="30" s="1"/>
  <c r="C82" i="29"/>
  <c r="C83" i="29"/>
  <c r="C84" i="29"/>
  <c r="C85" i="29"/>
  <c r="C86" i="29"/>
  <c r="C87" i="29"/>
  <c r="C88" i="29"/>
  <c r="C89" i="29"/>
  <c r="C89" i="30" s="1"/>
  <c r="C90" i="29"/>
  <c r="C78" i="29"/>
  <c r="C24" i="10"/>
  <c r="C60" i="10" s="1"/>
  <c r="C25" i="10"/>
  <c r="C61" i="10" s="1"/>
  <c r="C26" i="10"/>
  <c r="C62" i="10" s="1"/>
  <c r="C27" i="10"/>
  <c r="C63" i="10" s="1"/>
  <c r="C28" i="10"/>
  <c r="C64" i="10" s="1"/>
  <c r="C29" i="10"/>
  <c r="C65" i="10" s="1"/>
  <c r="C30" i="10"/>
  <c r="C66" i="10" s="1"/>
  <c r="C31" i="10"/>
  <c r="C67" i="10" s="1"/>
  <c r="C32" i="10"/>
  <c r="C68" i="10" s="1"/>
  <c r="C33" i="10"/>
  <c r="C69" i="10" s="1"/>
  <c r="C34" i="10"/>
  <c r="C70" i="10" s="1"/>
  <c r="C35" i="10"/>
  <c r="C71" i="10" s="1"/>
  <c r="C23" i="10"/>
  <c r="C81" i="31" l="1"/>
  <c r="C165" i="31" s="1"/>
  <c r="C81" i="35"/>
  <c r="C146" i="30"/>
  <c r="C165" i="30"/>
  <c r="C62" i="30"/>
  <c r="C89" i="34"/>
  <c r="C173" i="29"/>
  <c r="C154" i="29"/>
  <c r="C70" i="29"/>
  <c r="C81" i="34"/>
  <c r="C62" i="29"/>
  <c r="C165" i="29"/>
  <c r="C146" i="29"/>
  <c r="C90" i="34"/>
  <c r="C71" i="29"/>
  <c r="C174" i="29"/>
  <c r="C155" i="29"/>
  <c r="C90" i="30"/>
  <c r="C88" i="34"/>
  <c r="C69" i="29"/>
  <c r="C89" i="31"/>
  <c r="C173" i="31" s="1"/>
  <c r="C89" i="35"/>
  <c r="C173" i="30"/>
  <c r="C70" i="30"/>
  <c r="C154" i="30"/>
  <c r="C87" i="34"/>
  <c r="C152" i="29"/>
  <c r="C68" i="29"/>
  <c r="C171" i="29"/>
  <c r="C88" i="30"/>
  <c r="C85" i="34"/>
  <c r="C150" i="29"/>
  <c r="C66" i="29"/>
  <c r="C169" i="29"/>
  <c r="C87" i="30"/>
  <c r="C86" i="34"/>
  <c r="C67" i="29"/>
  <c r="C86" i="30"/>
  <c r="C84" i="34"/>
  <c r="C65" i="29"/>
  <c r="C168" i="29"/>
  <c r="C149" i="29"/>
  <c r="C84" i="30"/>
  <c r="C85" i="30"/>
  <c r="C82" i="34"/>
  <c r="C63" i="29"/>
  <c r="C82" i="30"/>
  <c r="C83" i="34"/>
  <c r="C64" i="29"/>
  <c r="C83" i="30"/>
  <c r="C80" i="34"/>
  <c r="C61" i="34" s="1"/>
  <c r="C164" i="29"/>
  <c r="C145" i="29"/>
  <c r="C60" i="34"/>
  <c r="C78" i="34"/>
  <c r="C188" i="35"/>
  <c r="C181" i="35"/>
  <c r="C161" i="35"/>
  <c r="C142" i="35"/>
  <c r="C126" i="35"/>
  <c r="C109" i="35"/>
  <c r="C92" i="35"/>
  <c r="C77" i="35"/>
  <c r="C58" i="35"/>
  <c r="C40" i="35"/>
  <c r="C22" i="35"/>
  <c r="C143" i="29"/>
  <c r="C162" i="29"/>
  <c r="C163" i="29"/>
  <c r="C144" i="29"/>
  <c r="C59" i="29"/>
  <c r="C60" i="29"/>
  <c r="C37" i="31"/>
  <c r="C167" i="31"/>
  <c r="C148" i="31"/>
  <c r="C170" i="31"/>
  <c r="C151" i="31"/>
  <c r="C166" i="31"/>
  <c r="C147" i="31"/>
  <c r="C59" i="10"/>
  <c r="C37" i="10"/>
  <c r="C61" i="29"/>
  <c r="C172" i="31"/>
  <c r="C153" i="31"/>
  <c r="C80" i="30"/>
  <c r="C79" i="30"/>
  <c r="C79" i="35" s="1"/>
  <c r="C78" i="30"/>
  <c r="C62" i="31" l="1"/>
  <c r="C146" i="31"/>
  <c r="C70" i="31"/>
  <c r="C154" i="31"/>
  <c r="C64" i="34"/>
  <c r="C82" i="31"/>
  <c r="C82" i="35"/>
  <c r="C63" i="30"/>
  <c r="C84" i="31"/>
  <c r="C84" i="35"/>
  <c r="C65" i="30"/>
  <c r="C168" i="30"/>
  <c r="C149" i="30"/>
  <c r="C62" i="34"/>
  <c r="C87" i="31"/>
  <c r="C87" i="35"/>
  <c r="C152" i="30"/>
  <c r="C68" i="30"/>
  <c r="C171" i="30"/>
  <c r="C68" i="34"/>
  <c r="C69" i="34"/>
  <c r="C81" i="36"/>
  <c r="C85" i="31"/>
  <c r="C85" i="35"/>
  <c r="C66" i="30"/>
  <c r="C169" i="30"/>
  <c r="C150" i="30"/>
  <c r="C86" i="31"/>
  <c r="C86" i="35"/>
  <c r="C67" i="30"/>
  <c r="C63" i="34"/>
  <c r="C89" i="36"/>
  <c r="C71" i="34"/>
  <c r="C88" i="31"/>
  <c r="C88" i="35"/>
  <c r="C69" i="30"/>
  <c r="C65" i="34"/>
  <c r="C67" i="34"/>
  <c r="C70" i="34"/>
  <c r="C83" i="31"/>
  <c r="C83" i="35"/>
  <c r="C64" i="30"/>
  <c r="C66" i="34"/>
  <c r="C90" i="31"/>
  <c r="C90" i="35"/>
  <c r="C174" i="30"/>
  <c r="C155" i="30"/>
  <c r="C71" i="30"/>
  <c r="C80" i="35"/>
  <c r="C164" i="30"/>
  <c r="C145" i="30"/>
  <c r="C78" i="35"/>
  <c r="C59" i="34"/>
  <c r="C73" i="10"/>
  <c r="C188" i="36"/>
  <c r="C181" i="36"/>
  <c r="C161" i="36"/>
  <c r="C142" i="36"/>
  <c r="C92" i="36"/>
  <c r="C22" i="36"/>
  <c r="C77" i="36"/>
  <c r="C126" i="36"/>
  <c r="C58" i="36"/>
  <c r="C109" i="36"/>
  <c r="C40" i="36"/>
  <c r="C157" i="29"/>
  <c r="C182" i="29" s="1"/>
  <c r="C144" i="30"/>
  <c r="C163" i="30"/>
  <c r="C176" i="29"/>
  <c r="C183" i="29" s="1"/>
  <c r="C73" i="29"/>
  <c r="C74" i="29" s="1"/>
  <c r="C80" i="31"/>
  <c r="C61" i="30"/>
  <c r="C59" i="30"/>
  <c r="C79" i="31"/>
  <c r="C79" i="36" s="1"/>
  <c r="C60" i="30"/>
  <c r="C78" i="31"/>
  <c r="C88" i="36" l="1"/>
  <c r="C69" i="31"/>
  <c r="C83" i="36"/>
  <c r="C64" i="31"/>
  <c r="C70" i="36"/>
  <c r="C84" i="36"/>
  <c r="C168" i="31"/>
  <c r="C149" i="31"/>
  <c r="C65" i="31"/>
  <c r="C82" i="36"/>
  <c r="C63" i="31"/>
  <c r="C90" i="36"/>
  <c r="C174" i="31"/>
  <c r="C155" i="31"/>
  <c r="C71" i="31"/>
  <c r="C62" i="36"/>
  <c r="C73" i="34"/>
  <c r="C86" i="36"/>
  <c r="C67" i="31"/>
  <c r="C87" i="36"/>
  <c r="C171" i="31"/>
  <c r="C152" i="31"/>
  <c r="C68" i="31"/>
  <c r="C85" i="36"/>
  <c r="C66" i="31"/>
  <c r="C169" i="31"/>
  <c r="C150" i="31"/>
  <c r="C80" i="36"/>
  <c r="C61" i="36" s="1"/>
  <c r="C145" i="31"/>
  <c r="C164" i="31"/>
  <c r="C78" i="36"/>
  <c r="C60" i="36"/>
  <c r="C189" i="29"/>
  <c r="C191" i="29" s="1"/>
  <c r="C158" i="29"/>
  <c r="C190" i="29"/>
  <c r="C177" i="29"/>
  <c r="C178" i="29"/>
  <c r="C179" i="29" s="1"/>
  <c r="C89" i="43"/>
  <c r="C22" i="43"/>
  <c r="C76" i="43"/>
  <c r="C58" i="43"/>
  <c r="C40" i="43"/>
  <c r="C144" i="31"/>
  <c r="C163" i="31"/>
  <c r="C16" i="28"/>
  <c r="C73" i="30"/>
  <c r="C59" i="31"/>
  <c r="C60" i="31"/>
  <c r="C61" i="31"/>
  <c r="C143" i="31"/>
  <c r="C184" i="29"/>
  <c r="C185" i="29"/>
  <c r="C98" i="28"/>
  <c r="C162" i="31"/>
  <c r="C196" i="29"/>
  <c r="B36" i="36"/>
  <c r="B54" i="36" s="1"/>
  <c r="B72" i="36" s="1"/>
  <c r="B35" i="36"/>
  <c r="B53" i="36" s="1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B22" i="36"/>
  <c r="B40" i="36" s="1"/>
  <c r="C80" i="28"/>
  <c r="B19" i="36"/>
  <c r="B37" i="36" s="1"/>
  <c r="B55" i="36" s="1"/>
  <c r="B36" i="35"/>
  <c r="B54" i="35" s="1"/>
  <c r="B72" i="35" s="1"/>
  <c r="B35" i="35"/>
  <c r="B53" i="35" s="1"/>
  <c r="B34" i="35"/>
  <c r="B52" i="35" s="1"/>
  <c r="B33" i="35"/>
  <c r="B51" i="35" s="1"/>
  <c r="B32" i="35"/>
  <c r="B50" i="35" s="1"/>
  <c r="B31" i="35"/>
  <c r="B49" i="35" s="1"/>
  <c r="B30" i="35"/>
  <c r="B48" i="35" s="1"/>
  <c r="B29" i="35"/>
  <c r="B47" i="35" s="1"/>
  <c r="B28" i="35"/>
  <c r="B46" i="35" s="1"/>
  <c r="B27" i="35"/>
  <c r="B45" i="35" s="1"/>
  <c r="B26" i="35"/>
  <c r="B44" i="35" s="1"/>
  <c r="B25" i="35"/>
  <c r="B43" i="35" s="1"/>
  <c r="B24" i="35"/>
  <c r="B42" i="35" s="1"/>
  <c r="B23" i="35"/>
  <c r="B41" i="35" s="1"/>
  <c r="B22" i="35"/>
  <c r="B40" i="35" s="1"/>
  <c r="C79" i="28"/>
  <c r="B19" i="35"/>
  <c r="B37" i="35" s="1"/>
  <c r="B55" i="35" s="1"/>
  <c r="B36" i="34"/>
  <c r="B54" i="34" s="1"/>
  <c r="B72" i="34" s="1"/>
  <c r="B35" i="34"/>
  <c r="B53" i="34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C78" i="28"/>
  <c r="B19" i="34"/>
  <c r="B37" i="34" s="1"/>
  <c r="B55" i="34" s="1"/>
  <c r="B36" i="33"/>
  <c r="B54" i="33" s="1"/>
  <c r="B72" i="33" s="1"/>
  <c r="B35" i="33"/>
  <c r="B53" i="33" s="1"/>
  <c r="B34" i="33"/>
  <c r="B52" i="33" s="1"/>
  <c r="B33" i="33"/>
  <c r="B51" i="33" s="1"/>
  <c r="B32" i="33"/>
  <c r="B50" i="33" s="1"/>
  <c r="B31" i="33"/>
  <c r="B49" i="33" s="1"/>
  <c r="B30" i="33"/>
  <c r="B48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B22" i="33"/>
  <c r="B40" i="33" s="1"/>
  <c r="B58" i="33" s="1"/>
  <c r="C77" i="28"/>
  <c r="B19" i="33"/>
  <c r="B37" i="33" s="1"/>
  <c r="B55" i="33" s="1"/>
  <c r="B46" i="32"/>
  <c r="B31" i="32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 s="1"/>
  <c r="B55" i="32" s="1"/>
  <c r="B24" i="32"/>
  <c r="B39" i="32" s="1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 s="1"/>
  <c r="B50" i="32" s="1"/>
  <c r="B36" i="31"/>
  <c r="B54" i="31" s="1"/>
  <c r="B72" i="31" s="1"/>
  <c r="B35" i="31"/>
  <c r="B53" i="31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B19" i="31"/>
  <c r="B37" i="31" s="1"/>
  <c r="B55" i="31" s="1"/>
  <c r="B36" i="30"/>
  <c r="B54" i="30" s="1"/>
  <c r="B72" i="30" s="1"/>
  <c r="B35" i="30"/>
  <c r="B53" i="30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B19" i="30"/>
  <c r="B37" i="30" s="1"/>
  <c r="B55" i="30" s="1"/>
  <c r="B36" i="29"/>
  <c r="B54" i="29" s="1"/>
  <c r="B72" i="29" s="1"/>
  <c r="B35" i="29"/>
  <c r="B53" i="29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B19" i="29"/>
  <c r="B37" i="29" s="1"/>
  <c r="B55" i="29" s="1"/>
  <c r="B68" i="35" l="1"/>
  <c r="B87" i="35" s="1"/>
  <c r="B102" i="35" s="1"/>
  <c r="B66" i="29"/>
  <c r="B85" i="29" s="1"/>
  <c r="B62" i="36"/>
  <c r="B81" i="36" s="1"/>
  <c r="B59" i="33"/>
  <c r="B78" i="33" s="1"/>
  <c r="B69" i="36"/>
  <c r="B88" i="36" s="1"/>
  <c r="B59" i="29"/>
  <c r="B78" i="29" s="1"/>
  <c r="B67" i="29"/>
  <c r="B86" i="29" s="1"/>
  <c r="B59" i="30"/>
  <c r="B78" i="30" s="1"/>
  <c r="B93" i="30" s="1"/>
  <c r="B67" i="30"/>
  <c r="B86" i="30" s="1"/>
  <c r="B101" i="30" s="1"/>
  <c r="B60" i="31"/>
  <c r="B79" i="31" s="1"/>
  <c r="B87" i="31"/>
  <c r="B68" i="31"/>
  <c r="B67" i="33"/>
  <c r="B86" i="33" s="1"/>
  <c r="B59" i="35"/>
  <c r="B78" i="35" s="1"/>
  <c r="B93" i="35" s="1"/>
  <c r="B67" i="35"/>
  <c r="B86" i="35" s="1"/>
  <c r="B101" i="35" s="1"/>
  <c r="B70" i="36"/>
  <c r="B89" i="36" s="1"/>
  <c r="C71" i="36"/>
  <c r="C65" i="36"/>
  <c r="B59" i="31"/>
  <c r="B78" i="31" s="1"/>
  <c r="B68" i="30"/>
  <c r="B87" i="30" s="1"/>
  <c r="B102" i="30" s="1"/>
  <c r="B63" i="36"/>
  <c r="B82" i="36" s="1"/>
  <c r="B71" i="36"/>
  <c r="B90" i="36" s="1"/>
  <c r="B60" i="29"/>
  <c r="B79" i="29" s="1"/>
  <c r="B61" i="31"/>
  <c r="B80" i="31" s="1"/>
  <c r="B61" i="29"/>
  <c r="B80" i="29" s="1"/>
  <c r="B62" i="31"/>
  <c r="B81" i="31" s="1"/>
  <c r="B70" i="31"/>
  <c r="B89" i="31" s="1"/>
  <c r="B61" i="33"/>
  <c r="B80" i="33" s="1"/>
  <c r="B69" i="33"/>
  <c r="B88" i="33" s="1"/>
  <c r="B61" i="35"/>
  <c r="B80" i="35" s="1"/>
  <c r="B95" i="35" s="1"/>
  <c r="B69" i="35"/>
  <c r="B88" i="35" s="1"/>
  <c r="B103" i="35" s="1"/>
  <c r="B64" i="36"/>
  <c r="B83" i="36" s="1"/>
  <c r="C68" i="36"/>
  <c r="B67" i="31"/>
  <c r="B86" i="31" s="1"/>
  <c r="B68" i="29"/>
  <c r="B87" i="29" s="1"/>
  <c r="B80" i="30"/>
  <c r="B95" i="30" s="1"/>
  <c r="B61" i="30"/>
  <c r="B81" i="29"/>
  <c r="B62" i="29"/>
  <c r="B62" i="30"/>
  <c r="B81" i="30" s="1"/>
  <c r="B96" i="30" s="1"/>
  <c r="B70" i="30"/>
  <c r="B89" i="30" s="1"/>
  <c r="B104" i="30" s="1"/>
  <c r="B82" i="31"/>
  <c r="B63" i="31"/>
  <c r="B71" i="31"/>
  <c r="B90" i="31" s="1"/>
  <c r="B62" i="33"/>
  <c r="B81" i="33" s="1"/>
  <c r="B70" i="33"/>
  <c r="B89" i="33" s="1"/>
  <c r="B81" i="35"/>
  <c r="B96" i="35" s="1"/>
  <c r="B62" i="35"/>
  <c r="B70" i="35"/>
  <c r="B89" i="35" s="1"/>
  <c r="B104" i="35" s="1"/>
  <c r="B65" i="36"/>
  <c r="B84" i="36" s="1"/>
  <c r="C63" i="36"/>
  <c r="B66" i="35"/>
  <c r="B85" i="35" s="1"/>
  <c r="B100" i="35" s="1"/>
  <c r="B79" i="35"/>
  <c r="B94" i="35" s="1"/>
  <c r="B60" i="35"/>
  <c r="B69" i="29"/>
  <c r="B88" i="29" s="1"/>
  <c r="B69" i="30"/>
  <c r="B88" i="30" s="1"/>
  <c r="B103" i="30" s="1"/>
  <c r="B70" i="29"/>
  <c r="B89" i="29" s="1"/>
  <c r="B63" i="29"/>
  <c r="B82" i="29" s="1"/>
  <c r="B71" i="29"/>
  <c r="B90" i="29" s="1"/>
  <c r="B63" i="30"/>
  <c r="B82" i="30" s="1"/>
  <c r="B97" i="30" s="1"/>
  <c r="B71" i="30"/>
  <c r="B90" i="30" s="1"/>
  <c r="B105" i="30" s="1"/>
  <c r="B83" i="31"/>
  <c r="B64" i="31"/>
  <c r="B63" i="33"/>
  <c r="B82" i="33" s="1"/>
  <c r="B71" i="33"/>
  <c r="B90" i="33" s="1"/>
  <c r="B63" i="35"/>
  <c r="B82" i="35" s="1"/>
  <c r="B97" i="35" s="1"/>
  <c r="B71" i="35"/>
  <c r="B90" i="35" s="1"/>
  <c r="B105" i="35" s="1"/>
  <c r="B66" i="36"/>
  <c r="B85" i="36" s="1"/>
  <c r="C66" i="36"/>
  <c r="C69" i="36"/>
  <c r="B85" i="30"/>
  <c r="B100" i="30" s="1"/>
  <c r="B66" i="30"/>
  <c r="B69" i="31"/>
  <c r="B88" i="31" s="1"/>
  <c r="B60" i="33"/>
  <c r="B79" i="33" s="1"/>
  <c r="B83" i="29"/>
  <c r="B64" i="29"/>
  <c r="B65" i="31"/>
  <c r="B84" i="31" s="1"/>
  <c r="B64" i="33"/>
  <c r="B83" i="33" s="1"/>
  <c r="B64" i="35"/>
  <c r="B83" i="35" s="1"/>
  <c r="B98" i="35" s="1"/>
  <c r="B78" i="36"/>
  <c r="B59" i="36"/>
  <c r="B67" i="36"/>
  <c r="B86" i="36" s="1"/>
  <c r="C67" i="36"/>
  <c r="B66" i="33"/>
  <c r="B85" i="33" s="1"/>
  <c r="B80" i="36"/>
  <c r="B61" i="36"/>
  <c r="B60" i="30"/>
  <c r="B79" i="30" s="1"/>
  <c r="B94" i="30" s="1"/>
  <c r="B68" i="33"/>
  <c r="B87" i="33" s="1"/>
  <c r="B64" i="30"/>
  <c r="B83" i="30" s="1"/>
  <c r="B98" i="30" s="1"/>
  <c r="B84" i="29"/>
  <c r="B65" i="29"/>
  <c r="B65" i="30"/>
  <c r="B84" i="30" s="1"/>
  <c r="B99" i="30" s="1"/>
  <c r="B66" i="31"/>
  <c r="B85" i="31" s="1"/>
  <c r="B65" i="33"/>
  <c r="B84" i="33" s="1"/>
  <c r="B84" i="35"/>
  <c r="B99" i="35" s="1"/>
  <c r="B65" i="35"/>
  <c r="B60" i="36"/>
  <c r="B79" i="36" s="1"/>
  <c r="B68" i="36"/>
  <c r="B87" i="36" s="1"/>
  <c r="C64" i="36"/>
  <c r="C197" i="29"/>
  <c r="C198" i="29" s="1"/>
  <c r="C59" i="36"/>
  <c r="C192" i="29"/>
  <c r="C193" i="29" s="1"/>
  <c r="C157" i="31"/>
  <c r="C182" i="31" s="1"/>
  <c r="C73" i="31"/>
  <c r="C100" i="28" s="1"/>
  <c r="C176" i="31"/>
  <c r="C177" i="31" s="1"/>
  <c r="C70" i="28"/>
  <c r="C62" i="28" s="1"/>
  <c r="C72" i="28"/>
  <c r="C64" i="28" s="1"/>
  <c r="C74" i="30"/>
  <c r="C106" i="28"/>
  <c r="C186" i="29"/>
  <c r="C107" i="28"/>
  <c r="C143" i="36"/>
  <c r="C157" i="36" s="1"/>
  <c r="C162" i="36"/>
  <c r="C176" i="36" s="1"/>
  <c r="C177" i="36" s="1"/>
  <c r="C162" i="35"/>
  <c r="C176" i="35" s="1"/>
  <c r="C142" i="34"/>
  <c r="C156" i="34" s="1"/>
  <c r="C161" i="34"/>
  <c r="C175" i="34" s="1"/>
  <c r="C176" i="34" s="1"/>
  <c r="C162" i="30"/>
  <c r="C176" i="30" s="1"/>
  <c r="C177" i="30" s="1"/>
  <c r="C143" i="30"/>
  <c r="C157" i="30" s="1"/>
  <c r="C158" i="30" s="1"/>
  <c r="B70" i="34"/>
  <c r="B89" i="34" s="1"/>
  <c r="B62" i="34"/>
  <c r="B81" i="34" s="1"/>
  <c r="B67" i="34"/>
  <c r="B86" i="34" s="1"/>
  <c r="B60" i="34"/>
  <c r="B79" i="34" s="1"/>
  <c r="B64" i="34"/>
  <c r="B83" i="34" s="1"/>
  <c r="B68" i="34"/>
  <c r="B87" i="34" s="1"/>
  <c r="B63" i="34"/>
  <c r="B82" i="34" s="1"/>
  <c r="B61" i="34"/>
  <c r="B80" i="34" s="1"/>
  <c r="B65" i="34"/>
  <c r="B84" i="34" s="1"/>
  <c r="B69" i="34"/>
  <c r="B88" i="34" s="1"/>
  <c r="B71" i="34"/>
  <c r="B90" i="34" s="1"/>
  <c r="B59" i="34"/>
  <c r="B78" i="34" s="1"/>
  <c r="B66" i="34"/>
  <c r="B85" i="34" s="1"/>
  <c r="C73" i="36" l="1"/>
  <c r="C74" i="36" s="1"/>
  <c r="C189" i="31"/>
  <c r="C191" i="31" s="1"/>
  <c r="C158" i="31"/>
  <c r="C74" i="31"/>
  <c r="C18" i="28" s="1"/>
  <c r="C184" i="31"/>
  <c r="C183" i="31"/>
  <c r="C185" i="31" s="1"/>
  <c r="C178" i="31"/>
  <c r="C179" i="31" s="1"/>
  <c r="C178" i="36"/>
  <c r="C158" i="36"/>
  <c r="C177" i="34"/>
  <c r="C178" i="34" s="1"/>
  <c r="C190" i="31"/>
  <c r="C192" i="31" s="1"/>
  <c r="C177" i="35"/>
  <c r="C178" i="35"/>
  <c r="C179" i="35" s="1"/>
  <c r="C194" i="29"/>
  <c r="C74" i="34"/>
  <c r="C90" i="28"/>
  <c r="C74" i="33"/>
  <c r="C105" i="28"/>
  <c r="C25" i="28"/>
  <c r="C183" i="36"/>
  <c r="C190" i="35"/>
  <c r="C192" i="35" s="1"/>
  <c r="C189" i="35"/>
  <c r="C182" i="30"/>
  <c r="C108" i="28" l="1"/>
  <c r="C92" i="28" s="1"/>
  <c r="C185" i="36"/>
  <c r="C179" i="36"/>
  <c r="C186" i="31"/>
  <c r="C196" i="31"/>
  <c r="C193" i="31"/>
  <c r="C197" i="31"/>
  <c r="C23" i="28"/>
  <c r="C26" i="28"/>
  <c r="C10" i="28" s="1"/>
  <c r="C24" i="28"/>
  <c r="C8" i="28" s="1"/>
  <c r="C182" i="36"/>
  <c r="C196" i="36" s="1"/>
  <c r="C189" i="36"/>
  <c r="C191" i="36" s="1"/>
  <c r="C197" i="35"/>
  <c r="C190" i="36"/>
  <c r="C192" i="36" s="1"/>
  <c r="C183" i="35"/>
  <c r="C185" i="35" s="1"/>
  <c r="C182" i="35"/>
  <c r="C191" i="35"/>
  <c r="C193" i="35" s="1"/>
  <c r="C189" i="30"/>
  <c r="C191" i="30" s="1"/>
  <c r="C190" i="30"/>
  <c r="C192" i="30" s="1"/>
  <c r="C183" i="30"/>
  <c r="C185" i="30" s="1"/>
  <c r="C178" i="30"/>
  <c r="C184" i="30"/>
  <c r="C182" i="34"/>
  <c r="C184" i="34" s="1"/>
  <c r="C189" i="34"/>
  <c r="C191" i="34" s="1"/>
  <c r="C188" i="34"/>
  <c r="C190" i="34" s="1"/>
  <c r="C181" i="34"/>
  <c r="C183" i="34" s="1"/>
  <c r="C157" i="34"/>
  <c r="C194" i="31" l="1"/>
  <c r="C198" i="31"/>
  <c r="C192" i="34"/>
  <c r="C184" i="36"/>
  <c r="C186" i="36" s="1"/>
  <c r="C197" i="36"/>
  <c r="C198" i="36" s="1"/>
  <c r="C193" i="36"/>
  <c r="C184" i="35"/>
  <c r="C186" i="35" s="1"/>
  <c r="C194" i="35" s="1"/>
  <c r="C196" i="35"/>
  <c r="C198" i="35" s="1"/>
  <c r="C197" i="30"/>
  <c r="C196" i="30"/>
  <c r="C186" i="30"/>
  <c r="C193" i="30"/>
  <c r="C195" i="34"/>
  <c r="C196" i="34"/>
  <c r="C194" i="36" l="1"/>
  <c r="C198" i="30"/>
  <c r="C185" i="34"/>
  <c r="C193" i="34" s="1"/>
  <c r="C194" i="30"/>
  <c r="C197" i="34"/>
  <c r="C21" i="28"/>
  <c r="B19" i="10" l="1"/>
  <c r="B37" i="10" s="1"/>
  <c r="B55" i="10" s="1"/>
  <c r="B33" i="10"/>
  <c r="B51" i="10" s="1"/>
  <c r="B34" i="10"/>
  <c r="B52" i="10" s="1"/>
  <c r="B35" i="10"/>
  <c r="B53" i="10" s="1"/>
  <c r="B36" i="10"/>
  <c r="B54" i="10" s="1"/>
  <c r="B72" i="10" s="1"/>
  <c r="B32" i="10"/>
  <c r="B50" i="10" s="1"/>
  <c r="B31" i="10"/>
  <c r="B49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B66" i="10" l="1"/>
  <c r="B85" i="10" s="1"/>
  <c r="B59" i="10"/>
  <c r="B78" i="10" s="1"/>
  <c r="B67" i="10"/>
  <c r="B86" i="10" s="1"/>
  <c r="B60" i="10"/>
  <c r="B79" i="10" s="1"/>
  <c r="B68" i="10"/>
  <c r="B87" i="10" s="1"/>
  <c r="B65" i="10"/>
  <c r="B84" i="10" s="1"/>
  <c r="B69" i="10"/>
  <c r="B88" i="10" s="1"/>
  <c r="B62" i="10"/>
  <c r="B81" i="10" s="1"/>
  <c r="B71" i="10"/>
  <c r="B90" i="10" s="1"/>
  <c r="B64" i="10"/>
  <c r="B83" i="10" s="1"/>
  <c r="B61" i="10"/>
  <c r="B80" i="10" s="1"/>
  <c r="B63" i="10"/>
  <c r="B82" i="10" s="1"/>
  <c r="B70" i="10"/>
  <c r="B89" i="10" s="1"/>
  <c r="C69" i="28"/>
  <c r="C61" i="28" s="1"/>
  <c r="C97" i="28"/>
  <c r="C89" i="28" l="1"/>
  <c r="C74" i="10"/>
  <c r="C15" i="28" l="1"/>
  <c r="C7" i="28" s="1"/>
  <c r="B30" i="2"/>
  <c r="B45" i="2" s="1"/>
  <c r="B60" i="2" s="1"/>
  <c r="B31" i="2"/>
  <c r="B46" i="2" s="1"/>
  <c r="C34" i="28" l="1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C67" i="28" l="1"/>
  <c r="C75" i="28" s="1"/>
  <c r="C87" i="28"/>
  <c r="C95" i="28" s="1"/>
  <c r="C103" i="28" s="1"/>
  <c r="AF177" i="40" l="1"/>
  <c r="P177" i="40" l="1"/>
  <c r="L108" i="40" l="1"/>
  <c r="J108" i="40"/>
  <c r="N108" i="40"/>
  <c r="M108" i="40"/>
  <c r="K108" i="40"/>
  <c r="L205" i="40"/>
  <c r="J113" i="40" l="1"/>
  <c r="J214" i="40" s="1"/>
  <c r="J205" i="40"/>
  <c r="M113" i="40"/>
  <c r="M210" i="40" s="1"/>
  <c r="L113" i="40"/>
  <c r="N113" i="40"/>
  <c r="K113" i="40"/>
  <c r="K214" i="40" s="1"/>
  <c r="O108" i="40"/>
  <c r="O205" i="40" s="1"/>
  <c r="K205" i="40"/>
  <c r="M205" i="40"/>
  <c r="N205" i="40"/>
  <c r="J210" i="40" l="1"/>
  <c r="M214" i="40"/>
  <c r="K210" i="40"/>
  <c r="O113" i="40"/>
  <c r="O214" i="40" s="1"/>
  <c r="N210" i="40"/>
  <c r="N214" i="40"/>
  <c r="L210" i="40"/>
  <c r="L214" i="40"/>
  <c r="O194" i="40" l="1"/>
  <c r="O210" i="40"/>
  <c r="AF10" i="39" l="1"/>
  <c r="AF5" i="39"/>
  <c r="X15" i="39"/>
  <c r="AF7" i="39"/>
  <c r="AB15" i="39"/>
  <c r="Z15" i="39"/>
  <c r="AD15" i="39"/>
  <c r="AC15" i="39"/>
  <c r="T15" i="39"/>
  <c r="AF4" i="39"/>
  <c r="V15" i="39"/>
  <c r="U15" i="39"/>
  <c r="AF15" i="39" s="1"/>
  <c r="AF11" i="39"/>
  <c r="AA15" i="39"/>
  <c r="Y15" i="39"/>
  <c r="AF9" i="39"/>
  <c r="AF13" i="39"/>
  <c r="AF8" i="39"/>
  <c r="AF14" i="39"/>
  <c r="AF6" i="39"/>
  <c r="AF12" i="39"/>
  <c r="AE15" i="39"/>
  <c r="W15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F12" i="39"/>
  <c r="E12" i="39"/>
  <c r="D12" i="39"/>
  <c r="C12" i="39"/>
  <c r="N12" i="39"/>
  <c r="M12" i="39"/>
  <c r="L12" i="39"/>
  <c r="K12" i="39"/>
  <c r="J12" i="39"/>
  <c r="I12" i="39"/>
  <c r="H12" i="39"/>
  <c r="G12" i="39"/>
  <c r="D6" i="39"/>
  <c r="C6" i="39"/>
  <c r="N6" i="39"/>
  <c r="M6" i="39"/>
  <c r="L6" i="39"/>
  <c r="K6" i="39"/>
  <c r="J6" i="39"/>
  <c r="I6" i="39"/>
  <c r="H6" i="39"/>
  <c r="G6" i="39"/>
  <c r="F6" i="39"/>
  <c r="E6" i="39"/>
  <c r="K7" i="39"/>
  <c r="J7" i="39"/>
  <c r="I7" i="39"/>
  <c r="H7" i="39"/>
  <c r="G7" i="39"/>
  <c r="F7" i="39"/>
  <c r="E7" i="39"/>
  <c r="D7" i="39"/>
  <c r="C7" i="39"/>
  <c r="N7" i="39"/>
  <c r="M7" i="39"/>
  <c r="L7" i="39"/>
  <c r="E9" i="39"/>
  <c r="D9" i="39"/>
  <c r="C9" i="39"/>
  <c r="N9" i="39"/>
  <c r="M9" i="39"/>
  <c r="L9" i="39"/>
  <c r="K9" i="39"/>
  <c r="J9" i="39"/>
  <c r="I9" i="39"/>
  <c r="H9" i="39"/>
  <c r="G9" i="39"/>
  <c r="F9" i="39"/>
  <c r="F13" i="39"/>
  <c r="E13" i="39"/>
  <c r="D13" i="39"/>
  <c r="C13" i="39"/>
  <c r="N13" i="39"/>
  <c r="M13" i="39"/>
  <c r="L13" i="39"/>
  <c r="K13" i="39"/>
  <c r="J13" i="39"/>
  <c r="I13" i="39"/>
  <c r="H13" i="39"/>
  <c r="G13" i="39"/>
  <c r="C14" i="39"/>
  <c r="N14" i="39"/>
  <c r="M14" i="39"/>
  <c r="L14" i="39"/>
  <c r="K14" i="39"/>
  <c r="J14" i="39"/>
  <c r="I14" i="39"/>
  <c r="H14" i="39"/>
  <c r="G14" i="39"/>
  <c r="F14" i="39"/>
  <c r="E14" i="39"/>
  <c r="D14" i="39"/>
  <c r="F10" i="39"/>
  <c r="E10" i="39"/>
  <c r="D10" i="39"/>
  <c r="C10" i="39"/>
  <c r="N10" i="39"/>
  <c r="M10" i="39"/>
  <c r="L10" i="39"/>
  <c r="K10" i="39"/>
  <c r="J10" i="39"/>
  <c r="I10" i="39"/>
  <c r="H10" i="39"/>
  <c r="G10" i="39"/>
  <c r="L8" i="39"/>
  <c r="K8" i="39"/>
  <c r="J8" i="39"/>
  <c r="I8" i="39"/>
  <c r="H8" i="39"/>
  <c r="G8" i="39"/>
  <c r="F8" i="39"/>
  <c r="E8" i="39"/>
  <c r="D8" i="39"/>
  <c r="C8" i="39"/>
  <c r="N8" i="39"/>
  <c r="M8" i="39"/>
  <c r="L5" i="39"/>
  <c r="K5" i="39"/>
  <c r="J5" i="39"/>
  <c r="I5" i="39"/>
  <c r="H5" i="39"/>
  <c r="G5" i="39"/>
  <c r="F5" i="39"/>
  <c r="E5" i="39"/>
  <c r="D5" i="39"/>
  <c r="C5" i="39"/>
  <c r="N5" i="39"/>
  <c r="M5" i="39"/>
  <c r="N4" i="39"/>
  <c r="M4" i="39"/>
  <c r="L4" i="39"/>
  <c r="K4" i="39"/>
  <c r="J4" i="39"/>
  <c r="I4" i="39"/>
  <c r="H4" i="39"/>
  <c r="G4" i="39"/>
  <c r="F4" i="39"/>
  <c r="E4" i="39"/>
  <c r="D4" i="39"/>
  <c r="C4" i="39"/>
  <c r="AH16" i="39" l="1"/>
  <c r="AG16" i="39"/>
  <c r="O7" i="39"/>
  <c r="O14" i="39"/>
  <c r="E15" i="39"/>
  <c r="M15" i="39"/>
  <c r="O4" i="39"/>
  <c r="F15" i="39"/>
  <c r="N15" i="39"/>
  <c r="G15" i="39"/>
  <c r="H15" i="39"/>
  <c r="I15" i="39"/>
  <c r="J15" i="39"/>
  <c r="P16" i="39"/>
  <c r="C15" i="39"/>
  <c r="K15" i="39"/>
  <c r="D15" i="39"/>
  <c r="L15" i="39"/>
  <c r="O11" i="39"/>
  <c r="O12" i="39"/>
  <c r="O13" i="39"/>
  <c r="O5" i="39"/>
  <c r="O10" i="39"/>
  <c r="O8" i="39"/>
  <c r="O9" i="39"/>
  <c r="O6" i="39"/>
  <c r="O15" i="39" l="1"/>
  <c r="J6" i="45" s="1"/>
  <c r="K6" i="45" s="1"/>
  <c r="AF20" i="39"/>
  <c r="AF26" i="39"/>
  <c r="AF23" i="39"/>
  <c r="X29" i="39"/>
  <c r="V29" i="39"/>
  <c r="AA29" i="39"/>
  <c r="Y29" i="39"/>
  <c r="AF27" i="39"/>
  <c r="T29" i="39"/>
  <c r="Z29" i="39"/>
  <c r="AB29" i="39"/>
  <c r="AF18" i="39"/>
  <c r="AF19" i="39"/>
  <c r="AD29" i="39"/>
  <c r="AF25" i="39"/>
  <c r="W29" i="39"/>
  <c r="U29" i="39"/>
  <c r="AF24" i="39"/>
  <c r="AF28" i="39"/>
  <c r="AE29" i="39"/>
  <c r="AC29" i="39"/>
  <c r="AF22" i="39"/>
  <c r="AF21" i="39"/>
  <c r="D26" i="39"/>
  <c r="C26" i="39"/>
  <c r="N26" i="39"/>
  <c r="M26" i="39"/>
  <c r="L26" i="39"/>
  <c r="K26" i="39"/>
  <c r="J26" i="39"/>
  <c r="I26" i="39"/>
  <c r="H26" i="39"/>
  <c r="G26" i="39"/>
  <c r="F26" i="39"/>
  <c r="E26" i="39"/>
  <c r="M25" i="39"/>
  <c r="L25" i="39"/>
  <c r="K25" i="39"/>
  <c r="J25" i="39"/>
  <c r="I25" i="39"/>
  <c r="H25" i="39"/>
  <c r="G25" i="39"/>
  <c r="F25" i="39"/>
  <c r="E25" i="39"/>
  <c r="D25" i="39"/>
  <c r="C25" i="39"/>
  <c r="N25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N20" i="39"/>
  <c r="M20" i="39"/>
  <c r="L20" i="39"/>
  <c r="K20" i="39"/>
  <c r="J20" i="39"/>
  <c r="I20" i="39"/>
  <c r="H20" i="39"/>
  <c r="G20" i="39"/>
  <c r="F20" i="39"/>
  <c r="E20" i="39"/>
  <c r="D20" i="39"/>
  <c r="C20" i="39"/>
  <c r="J23" i="39"/>
  <c r="I23" i="39"/>
  <c r="H23" i="39"/>
  <c r="G23" i="39"/>
  <c r="F23" i="39"/>
  <c r="E23" i="39"/>
  <c r="D23" i="39"/>
  <c r="C23" i="39"/>
  <c r="N23" i="39"/>
  <c r="M23" i="39"/>
  <c r="L23" i="39"/>
  <c r="K23" i="39"/>
  <c r="D19" i="39"/>
  <c r="C19" i="39"/>
  <c r="N19" i="39"/>
  <c r="M19" i="39"/>
  <c r="L19" i="39"/>
  <c r="K19" i="39"/>
  <c r="J19" i="39"/>
  <c r="I19" i="39"/>
  <c r="H19" i="39"/>
  <c r="G19" i="39"/>
  <c r="F19" i="39"/>
  <c r="E19" i="39"/>
  <c r="G28" i="39"/>
  <c r="F28" i="39"/>
  <c r="E28" i="39"/>
  <c r="D28" i="39"/>
  <c r="C28" i="39"/>
  <c r="N28" i="39"/>
  <c r="M28" i="39"/>
  <c r="L28" i="39"/>
  <c r="K28" i="39"/>
  <c r="J28" i="39"/>
  <c r="I28" i="39"/>
  <c r="H28" i="39"/>
  <c r="G24" i="39"/>
  <c r="F24" i="39"/>
  <c r="E24" i="39"/>
  <c r="D24" i="39"/>
  <c r="C24" i="39"/>
  <c r="N24" i="39"/>
  <c r="M24" i="39"/>
  <c r="L24" i="39"/>
  <c r="K24" i="39"/>
  <c r="J24" i="39"/>
  <c r="I24" i="39"/>
  <c r="H24" i="39"/>
  <c r="M27" i="39"/>
  <c r="L27" i="39"/>
  <c r="K27" i="39"/>
  <c r="J27" i="39"/>
  <c r="I27" i="39"/>
  <c r="H27" i="39"/>
  <c r="G27" i="39"/>
  <c r="F27" i="39"/>
  <c r="E27" i="39"/>
  <c r="D27" i="39"/>
  <c r="C27" i="39"/>
  <c r="N27" i="39"/>
  <c r="J22" i="39"/>
  <c r="I22" i="39"/>
  <c r="H22" i="39"/>
  <c r="G22" i="39"/>
  <c r="F22" i="39"/>
  <c r="E22" i="39"/>
  <c r="D22" i="39"/>
  <c r="C22" i="39"/>
  <c r="N22" i="39"/>
  <c r="M22" i="39"/>
  <c r="L22" i="39"/>
  <c r="K22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O25" i="39" l="1"/>
  <c r="O22" i="39"/>
  <c r="O20" i="39"/>
  <c r="O21" i="39"/>
  <c r="O27" i="39"/>
  <c r="P30" i="39"/>
  <c r="C29" i="39"/>
  <c r="K29" i="39"/>
  <c r="D29" i="39"/>
  <c r="L29" i="39"/>
  <c r="E29" i="39"/>
  <c r="M29" i="39"/>
  <c r="F29" i="39"/>
  <c r="N29" i="39"/>
  <c r="G29" i="39"/>
  <c r="O18" i="39"/>
  <c r="H29" i="39"/>
  <c r="I29" i="39"/>
  <c r="J29" i="39"/>
  <c r="O24" i="39"/>
  <c r="O28" i="39"/>
  <c r="O19" i="39"/>
  <c r="O23" i="39"/>
  <c r="O26" i="39"/>
  <c r="AH30" i="39"/>
  <c r="AF29" i="39"/>
  <c r="AG30" i="39"/>
  <c r="O29" i="39" l="1"/>
  <c r="J7" i="45" s="1"/>
  <c r="K7" i="45" s="1"/>
  <c r="X43" i="39"/>
  <c r="AF37" i="39"/>
  <c r="AD43" i="39"/>
  <c r="T43" i="39"/>
  <c r="AC43" i="39"/>
  <c r="AF41" i="39"/>
  <c r="AF36" i="39"/>
  <c r="AF39" i="39"/>
  <c r="V43" i="39"/>
  <c r="AA43" i="39"/>
  <c r="AF35" i="39"/>
  <c r="AE43" i="39"/>
  <c r="AF38" i="39"/>
  <c r="Y43" i="39"/>
  <c r="Z43" i="39"/>
  <c r="AB43" i="39"/>
  <c r="U43" i="39"/>
  <c r="AF40" i="39"/>
  <c r="AF42" i="39"/>
  <c r="AF34" i="39"/>
  <c r="W43" i="39"/>
  <c r="AF32" i="39"/>
  <c r="AF33" i="39"/>
  <c r="H38" i="39"/>
  <c r="G38" i="39"/>
  <c r="F38" i="39"/>
  <c r="E38" i="39"/>
  <c r="D38" i="39"/>
  <c r="C38" i="39"/>
  <c r="N38" i="39"/>
  <c r="M38" i="39"/>
  <c r="L38" i="39"/>
  <c r="K38" i="39"/>
  <c r="J38" i="39"/>
  <c r="I38" i="39"/>
  <c r="I35" i="39"/>
  <c r="H35" i="39"/>
  <c r="G35" i="39"/>
  <c r="F35" i="39"/>
  <c r="E35" i="39"/>
  <c r="D35" i="39"/>
  <c r="C35" i="39"/>
  <c r="N35" i="39"/>
  <c r="M35" i="39"/>
  <c r="L35" i="39"/>
  <c r="K35" i="39"/>
  <c r="J35" i="39"/>
  <c r="L39" i="39"/>
  <c r="K39" i="39"/>
  <c r="J39" i="39"/>
  <c r="I39" i="39"/>
  <c r="H39" i="39"/>
  <c r="G39" i="39"/>
  <c r="F39" i="39"/>
  <c r="E39" i="39"/>
  <c r="D39" i="39"/>
  <c r="C39" i="39"/>
  <c r="N39" i="39"/>
  <c r="M39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J33" i="39"/>
  <c r="I33" i="39"/>
  <c r="H33" i="39"/>
  <c r="G33" i="39"/>
  <c r="F33" i="39"/>
  <c r="E33" i="39"/>
  <c r="D33" i="39"/>
  <c r="C33" i="39"/>
  <c r="N33" i="39"/>
  <c r="M33" i="39"/>
  <c r="L33" i="39"/>
  <c r="K33" i="39"/>
  <c r="E36" i="39"/>
  <c r="D36" i="39"/>
  <c r="C36" i="39"/>
  <c r="N36" i="39"/>
  <c r="M36" i="39"/>
  <c r="L36" i="39"/>
  <c r="K36" i="39"/>
  <c r="J36" i="39"/>
  <c r="I36" i="39"/>
  <c r="H36" i="39"/>
  <c r="G36" i="39"/>
  <c r="F36" i="39"/>
  <c r="E34" i="39"/>
  <c r="D34" i="39"/>
  <c r="C34" i="39"/>
  <c r="N34" i="39"/>
  <c r="M34" i="39"/>
  <c r="L34" i="39"/>
  <c r="K34" i="39"/>
  <c r="J34" i="39"/>
  <c r="I34" i="39"/>
  <c r="H34" i="39"/>
  <c r="G34" i="39"/>
  <c r="F34" i="39"/>
  <c r="K41" i="39"/>
  <c r="J41" i="39"/>
  <c r="I41" i="39"/>
  <c r="H41" i="39"/>
  <c r="G41" i="39"/>
  <c r="F41" i="39"/>
  <c r="E41" i="39"/>
  <c r="D41" i="39"/>
  <c r="C41" i="39"/>
  <c r="N41" i="39"/>
  <c r="M41" i="39"/>
  <c r="L41" i="39"/>
  <c r="H42" i="39"/>
  <c r="G42" i="39"/>
  <c r="F42" i="39"/>
  <c r="E42" i="39"/>
  <c r="D42" i="39"/>
  <c r="C42" i="39"/>
  <c r="N42" i="39"/>
  <c r="M42" i="39"/>
  <c r="L42" i="39"/>
  <c r="K42" i="39"/>
  <c r="J42" i="39"/>
  <c r="I42" i="39"/>
  <c r="G40" i="39"/>
  <c r="F40" i="39"/>
  <c r="E40" i="39"/>
  <c r="D40" i="39"/>
  <c r="C40" i="39"/>
  <c r="N40" i="39"/>
  <c r="M40" i="39"/>
  <c r="L40" i="39"/>
  <c r="K40" i="39"/>
  <c r="J40" i="39"/>
  <c r="I40" i="39"/>
  <c r="H40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AH44" i="39" l="1"/>
  <c r="O35" i="39"/>
  <c r="O41" i="39"/>
  <c r="P44" i="39"/>
  <c r="C43" i="39"/>
  <c r="O32" i="39"/>
  <c r="K43" i="39"/>
  <c r="D43" i="39"/>
  <c r="N43" i="39"/>
  <c r="G43" i="39"/>
  <c r="F43" i="39"/>
  <c r="H43" i="39"/>
  <c r="M43" i="39"/>
  <c r="I43" i="39"/>
  <c r="L43" i="39"/>
  <c r="E43" i="39"/>
  <c r="J43" i="39"/>
  <c r="O40" i="39"/>
  <c r="O42" i="39"/>
  <c r="O34" i="39"/>
  <c r="O36" i="39"/>
  <c r="O33" i="39"/>
  <c r="O37" i="39"/>
  <c r="O39" i="39"/>
  <c r="O38" i="39"/>
  <c r="AG44" i="39"/>
  <c r="AF43" i="39"/>
  <c r="O43" i="39" l="1"/>
  <c r="J8" i="45" s="1"/>
  <c r="K8" i="45" s="1"/>
  <c r="AA57" i="39"/>
  <c r="AB57" i="39"/>
  <c r="AF49" i="39"/>
  <c r="T57" i="39"/>
  <c r="AF46" i="39"/>
  <c r="AF53" i="39"/>
  <c r="W57" i="39"/>
  <c r="AF52" i="39"/>
  <c r="AF54" i="39"/>
  <c r="AF51" i="39"/>
  <c r="AF48" i="39"/>
  <c r="U57" i="39"/>
  <c r="AD57" i="39"/>
  <c r="AC57" i="39"/>
  <c r="AE57" i="39"/>
  <c r="AF55" i="39"/>
  <c r="AF47" i="39"/>
  <c r="AF56" i="39"/>
  <c r="AF50" i="39"/>
  <c r="X57" i="39"/>
  <c r="V57" i="39"/>
  <c r="Y57" i="39"/>
  <c r="Z57" i="39"/>
  <c r="D49" i="39"/>
  <c r="C49" i="39"/>
  <c r="N49" i="39"/>
  <c r="M49" i="39"/>
  <c r="L49" i="39"/>
  <c r="K49" i="39"/>
  <c r="J49" i="39"/>
  <c r="I49" i="39"/>
  <c r="H49" i="39"/>
  <c r="G49" i="39"/>
  <c r="F49" i="39"/>
  <c r="E49" i="39"/>
  <c r="F51" i="39"/>
  <c r="E51" i="39"/>
  <c r="D51" i="39"/>
  <c r="C51" i="39"/>
  <c r="N51" i="39"/>
  <c r="M51" i="39"/>
  <c r="L51" i="39"/>
  <c r="K51" i="39"/>
  <c r="J51" i="39"/>
  <c r="I51" i="39"/>
  <c r="H51" i="39"/>
  <c r="G51" i="39"/>
  <c r="F54" i="39"/>
  <c r="E54" i="39"/>
  <c r="D54" i="39"/>
  <c r="C54" i="39"/>
  <c r="N54" i="39"/>
  <c r="M54" i="39"/>
  <c r="L54" i="39"/>
  <c r="K54" i="39"/>
  <c r="J54" i="39"/>
  <c r="I54" i="39"/>
  <c r="H54" i="39"/>
  <c r="G54" i="39"/>
  <c r="K47" i="39"/>
  <c r="J47" i="39"/>
  <c r="I47" i="39"/>
  <c r="H47" i="39"/>
  <c r="G47" i="39"/>
  <c r="F47" i="39"/>
  <c r="E47" i="39"/>
  <c r="D47" i="39"/>
  <c r="C47" i="39"/>
  <c r="N47" i="39"/>
  <c r="M47" i="39"/>
  <c r="L47" i="39"/>
  <c r="F50" i="39"/>
  <c r="E50" i="39"/>
  <c r="D50" i="39"/>
  <c r="C50" i="39"/>
  <c r="N50" i="39"/>
  <c r="M50" i="39"/>
  <c r="L50" i="39"/>
  <c r="K50" i="39"/>
  <c r="J50" i="39"/>
  <c r="I50" i="39"/>
  <c r="H50" i="39"/>
  <c r="G50" i="39"/>
  <c r="D52" i="39"/>
  <c r="C52" i="39"/>
  <c r="N52" i="39"/>
  <c r="M52" i="39"/>
  <c r="L52" i="39"/>
  <c r="K52" i="39"/>
  <c r="J52" i="39"/>
  <c r="I52" i="39"/>
  <c r="H52" i="39"/>
  <c r="G52" i="39"/>
  <c r="F52" i="39"/>
  <c r="E52" i="39"/>
  <c r="I48" i="39"/>
  <c r="H48" i="39"/>
  <c r="G48" i="39"/>
  <c r="F48" i="39"/>
  <c r="E48" i="39"/>
  <c r="D48" i="39"/>
  <c r="C48" i="39"/>
  <c r="N48" i="39"/>
  <c r="M48" i="39"/>
  <c r="L48" i="39"/>
  <c r="K48" i="39"/>
  <c r="J48" i="39"/>
  <c r="J55" i="39"/>
  <c r="I55" i="39"/>
  <c r="H55" i="39"/>
  <c r="G55" i="39"/>
  <c r="F55" i="39"/>
  <c r="E55" i="39"/>
  <c r="D55" i="39"/>
  <c r="C55" i="39"/>
  <c r="N55" i="39"/>
  <c r="M55" i="39"/>
  <c r="L55" i="39"/>
  <c r="K55" i="39"/>
  <c r="H56" i="39"/>
  <c r="G56" i="39"/>
  <c r="F56" i="39"/>
  <c r="E56" i="39"/>
  <c r="D56" i="39"/>
  <c r="C56" i="39"/>
  <c r="N56" i="39"/>
  <c r="M56" i="39"/>
  <c r="L56" i="39"/>
  <c r="K56" i="39"/>
  <c r="J56" i="39"/>
  <c r="I56" i="39"/>
  <c r="F53" i="39"/>
  <c r="E53" i="39"/>
  <c r="D53" i="39"/>
  <c r="C53" i="39"/>
  <c r="N53" i="39"/>
  <c r="M53" i="39"/>
  <c r="L53" i="39"/>
  <c r="K53" i="39"/>
  <c r="J53" i="39"/>
  <c r="I53" i="39"/>
  <c r="H53" i="39"/>
  <c r="G53" i="39"/>
  <c r="N46" i="39"/>
  <c r="M46" i="39"/>
  <c r="L46" i="39"/>
  <c r="K46" i="39"/>
  <c r="J46" i="39"/>
  <c r="I46" i="39"/>
  <c r="H46" i="39"/>
  <c r="G46" i="39"/>
  <c r="F46" i="39"/>
  <c r="E46" i="39"/>
  <c r="D46" i="39"/>
  <c r="C46" i="39"/>
  <c r="O55" i="39" l="1"/>
  <c r="O52" i="39"/>
  <c r="O54" i="39"/>
  <c r="O46" i="39"/>
  <c r="O53" i="39"/>
  <c r="D57" i="39"/>
  <c r="L57" i="39"/>
  <c r="H57" i="39"/>
  <c r="M57" i="39"/>
  <c r="E57" i="39"/>
  <c r="F57" i="39"/>
  <c r="I57" i="39"/>
  <c r="N57" i="39"/>
  <c r="G57" i="39"/>
  <c r="J57" i="39"/>
  <c r="P58" i="39"/>
  <c r="C57" i="39"/>
  <c r="K57" i="39"/>
  <c r="O56" i="39"/>
  <c r="O48" i="39"/>
  <c r="O47" i="39"/>
  <c r="O50" i="39"/>
  <c r="O51" i="39"/>
  <c r="O49" i="39"/>
  <c r="AG58" i="39"/>
  <c r="AH58" i="39"/>
  <c r="AF57" i="39"/>
  <c r="O57" i="39" l="1"/>
  <c r="J9" i="45" s="1"/>
  <c r="K9" i="45" s="1"/>
  <c r="AF68" i="39"/>
  <c r="AD71" i="39"/>
  <c r="AF66" i="39"/>
  <c r="AF62" i="39"/>
  <c r="AA71" i="39"/>
  <c r="U71" i="39"/>
  <c r="X71" i="39"/>
  <c r="T71" i="39"/>
  <c r="AF65" i="39"/>
  <c r="AF60" i="39"/>
  <c r="AB71" i="39"/>
  <c r="W71" i="39"/>
  <c r="Y71" i="39"/>
  <c r="AF64" i="39"/>
  <c r="AC71" i="39"/>
  <c r="AF69" i="39"/>
  <c r="AE71" i="39"/>
  <c r="V71" i="39"/>
  <c r="AF61" i="39"/>
  <c r="AF70" i="39"/>
  <c r="AF67" i="39"/>
  <c r="Z71" i="39"/>
  <c r="AF63" i="39"/>
  <c r="D67" i="39"/>
  <c r="C67" i="39"/>
  <c r="N67" i="39"/>
  <c r="M67" i="39"/>
  <c r="L67" i="39"/>
  <c r="K67" i="39"/>
  <c r="J67" i="39"/>
  <c r="I67" i="39"/>
  <c r="H67" i="39"/>
  <c r="G67" i="39"/>
  <c r="F67" i="39"/>
  <c r="E67" i="39"/>
  <c r="I61" i="39"/>
  <c r="H61" i="39"/>
  <c r="G61" i="39"/>
  <c r="F61" i="39"/>
  <c r="E61" i="39"/>
  <c r="D61" i="39"/>
  <c r="C61" i="39"/>
  <c r="N61" i="39"/>
  <c r="M61" i="39"/>
  <c r="L61" i="39"/>
  <c r="K61" i="39"/>
  <c r="J61" i="39"/>
  <c r="C70" i="39"/>
  <c r="N70" i="39"/>
  <c r="M70" i="39"/>
  <c r="L70" i="39"/>
  <c r="K70" i="39"/>
  <c r="J70" i="39"/>
  <c r="I70" i="39"/>
  <c r="H70" i="39"/>
  <c r="G70" i="39"/>
  <c r="F70" i="39"/>
  <c r="E70" i="39"/>
  <c r="D70" i="39"/>
  <c r="L69" i="39"/>
  <c r="K69" i="39"/>
  <c r="J69" i="39"/>
  <c r="I69" i="39"/>
  <c r="H69" i="39"/>
  <c r="G69" i="39"/>
  <c r="F69" i="39"/>
  <c r="E69" i="39"/>
  <c r="D69" i="39"/>
  <c r="C69" i="39"/>
  <c r="N69" i="39"/>
  <c r="M69" i="39"/>
  <c r="H64" i="39"/>
  <c r="G64" i="39"/>
  <c r="F64" i="39"/>
  <c r="E64" i="39"/>
  <c r="D64" i="39"/>
  <c r="C64" i="39"/>
  <c r="N64" i="39"/>
  <c r="M64" i="39"/>
  <c r="L64" i="39"/>
  <c r="K64" i="39"/>
  <c r="J64" i="39"/>
  <c r="I64" i="39"/>
  <c r="N68" i="39"/>
  <c r="M68" i="39"/>
  <c r="L68" i="39"/>
  <c r="K68" i="39"/>
  <c r="J68" i="39"/>
  <c r="I68" i="39"/>
  <c r="H68" i="39"/>
  <c r="G68" i="39"/>
  <c r="F68" i="39"/>
  <c r="E68" i="39"/>
  <c r="D68" i="39"/>
  <c r="C68" i="39"/>
  <c r="N65" i="39"/>
  <c r="M65" i="39"/>
  <c r="L65" i="39"/>
  <c r="K65" i="39"/>
  <c r="J65" i="39"/>
  <c r="I65" i="39"/>
  <c r="H65" i="39"/>
  <c r="G65" i="39"/>
  <c r="F65" i="39"/>
  <c r="E65" i="39"/>
  <c r="D65" i="39"/>
  <c r="C65" i="39"/>
  <c r="D66" i="39"/>
  <c r="C66" i="39"/>
  <c r="N66" i="39"/>
  <c r="M66" i="39"/>
  <c r="L66" i="39"/>
  <c r="K66" i="39"/>
  <c r="J66" i="39"/>
  <c r="I66" i="39"/>
  <c r="H66" i="39"/>
  <c r="G66" i="39"/>
  <c r="F66" i="39"/>
  <c r="E66" i="39"/>
  <c r="D62" i="39"/>
  <c r="C62" i="39"/>
  <c r="N62" i="39"/>
  <c r="M62" i="39"/>
  <c r="L62" i="39"/>
  <c r="K62" i="39"/>
  <c r="J62" i="39"/>
  <c r="I62" i="39"/>
  <c r="H62" i="39"/>
  <c r="G62" i="39"/>
  <c r="F62" i="39"/>
  <c r="E62" i="39"/>
  <c r="G63" i="39"/>
  <c r="F63" i="39"/>
  <c r="E63" i="39"/>
  <c r="D63" i="39"/>
  <c r="C63" i="39"/>
  <c r="N63" i="39"/>
  <c r="M63" i="39"/>
  <c r="L63" i="39"/>
  <c r="K63" i="39"/>
  <c r="J63" i="39"/>
  <c r="I63" i="39"/>
  <c r="H63" i="39"/>
  <c r="N60" i="39"/>
  <c r="M60" i="39"/>
  <c r="L60" i="39"/>
  <c r="K60" i="39"/>
  <c r="J60" i="39"/>
  <c r="I60" i="39"/>
  <c r="H60" i="39"/>
  <c r="G60" i="39"/>
  <c r="F60" i="39"/>
  <c r="E60" i="39"/>
  <c r="D60" i="39"/>
  <c r="C60" i="39"/>
  <c r="O61" i="39" l="1"/>
  <c r="O69" i="39"/>
  <c r="O60" i="39"/>
  <c r="O65" i="39"/>
  <c r="O70" i="39"/>
  <c r="O68" i="39"/>
  <c r="K71" i="39"/>
  <c r="D71" i="39"/>
  <c r="F71" i="39"/>
  <c r="N71" i="39"/>
  <c r="G71" i="39"/>
  <c r="P72" i="39"/>
  <c r="C71" i="39"/>
  <c r="L71" i="39"/>
  <c r="M71" i="39"/>
  <c r="I71" i="39"/>
  <c r="E71" i="39"/>
  <c r="H71" i="39"/>
  <c r="J71" i="39"/>
  <c r="O66" i="39"/>
  <c r="O63" i="39"/>
  <c r="O62" i="39"/>
  <c r="O64" i="39"/>
  <c r="O67" i="39"/>
  <c r="AH72" i="39"/>
  <c r="AG72" i="39"/>
  <c r="AF71" i="39"/>
  <c r="O71" i="39" l="1"/>
  <c r="J10" i="45" s="1"/>
  <c r="K10" i="45" s="1"/>
  <c r="W85" i="39"/>
  <c r="AF80" i="39"/>
  <c r="Y85" i="39"/>
  <c r="AB85" i="39"/>
  <c r="AD85" i="39"/>
  <c r="Z85" i="39"/>
  <c r="V85" i="39"/>
  <c r="U85" i="39"/>
  <c r="AF79" i="39"/>
  <c r="T85" i="39"/>
  <c r="AF74" i="39"/>
  <c r="AF76" i="39"/>
  <c r="AE85" i="39"/>
  <c r="AF84" i="39"/>
  <c r="AF83" i="39"/>
  <c r="AF78" i="39"/>
  <c r="AF75" i="39"/>
  <c r="AA85" i="39"/>
  <c r="AF77" i="39"/>
  <c r="AC85" i="39"/>
  <c r="X85" i="39"/>
  <c r="AF82" i="39"/>
  <c r="AF81" i="39"/>
  <c r="M75" i="39"/>
  <c r="L75" i="39"/>
  <c r="K75" i="39"/>
  <c r="J75" i="39"/>
  <c r="I75" i="39"/>
  <c r="H75" i="39"/>
  <c r="G75" i="39"/>
  <c r="F75" i="39"/>
  <c r="E75" i="39"/>
  <c r="D75" i="39"/>
  <c r="C75" i="39"/>
  <c r="N75" i="39"/>
  <c r="J76" i="39"/>
  <c r="I76" i="39"/>
  <c r="H76" i="39"/>
  <c r="G76" i="39"/>
  <c r="F76" i="39"/>
  <c r="E76" i="39"/>
  <c r="D76" i="39"/>
  <c r="C76" i="39"/>
  <c r="N76" i="39"/>
  <c r="M76" i="39"/>
  <c r="L76" i="39"/>
  <c r="K76" i="39"/>
  <c r="E83" i="39"/>
  <c r="D83" i="39"/>
  <c r="C83" i="39"/>
  <c r="N83" i="39"/>
  <c r="M83" i="39"/>
  <c r="L83" i="39"/>
  <c r="K83" i="39"/>
  <c r="J83" i="39"/>
  <c r="I83" i="39"/>
  <c r="H83" i="39"/>
  <c r="G83" i="39"/>
  <c r="F83" i="39"/>
  <c r="N81" i="39"/>
  <c r="M81" i="39"/>
  <c r="L81" i="39"/>
  <c r="K81" i="39"/>
  <c r="J81" i="39"/>
  <c r="I81" i="39"/>
  <c r="H81" i="39"/>
  <c r="G81" i="39"/>
  <c r="F81" i="39"/>
  <c r="E81" i="39"/>
  <c r="D81" i="39"/>
  <c r="C81" i="39"/>
  <c r="D80" i="39"/>
  <c r="C80" i="39"/>
  <c r="N80" i="39"/>
  <c r="M80" i="39"/>
  <c r="L80" i="39"/>
  <c r="K80" i="39"/>
  <c r="J80" i="39"/>
  <c r="I80" i="39"/>
  <c r="H80" i="39"/>
  <c r="G80" i="39"/>
  <c r="F80" i="39"/>
  <c r="E80" i="39"/>
  <c r="C78" i="39"/>
  <c r="N78" i="39"/>
  <c r="M78" i="39"/>
  <c r="L78" i="39"/>
  <c r="K78" i="39"/>
  <c r="J78" i="39"/>
  <c r="I78" i="39"/>
  <c r="H78" i="39"/>
  <c r="G78" i="39"/>
  <c r="F78" i="39"/>
  <c r="E78" i="39"/>
  <c r="D78" i="39"/>
  <c r="I82" i="39"/>
  <c r="H82" i="39"/>
  <c r="G82" i="39"/>
  <c r="F82" i="39"/>
  <c r="E82" i="39"/>
  <c r="D82" i="39"/>
  <c r="C82" i="39"/>
  <c r="N82" i="39"/>
  <c r="M82" i="39"/>
  <c r="L82" i="39"/>
  <c r="K82" i="39"/>
  <c r="J82" i="39"/>
  <c r="J77" i="39"/>
  <c r="I77" i="39"/>
  <c r="H77" i="39"/>
  <c r="G77" i="39"/>
  <c r="F77" i="39"/>
  <c r="E77" i="39"/>
  <c r="D77" i="39"/>
  <c r="C77" i="39"/>
  <c r="N77" i="39"/>
  <c r="M77" i="39"/>
  <c r="L77" i="39"/>
  <c r="K77" i="39"/>
  <c r="G84" i="39"/>
  <c r="F84" i="39"/>
  <c r="E84" i="39"/>
  <c r="D84" i="39"/>
  <c r="C84" i="39"/>
  <c r="N84" i="39"/>
  <c r="M84" i="39"/>
  <c r="L84" i="39"/>
  <c r="K84" i="39"/>
  <c r="J84" i="39"/>
  <c r="I84" i="39"/>
  <c r="H84" i="39"/>
  <c r="H79" i="39"/>
  <c r="G79" i="39"/>
  <c r="F79" i="39"/>
  <c r="E79" i="39"/>
  <c r="D79" i="39"/>
  <c r="C79" i="39"/>
  <c r="N79" i="39"/>
  <c r="M79" i="39"/>
  <c r="L79" i="39"/>
  <c r="K79" i="39"/>
  <c r="J79" i="39"/>
  <c r="I79" i="39"/>
  <c r="N74" i="39"/>
  <c r="M74" i="39"/>
  <c r="L74" i="39"/>
  <c r="K74" i="39"/>
  <c r="J74" i="39"/>
  <c r="I74" i="39"/>
  <c r="H74" i="39"/>
  <c r="G74" i="39"/>
  <c r="F74" i="39"/>
  <c r="E74" i="39"/>
  <c r="D74" i="39"/>
  <c r="C74" i="39"/>
  <c r="AG86" i="39" l="1"/>
  <c r="O78" i="39"/>
  <c r="O76" i="39"/>
  <c r="O74" i="39"/>
  <c r="O80" i="39"/>
  <c r="O75" i="39"/>
  <c r="D85" i="39"/>
  <c r="N85" i="39"/>
  <c r="E85" i="39"/>
  <c r="F85" i="39"/>
  <c r="G85" i="39"/>
  <c r="L85" i="39"/>
  <c r="M85" i="39"/>
  <c r="H85" i="39"/>
  <c r="I85" i="39"/>
  <c r="O84" i="39"/>
  <c r="J85" i="39"/>
  <c r="O79" i="39"/>
  <c r="P86" i="39"/>
  <c r="C85" i="39"/>
  <c r="K85" i="39"/>
  <c r="O77" i="39"/>
  <c r="O82" i="39"/>
  <c r="O81" i="39"/>
  <c r="O83" i="39"/>
  <c r="AH86" i="39"/>
  <c r="AF85" i="39"/>
  <c r="O85" i="39" l="1"/>
  <c r="J11" i="45" s="1"/>
  <c r="K11" i="45" s="1"/>
  <c r="AF97" i="39"/>
  <c r="AF89" i="39"/>
  <c r="V99" i="39"/>
  <c r="AE99" i="39"/>
  <c r="AF96" i="39"/>
  <c r="AB99" i="39"/>
  <c r="AD99" i="39"/>
  <c r="AF88" i="39"/>
  <c r="AF93" i="39"/>
  <c r="Z99" i="39"/>
  <c r="T99" i="39"/>
  <c r="X99" i="39"/>
  <c r="AA99" i="39"/>
  <c r="AF90" i="39"/>
  <c r="AF94" i="39"/>
  <c r="AF95" i="39"/>
  <c r="AC99" i="39"/>
  <c r="W99" i="39"/>
  <c r="U99" i="39"/>
  <c r="Y99" i="39"/>
  <c r="AF91" i="39"/>
  <c r="AF92" i="39"/>
  <c r="AF98" i="39"/>
  <c r="F98" i="39"/>
  <c r="E98" i="39"/>
  <c r="D98" i="39"/>
  <c r="C98" i="39"/>
  <c r="N98" i="39"/>
  <c r="M98" i="39"/>
  <c r="L98" i="39"/>
  <c r="K98" i="39"/>
  <c r="J98" i="39"/>
  <c r="I98" i="39"/>
  <c r="H98" i="39"/>
  <c r="G98" i="39"/>
  <c r="C92" i="39"/>
  <c r="N92" i="39"/>
  <c r="M92" i="39"/>
  <c r="L92" i="39"/>
  <c r="K92" i="39"/>
  <c r="J92" i="39"/>
  <c r="I92" i="39"/>
  <c r="H92" i="39"/>
  <c r="G92" i="39"/>
  <c r="F92" i="39"/>
  <c r="E92" i="39"/>
  <c r="D92" i="39"/>
  <c r="D97" i="39"/>
  <c r="C97" i="39"/>
  <c r="N97" i="39"/>
  <c r="M97" i="39"/>
  <c r="L97" i="39"/>
  <c r="K97" i="39"/>
  <c r="J97" i="39"/>
  <c r="I97" i="39"/>
  <c r="H97" i="39"/>
  <c r="G97" i="39"/>
  <c r="F97" i="39"/>
  <c r="E97" i="39"/>
  <c r="C91" i="39"/>
  <c r="N91" i="39"/>
  <c r="M91" i="39"/>
  <c r="L91" i="39"/>
  <c r="K91" i="39"/>
  <c r="J91" i="39"/>
  <c r="I91" i="39"/>
  <c r="H91" i="39"/>
  <c r="G91" i="39"/>
  <c r="F91" i="39"/>
  <c r="E91" i="39"/>
  <c r="D91" i="39"/>
  <c r="E96" i="39"/>
  <c r="D96" i="39"/>
  <c r="C96" i="39"/>
  <c r="N96" i="39"/>
  <c r="M96" i="39"/>
  <c r="L96" i="39"/>
  <c r="K96" i="39"/>
  <c r="J96" i="39"/>
  <c r="I96" i="39"/>
  <c r="H96" i="39"/>
  <c r="G96" i="39"/>
  <c r="F96" i="39"/>
  <c r="D93" i="39"/>
  <c r="C93" i="39"/>
  <c r="N93" i="39"/>
  <c r="M93" i="39"/>
  <c r="L93" i="39"/>
  <c r="K93" i="39"/>
  <c r="J93" i="39"/>
  <c r="I93" i="39"/>
  <c r="H93" i="39"/>
  <c r="G93" i="39"/>
  <c r="F93" i="39"/>
  <c r="E93" i="39"/>
  <c r="K89" i="39"/>
  <c r="J89" i="39"/>
  <c r="I89" i="39"/>
  <c r="H89" i="39"/>
  <c r="G89" i="39"/>
  <c r="F89" i="39"/>
  <c r="E89" i="39"/>
  <c r="D89" i="39"/>
  <c r="C89" i="39"/>
  <c r="N89" i="39"/>
  <c r="M89" i="39"/>
  <c r="L89" i="39"/>
  <c r="L90" i="39"/>
  <c r="K90" i="39"/>
  <c r="J90" i="39"/>
  <c r="I90" i="39"/>
  <c r="H90" i="39"/>
  <c r="G90" i="39"/>
  <c r="F90" i="39"/>
  <c r="E90" i="39"/>
  <c r="D90" i="39"/>
  <c r="C90" i="39"/>
  <c r="N90" i="39"/>
  <c r="M90" i="39"/>
  <c r="H94" i="39"/>
  <c r="G94" i="39"/>
  <c r="F94" i="39"/>
  <c r="E94" i="39"/>
  <c r="D94" i="39"/>
  <c r="C94" i="39"/>
  <c r="N94" i="39"/>
  <c r="M94" i="39"/>
  <c r="L94" i="39"/>
  <c r="K94" i="39"/>
  <c r="J94" i="39"/>
  <c r="I94" i="39"/>
  <c r="D95" i="39"/>
  <c r="C95" i="39"/>
  <c r="N95" i="39"/>
  <c r="M95" i="39"/>
  <c r="L95" i="39"/>
  <c r="K95" i="39"/>
  <c r="J95" i="39"/>
  <c r="I95" i="39"/>
  <c r="H95" i="39"/>
  <c r="G95" i="39"/>
  <c r="F95" i="39"/>
  <c r="E95" i="39"/>
  <c r="N88" i="39"/>
  <c r="M88" i="39"/>
  <c r="L88" i="39"/>
  <c r="K88" i="39"/>
  <c r="J88" i="39"/>
  <c r="I88" i="39"/>
  <c r="H88" i="39"/>
  <c r="G88" i="39"/>
  <c r="F88" i="39"/>
  <c r="E88" i="39"/>
  <c r="D88" i="39"/>
  <c r="C88" i="39"/>
  <c r="O89" i="39" l="1"/>
  <c r="O91" i="39"/>
  <c r="O98" i="39"/>
  <c r="K99" i="39"/>
  <c r="O94" i="39"/>
  <c r="O90" i="39"/>
  <c r="P100" i="39"/>
  <c r="C99" i="39"/>
  <c r="O88" i="39"/>
  <c r="H99" i="39"/>
  <c r="O95" i="39"/>
  <c r="I99" i="39"/>
  <c r="J99" i="39"/>
  <c r="D99" i="39"/>
  <c r="L99" i="39"/>
  <c r="E99" i="39"/>
  <c r="M99" i="39"/>
  <c r="F99" i="39"/>
  <c r="N99" i="39"/>
  <c r="O93" i="39"/>
  <c r="G99" i="39"/>
  <c r="O96" i="39"/>
  <c r="O92" i="39"/>
  <c r="O97" i="39"/>
  <c r="AG100" i="39"/>
  <c r="AH100" i="39"/>
  <c r="AF99" i="39"/>
  <c r="O99" i="39" l="1"/>
  <c r="J12" i="45" s="1"/>
  <c r="K12" i="45" s="1"/>
  <c r="AF103" i="39"/>
  <c r="W113" i="39"/>
  <c r="T113" i="39"/>
  <c r="V113" i="39"/>
  <c r="U113" i="39"/>
  <c r="AF104" i="39"/>
  <c r="Z113" i="39"/>
  <c r="AF109" i="39"/>
  <c r="AC113" i="39"/>
  <c r="AF108" i="39"/>
  <c r="AF107" i="39"/>
  <c r="AF111" i="39"/>
  <c r="AE113" i="39"/>
  <c r="X113" i="39"/>
  <c r="AF102" i="39"/>
  <c r="AF105" i="39"/>
  <c r="AF106" i="39"/>
  <c r="AA113" i="39"/>
  <c r="AF112" i="39"/>
  <c r="AF110" i="39"/>
  <c r="Y113" i="39"/>
  <c r="AD113" i="39"/>
  <c r="AB113" i="39"/>
  <c r="J108" i="39"/>
  <c r="I108" i="39"/>
  <c r="H108" i="39"/>
  <c r="G108" i="39"/>
  <c r="F108" i="39"/>
  <c r="E108" i="39"/>
  <c r="D108" i="39"/>
  <c r="C108" i="39"/>
  <c r="N108" i="39"/>
  <c r="M108" i="39"/>
  <c r="L108" i="39"/>
  <c r="K108" i="39"/>
  <c r="K111" i="39"/>
  <c r="J111" i="39"/>
  <c r="I111" i="39"/>
  <c r="H111" i="39"/>
  <c r="G111" i="39"/>
  <c r="F111" i="39"/>
  <c r="E111" i="39"/>
  <c r="D111" i="39"/>
  <c r="C111" i="39"/>
  <c r="N111" i="39"/>
  <c r="M111" i="39"/>
  <c r="L111" i="39"/>
  <c r="F107" i="39"/>
  <c r="E107" i="39"/>
  <c r="D107" i="39"/>
  <c r="C107" i="39"/>
  <c r="N107" i="39"/>
  <c r="M107" i="39"/>
  <c r="L107" i="39"/>
  <c r="K107" i="39"/>
  <c r="J107" i="39"/>
  <c r="I107" i="39"/>
  <c r="H107" i="39"/>
  <c r="G107" i="39"/>
  <c r="H106" i="39"/>
  <c r="G106" i="39"/>
  <c r="F106" i="39"/>
  <c r="E106" i="39"/>
  <c r="D106" i="39"/>
  <c r="C106" i="39"/>
  <c r="N106" i="39"/>
  <c r="M106" i="39"/>
  <c r="L106" i="39"/>
  <c r="K106" i="39"/>
  <c r="J106" i="39"/>
  <c r="I106" i="39"/>
  <c r="J104" i="39"/>
  <c r="I104" i="39"/>
  <c r="H104" i="39"/>
  <c r="G104" i="39"/>
  <c r="F104" i="39"/>
  <c r="E104" i="39"/>
  <c r="D104" i="39"/>
  <c r="C104" i="39"/>
  <c r="N104" i="39"/>
  <c r="M104" i="39"/>
  <c r="L104" i="39"/>
  <c r="K104" i="39"/>
  <c r="F112" i="39"/>
  <c r="E112" i="39"/>
  <c r="D112" i="39"/>
  <c r="C112" i="39"/>
  <c r="N112" i="39"/>
  <c r="M112" i="39"/>
  <c r="L112" i="39"/>
  <c r="K112" i="39"/>
  <c r="J112" i="39"/>
  <c r="I112" i="39"/>
  <c r="H112" i="39"/>
  <c r="G112" i="39"/>
  <c r="H103" i="39"/>
  <c r="G103" i="39"/>
  <c r="F103" i="39"/>
  <c r="E103" i="39"/>
  <c r="D103" i="39"/>
  <c r="C103" i="39"/>
  <c r="N103" i="39"/>
  <c r="M103" i="39"/>
  <c r="L103" i="39"/>
  <c r="K103" i="39"/>
  <c r="J103" i="39"/>
  <c r="I103" i="39"/>
  <c r="J105" i="39"/>
  <c r="I105" i="39"/>
  <c r="H105" i="39"/>
  <c r="G105" i="39"/>
  <c r="F105" i="39"/>
  <c r="E105" i="39"/>
  <c r="D105" i="39"/>
  <c r="C105" i="39"/>
  <c r="N105" i="39"/>
  <c r="M105" i="39"/>
  <c r="L105" i="39"/>
  <c r="K105" i="39"/>
  <c r="E110" i="39"/>
  <c r="D110" i="39"/>
  <c r="C110" i="39"/>
  <c r="N110" i="39"/>
  <c r="M110" i="39"/>
  <c r="L110" i="39"/>
  <c r="K110" i="39"/>
  <c r="J110" i="39"/>
  <c r="I110" i="39"/>
  <c r="H110" i="39"/>
  <c r="G110" i="39"/>
  <c r="F110" i="39"/>
  <c r="K109" i="39"/>
  <c r="J109" i="39"/>
  <c r="I109" i="39"/>
  <c r="H109" i="39"/>
  <c r="G109" i="39"/>
  <c r="F109" i="39"/>
  <c r="E109" i="39"/>
  <c r="D109" i="39"/>
  <c r="C109" i="39"/>
  <c r="N109" i="39"/>
  <c r="M109" i="39"/>
  <c r="L109" i="39"/>
  <c r="N102" i="39"/>
  <c r="M102" i="39"/>
  <c r="L102" i="39"/>
  <c r="K102" i="39"/>
  <c r="J102" i="39"/>
  <c r="I102" i="39"/>
  <c r="H102" i="39"/>
  <c r="G102" i="39"/>
  <c r="F102" i="39"/>
  <c r="E102" i="39"/>
  <c r="D102" i="39"/>
  <c r="C102" i="39"/>
  <c r="AH114" i="39" l="1"/>
  <c r="O104" i="39"/>
  <c r="O103" i="39"/>
  <c r="O102" i="39"/>
  <c r="O111" i="39"/>
  <c r="O110" i="39"/>
  <c r="O106" i="39"/>
  <c r="O109" i="39"/>
  <c r="O105" i="39"/>
  <c r="O112" i="39"/>
  <c r="F113" i="39"/>
  <c r="N113" i="39"/>
  <c r="G113" i="39"/>
  <c r="H113" i="39"/>
  <c r="I113" i="39"/>
  <c r="J113" i="39"/>
  <c r="P114" i="39"/>
  <c r="C113" i="39"/>
  <c r="K113" i="39"/>
  <c r="D113" i="39"/>
  <c r="L113" i="39"/>
  <c r="E113" i="39"/>
  <c r="M113" i="39"/>
  <c r="O107" i="39"/>
  <c r="O108" i="39"/>
  <c r="AF113" i="39"/>
  <c r="AG114" i="39"/>
  <c r="O113" i="39" l="1"/>
  <c r="J13" i="45" s="1"/>
  <c r="K13" i="45" s="1"/>
  <c r="AF119" i="39"/>
  <c r="AF125" i="39"/>
  <c r="AF120" i="39"/>
  <c r="AF126" i="39"/>
  <c r="AF122" i="39"/>
  <c r="AF117" i="39"/>
  <c r="AF123" i="39"/>
  <c r="AF124" i="39"/>
  <c r="AF121" i="39"/>
  <c r="AF118" i="39"/>
  <c r="K117" i="39"/>
  <c r="J117" i="39"/>
  <c r="I117" i="39"/>
  <c r="H117" i="39"/>
  <c r="G117" i="39"/>
  <c r="F117" i="39"/>
  <c r="E117" i="39"/>
  <c r="D117" i="39"/>
  <c r="C117" i="39"/>
  <c r="N117" i="39"/>
  <c r="M117" i="39"/>
  <c r="L117" i="39"/>
  <c r="E121" i="39"/>
  <c r="D121" i="39"/>
  <c r="C121" i="39"/>
  <c r="N121" i="39"/>
  <c r="M121" i="39"/>
  <c r="L121" i="39"/>
  <c r="K121" i="39"/>
  <c r="J121" i="39"/>
  <c r="I121" i="39"/>
  <c r="H121" i="39"/>
  <c r="G121" i="39"/>
  <c r="F121" i="39"/>
  <c r="F119" i="39"/>
  <c r="E119" i="39"/>
  <c r="D119" i="39"/>
  <c r="C119" i="39"/>
  <c r="N119" i="39"/>
  <c r="M119" i="39"/>
  <c r="L119" i="39"/>
  <c r="K119" i="39"/>
  <c r="J119" i="39"/>
  <c r="I119" i="39"/>
  <c r="H119" i="39"/>
  <c r="G119" i="39"/>
  <c r="E126" i="39"/>
  <c r="D126" i="39"/>
  <c r="C126" i="39"/>
  <c r="N126" i="39"/>
  <c r="M126" i="39"/>
  <c r="L126" i="39"/>
  <c r="K126" i="39"/>
  <c r="J126" i="39"/>
  <c r="I126" i="39"/>
  <c r="H126" i="39"/>
  <c r="G126" i="39"/>
  <c r="F126" i="39"/>
  <c r="H122" i="39"/>
  <c r="G122" i="39"/>
  <c r="F122" i="39"/>
  <c r="E122" i="39"/>
  <c r="D122" i="39"/>
  <c r="C122" i="39"/>
  <c r="N122" i="39"/>
  <c r="M122" i="39"/>
  <c r="L122" i="39"/>
  <c r="K122" i="39"/>
  <c r="J122" i="39"/>
  <c r="I122" i="39"/>
  <c r="M125" i="39"/>
  <c r="L125" i="39"/>
  <c r="K125" i="39"/>
  <c r="J125" i="39"/>
  <c r="I125" i="39"/>
  <c r="H125" i="39"/>
  <c r="G125" i="39"/>
  <c r="F125" i="39"/>
  <c r="E125" i="39"/>
  <c r="D125" i="39"/>
  <c r="C125" i="39"/>
  <c r="N125" i="39"/>
  <c r="K118" i="39"/>
  <c r="J118" i="39"/>
  <c r="I118" i="39"/>
  <c r="H118" i="39"/>
  <c r="G118" i="39"/>
  <c r="F118" i="39"/>
  <c r="E118" i="39"/>
  <c r="D118" i="39"/>
  <c r="C118" i="39"/>
  <c r="N118" i="39"/>
  <c r="M118" i="39"/>
  <c r="L118" i="39"/>
  <c r="N123" i="39"/>
  <c r="M123" i="39"/>
  <c r="L123" i="39"/>
  <c r="K123" i="39"/>
  <c r="J123" i="39"/>
  <c r="I123" i="39"/>
  <c r="H123" i="39"/>
  <c r="G123" i="39"/>
  <c r="F123" i="39"/>
  <c r="E123" i="39"/>
  <c r="D123" i="39"/>
  <c r="C123" i="39"/>
  <c r="K120" i="39"/>
  <c r="J120" i="39"/>
  <c r="I120" i="39"/>
  <c r="H120" i="39"/>
  <c r="G120" i="39"/>
  <c r="F120" i="39"/>
  <c r="E120" i="39"/>
  <c r="D120" i="39"/>
  <c r="C120" i="39"/>
  <c r="N120" i="39"/>
  <c r="M120" i="39"/>
  <c r="L120" i="39"/>
  <c r="F124" i="39"/>
  <c r="E124" i="39"/>
  <c r="D124" i="39"/>
  <c r="C124" i="39"/>
  <c r="N124" i="39"/>
  <c r="M124" i="39"/>
  <c r="L124" i="39"/>
  <c r="K124" i="39"/>
  <c r="J124" i="39"/>
  <c r="I124" i="39"/>
  <c r="H124" i="39"/>
  <c r="G124" i="39"/>
  <c r="O120" i="39" l="1"/>
  <c r="O125" i="39"/>
  <c r="O126" i="39"/>
  <c r="O117" i="39"/>
  <c r="O123" i="39"/>
  <c r="O122" i="39"/>
  <c r="O119" i="39"/>
  <c r="O124" i="39"/>
  <c r="O118" i="39"/>
  <c r="O121" i="39"/>
  <c r="X127" i="39"/>
  <c r="Z127" i="39"/>
  <c r="AA127" i="39"/>
  <c r="T127" i="39"/>
  <c r="AB127" i="39"/>
  <c r="AF116" i="39"/>
  <c r="AH128" i="39" s="1"/>
  <c r="V127" i="39"/>
  <c r="AE127" i="39"/>
  <c r="Y127" i="39"/>
  <c r="AC127" i="39"/>
  <c r="U127" i="39"/>
  <c r="AD127" i="39"/>
  <c r="W127" i="39"/>
  <c r="N116" i="39"/>
  <c r="M116" i="39"/>
  <c r="L116" i="39"/>
  <c r="K116" i="39"/>
  <c r="J116" i="39"/>
  <c r="I116" i="39"/>
  <c r="H116" i="39"/>
  <c r="G116" i="39"/>
  <c r="F116" i="39"/>
  <c r="E116" i="39"/>
  <c r="D116" i="39"/>
  <c r="C116" i="39"/>
  <c r="E127" i="39" l="1"/>
  <c r="G127" i="39"/>
  <c r="O116" i="39"/>
  <c r="M127" i="39"/>
  <c r="H127" i="39"/>
  <c r="J127" i="39"/>
  <c r="P128" i="39"/>
  <c r="C127" i="39"/>
  <c r="K127" i="39"/>
  <c r="I127" i="39"/>
  <c r="D127" i="39"/>
  <c r="L127" i="39"/>
  <c r="F127" i="39"/>
  <c r="N127" i="39"/>
  <c r="AF127" i="39"/>
  <c r="AG128" i="39"/>
  <c r="O127" i="39" l="1"/>
  <c r="J14" i="45" s="1"/>
  <c r="K14" i="45" s="1"/>
  <c r="AC141" i="39"/>
  <c r="Y141" i="39"/>
  <c r="AD141" i="39"/>
  <c r="AF138" i="39"/>
  <c r="AB141" i="39"/>
  <c r="AF137" i="39"/>
  <c r="T141" i="39"/>
  <c r="AF134" i="39"/>
  <c r="AF136" i="39"/>
  <c r="Z141" i="39"/>
  <c r="AF132" i="39"/>
  <c r="V141" i="39"/>
  <c r="AA141" i="39"/>
  <c r="AF130" i="39"/>
  <c r="AF135" i="39"/>
  <c r="AF133" i="39"/>
  <c r="AF139" i="39"/>
  <c r="AF140" i="39"/>
  <c r="U141" i="39"/>
  <c r="AF131" i="39"/>
  <c r="X141" i="39"/>
  <c r="AE141" i="39"/>
  <c r="W141" i="39"/>
  <c r="H134" i="39"/>
  <c r="G134" i="39"/>
  <c r="F134" i="39"/>
  <c r="E134" i="39"/>
  <c r="D134" i="39"/>
  <c r="C134" i="39"/>
  <c r="N134" i="39"/>
  <c r="M134" i="39"/>
  <c r="L134" i="39"/>
  <c r="K134" i="39"/>
  <c r="J134" i="39"/>
  <c r="I134" i="39"/>
  <c r="N135" i="39"/>
  <c r="M135" i="39"/>
  <c r="L135" i="39"/>
  <c r="K135" i="39"/>
  <c r="J135" i="39"/>
  <c r="I135" i="39"/>
  <c r="H135" i="39"/>
  <c r="G135" i="39"/>
  <c r="F135" i="39"/>
  <c r="E135" i="39"/>
  <c r="D135" i="39"/>
  <c r="C135" i="39"/>
  <c r="J132" i="39"/>
  <c r="I132" i="39"/>
  <c r="H132" i="39"/>
  <c r="G132" i="39"/>
  <c r="F132" i="39"/>
  <c r="E132" i="39"/>
  <c r="D132" i="39"/>
  <c r="C132" i="39"/>
  <c r="N132" i="39"/>
  <c r="M132" i="39"/>
  <c r="L132" i="39"/>
  <c r="K132" i="39"/>
  <c r="N133" i="39"/>
  <c r="M133" i="39"/>
  <c r="L133" i="39"/>
  <c r="K133" i="39"/>
  <c r="J133" i="39"/>
  <c r="I133" i="39"/>
  <c r="H133" i="39"/>
  <c r="G133" i="39"/>
  <c r="F133" i="39"/>
  <c r="E133" i="39"/>
  <c r="D133" i="39"/>
  <c r="C133" i="39"/>
  <c r="G131" i="39"/>
  <c r="F131" i="39"/>
  <c r="E131" i="39"/>
  <c r="D131" i="39"/>
  <c r="C131" i="39"/>
  <c r="N131" i="39"/>
  <c r="M131" i="39"/>
  <c r="L131" i="39"/>
  <c r="K131" i="39"/>
  <c r="J131" i="39"/>
  <c r="I131" i="39"/>
  <c r="H131" i="39"/>
  <c r="F139" i="39"/>
  <c r="E139" i="39"/>
  <c r="D139" i="39"/>
  <c r="C139" i="39"/>
  <c r="N139" i="39"/>
  <c r="M139" i="39"/>
  <c r="L139" i="39"/>
  <c r="K139" i="39"/>
  <c r="J139" i="39"/>
  <c r="I139" i="39"/>
  <c r="H139" i="39"/>
  <c r="G139" i="39"/>
  <c r="L138" i="39"/>
  <c r="K138" i="39"/>
  <c r="J138" i="39"/>
  <c r="I138" i="39"/>
  <c r="H138" i="39"/>
  <c r="G138" i="39"/>
  <c r="F138" i="39"/>
  <c r="E138" i="39"/>
  <c r="D138" i="39"/>
  <c r="C138" i="39"/>
  <c r="N138" i="39"/>
  <c r="M138" i="39"/>
  <c r="G140" i="39"/>
  <c r="F140" i="39"/>
  <c r="E140" i="39"/>
  <c r="D140" i="39"/>
  <c r="C140" i="39"/>
  <c r="N140" i="39"/>
  <c r="M140" i="39"/>
  <c r="L140" i="39"/>
  <c r="K140" i="39"/>
  <c r="J140" i="39"/>
  <c r="I140" i="39"/>
  <c r="H140" i="39"/>
  <c r="F137" i="39"/>
  <c r="E137" i="39"/>
  <c r="D137" i="39"/>
  <c r="C137" i="39"/>
  <c r="N137" i="39"/>
  <c r="M137" i="39"/>
  <c r="L137" i="39"/>
  <c r="K137" i="39"/>
  <c r="J137" i="39"/>
  <c r="I137" i="39"/>
  <c r="H137" i="39"/>
  <c r="G137" i="39"/>
  <c r="I136" i="39"/>
  <c r="H136" i="39"/>
  <c r="G136" i="39"/>
  <c r="F136" i="39"/>
  <c r="E136" i="39"/>
  <c r="D136" i="39"/>
  <c r="C136" i="39"/>
  <c r="N136" i="39"/>
  <c r="M136" i="39"/>
  <c r="L136" i="39"/>
  <c r="K136" i="39"/>
  <c r="J136" i="39"/>
  <c r="N130" i="39"/>
  <c r="M130" i="39"/>
  <c r="L130" i="39"/>
  <c r="K130" i="39"/>
  <c r="J130" i="39"/>
  <c r="I130" i="39"/>
  <c r="H130" i="39"/>
  <c r="G130" i="39"/>
  <c r="F130" i="39"/>
  <c r="E130" i="39"/>
  <c r="D130" i="39"/>
  <c r="C130" i="39"/>
  <c r="O138" i="39" l="1"/>
  <c r="I141" i="39"/>
  <c r="O133" i="39"/>
  <c r="H141" i="39"/>
  <c r="O132" i="39"/>
  <c r="J141" i="39"/>
  <c r="P142" i="39"/>
  <c r="C141" i="39"/>
  <c r="O130" i="39"/>
  <c r="K141" i="39"/>
  <c r="O139" i="39"/>
  <c r="O131" i="39"/>
  <c r="D141" i="39"/>
  <c r="O135" i="39"/>
  <c r="L141" i="39"/>
  <c r="O137" i="39"/>
  <c r="E141" i="39"/>
  <c r="O136" i="39"/>
  <c r="F141" i="39"/>
  <c r="N141" i="39"/>
  <c r="O140" i="39"/>
  <c r="M141" i="39"/>
  <c r="O134" i="39"/>
  <c r="G141" i="39"/>
  <c r="AH142" i="39"/>
  <c r="AG142" i="39"/>
  <c r="AF141" i="39"/>
  <c r="O141" i="39" l="1"/>
  <c r="J15" i="45" s="1"/>
  <c r="K15" i="45" s="1"/>
  <c r="AF146" i="39"/>
  <c r="AF153" i="39"/>
  <c r="AF152" i="39"/>
  <c r="AF148" i="39"/>
  <c r="AF154" i="39"/>
  <c r="AF145" i="39"/>
  <c r="AF149" i="39"/>
  <c r="AF147" i="39"/>
  <c r="AF150" i="39"/>
  <c r="AF151" i="39"/>
  <c r="F148" i="39"/>
  <c r="F190" i="39" s="1"/>
  <c r="E148" i="39"/>
  <c r="E190" i="39" s="1"/>
  <c r="D148" i="39"/>
  <c r="D190" i="39" s="1"/>
  <c r="C148" i="39"/>
  <c r="C190" i="39" s="1"/>
  <c r="N148" i="39"/>
  <c r="N190" i="39" s="1"/>
  <c r="M148" i="39"/>
  <c r="M190" i="39" s="1"/>
  <c r="L148" i="39"/>
  <c r="L190" i="39" s="1"/>
  <c r="K148" i="39"/>
  <c r="K190" i="39" s="1"/>
  <c r="J148" i="39"/>
  <c r="J190" i="39" s="1"/>
  <c r="I148" i="39"/>
  <c r="I190" i="39" s="1"/>
  <c r="H148" i="39"/>
  <c r="H190" i="39" s="1"/>
  <c r="G148" i="39"/>
  <c r="G190" i="39" s="1"/>
  <c r="F147" i="39"/>
  <c r="F189" i="39" s="1"/>
  <c r="E147" i="39"/>
  <c r="E189" i="39" s="1"/>
  <c r="D147" i="39"/>
  <c r="D189" i="39" s="1"/>
  <c r="C147" i="39"/>
  <c r="C189" i="39" s="1"/>
  <c r="N147" i="39"/>
  <c r="N189" i="39" s="1"/>
  <c r="M147" i="39"/>
  <c r="M189" i="39" s="1"/>
  <c r="L147" i="39"/>
  <c r="L189" i="39" s="1"/>
  <c r="K147" i="39"/>
  <c r="K189" i="39" s="1"/>
  <c r="J147" i="39"/>
  <c r="J189" i="39" s="1"/>
  <c r="I147" i="39"/>
  <c r="I189" i="39" s="1"/>
  <c r="H147" i="39"/>
  <c r="H189" i="39" s="1"/>
  <c r="G147" i="39"/>
  <c r="G189" i="39" s="1"/>
  <c r="D150" i="39"/>
  <c r="D192" i="39" s="1"/>
  <c r="C150" i="39"/>
  <c r="C192" i="39" s="1"/>
  <c r="N150" i="39"/>
  <c r="N192" i="39" s="1"/>
  <c r="M150" i="39"/>
  <c r="M192" i="39" s="1"/>
  <c r="L150" i="39"/>
  <c r="L192" i="39" s="1"/>
  <c r="K150" i="39"/>
  <c r="K192" i="39" s="1"/>
  <c r="J150" i="39"/>
  <c r="J192" i="39" s="1"/>
  <c r="I150" i="39"/>
  <c r="I192" i="39" s="1"/>
  <c r="H150" i="39"/>
  <c r="H192" i="39" s="1"/>
  <c r="G150" i="39"/>
  <c r="G192" i="39" s="1"/>
  <c r="F150" i="39"/>
  <c r="F192" i="39" s="1"/>
  <c r="E150" i="39"/>
  <c r="E192" i="39" s="1"/>
  <c r="L151" i="39"/>
  <c r="L193" i="39" s="1"/>
  <c r="K151" i="39"/>
  <c r="K193" i="39" s="1"/>
  <c r="J151" i="39"/>
  <c r="J193" i="39" s="1"/>
  <c r="I151" i="39"/>
  <c r="I193" i="39" s="1"/>
  <c r="H151" i="39"/>
  <c r="H193" i="39" s="1"/>
  <c r="G151" i="39"/>
  <c r="G193" i="39" s="1"/>
  <c r="F151" i="39"/>
  <c r="F193" i="39" s="1"/>
  <c r="E151" i="39"/>
  <c r="E193" i="39" s="1"/>
  <c r="D151" i="39"/>
  <c r="D193" i="39" s="1"/>
  <c r="C151" i="39"/>
  <c r="C193" i="39" s="1"/>
  <c r="N151" i="39"/>
  <c r="N193" i="39" s="1"/>
  <c r="M151" i="39"/>
  <c r="M193" i="39" s="1"/>
  <c r="M145" i="39"/>
  <c r="M187" i="39" s="1"/>
  <c r="L145" i="39"/>
  <c r="L187" i="39" s="1"/>
  <c r="K145" i="39"/>
  <c r="K187" i="39" s="1"/>
  <c r="J145" i="39"/>
  <c r="J187" i="39" s="1"/>
  <c r="I145" i="39"/>
  <c r="I187" i="39" s="1"/>
  <c r="H145" i="39"/>
  <c r="H187" i="39" s="1"/>
  <c r="G145" i="39"/>
  <c r="G187" i="39" s="1"/>
  <c r="F145" i="39"/>
  <c r="F187" i="39" s="1"/>
  <c r="E145" i="39"/>
  <c r="E187" i="39" s="1"/>
  <c r="D145" i="39"/>
  <c r="D187" i="39" s="1"/>
  <c r="C145" i="39"/>
  <c r="C187" i="39" s="1"/>
  <c r="N145" i="39"/>
  <c r="N187" i="39" s="1"/>
  <c r="N146" i="39"/>
  <c r="N188" i="39" s="1"/>
  <c r="M146" i="39"/>
  <c r="M188" i="39" s="1"/>
  <c r="L146" i="39"/>
  <c r="L188" i="39" s="1"/>
  <c r="K146" i="39"/>
  <c r="K188" i="39" s="1"/>
  <c r="J146" i="39"/>
  <c r="J188" i="39" s="1"/>
  <c r="I146" i="39"/>
  <c r="I188" i="39" s="1"/>
  <c r="H146" i="39"/>
  <c r="H188" i="39" s="1"/>
  <c r="G146" i="39"/>
  <c r="G188" i="39" s="1"/>
  <c r="F146" i="39"/>
  <c r="F188" i="39" s="1"/>
  <c r="E146" i="39"/>
  <c r="E188" i="39" s="1"/>
  <c r="D146" i="39"/>
  <c r="D188" i="39" s="1"/>
  <c r="C146" i="39"/>
  <c r="C188" i="39" s="1"/>
  <c r="M152" i="39"/>
  <c r="M194" i="39" s="1"/>
  <c r="L152" i="39"/>
  <c r="L194" i="39" s="1"/>
  <c r="K152" i="39"/>
  <c r="K194" i="39" s="1"/>
  <c r="J152" i="39"/>
  <c r="J194" i="39" s="1"/>
  <c r="I152" i="39"/>
  <c r="I194" i="39" s="1"/>
  <c r="H152" i="39"/>
  <c r="H194" i="39" s="1"/>
  <c r="G152" i="39"/>
  <c r="G194" i="39" s="1"/>
  <c r="F152" i="39"/>
  <c r="F194" i="39" s="1"/>
  <c r="E152" i="39"/>
  <c r="E194" i="39" s="1"/>
  <c r="D152" i="39"/>
  <c r="D194" i="39" s="1"/>
  <c r="C152" i="39"/>
  <c r="C194" i="39" s="1"/>
  <c r="N152" i="39"/>
  <c r="N194" i="39" s="1"/>
  <c r="F153" i="39"/>
  <c r="F195" i="39" s="1"/>
  <c r="E153" i="39"/>
  <c r="E195" i="39" s="1"/>
  <c r="D153" i="39"/>
  <c r="D195" i="39" s="1"/>
  <c r="C153" i="39"/>
  <c r="C195" i="39" s="1"/>
  <c r="N153" i="39"/>
  <c r="N195" i="39" s="1"/>
  <c r="M153" i="39"/>
  <c r="M195" i="39" s="1"/>
  <c r="L153" i="39"/>
  <c r="L195" i="39" s="1"/>
  <c r="K153" i="39"/>
  <c r="K195" i="39" s="1"/>
  <c r="J153" i="39"/>
  <c r="J195" i="39" s="1"/>
  <c r="I153" i="39"/>
  <c r="I195" i="39" s="1"/>
  <c r="H153" i="39"/>
  <c r="H195" i="39" s="1"/>
  <c r="G153" i="39"/>
  <c r="G195" i="39" s="1"/>
  <c r="N154" i="39"/>
  <c r="N196" i="39" s="1"/>
  <c r="M154" i="39"/>
  <c r="M196" i="39" s="1"/>
  <c r="L154" i="39"/>
  <c r="L196" i="39" s="1"/>
  <c r="K154" i="39"/>
  <c r="K196" i="39" s="1"/>
  <c r="J154" i="39"/>
  <c r="J196" i="39" s="1"/>
  <c r="I154" i="39"/>
  <c r="I196" i="39" s="1"/>
  <c r="H154" i="39"/>
  <c r="H196" i="39" s="1"/>
  <c r="G154" i="39"/>
  <c r="G196" i="39" s="1"/>
  <c r="F154" i="39"/>
  <c r="F196" i="39" s="1"/>
  <c r="E154" i="39"/>
  <c r="E196" i="39" s="1"/>
  <c r="D154" i="39"/>
  <c r="D196" i="39" s="1"/>
  <c r="C154" i="39"/>
  <c r="C196" i="39" s="1"/>
  <c r="J149" i="39"/>
  <c r="J191" i="39" s="1"/>
  <c r="I149" i="39"/>
  <c r="I191" i="39" s="1"/>
  <c r="H149" i="39"/>
  <c r="H191" i="39" s="1"/>
  <c r="G149" i="39"/>
  <c r="G191" i="39" s="1"/>
  <c r="F149" i="39"/>
  <c r="F191" i="39" s="1"/>
  <c r="E149" i="39"/>
  <c r="E191" i="39" s="1"/>
  <c r="D149" i="39"/>
  <c r="D191" i="39" s="1"/>
  <c r="C149" i="39"/>
  <c r="C191" i="39" s="1"/>
  <c r="N149" i="39"/>
  <c r="N191" i="39" s="1"/>
  <c r="M149" i="39"/>
  <c r="M191" i="39" s="1"/>
  <c r="L149" i="39"/>
  <c r="L191" i="39" s="1"/>
  <c r="K149" i="39"/>
  <c r="K191" i="39" s="1"/>
  <c r="O152" i="39" l="1"/>
  <c r="O145" i="39"/>
  <c r="O195" i="39"/>
  <c r="C14" i="32"/>
  <c r="C29" i="32" s="1"/>
  <c r="C59" i="32" s="1"/>
  <c r="O188" i="39"/>
  <c r="C7" i="32"/>
  <c r="C22" i="32" s="1"/>
  <c r="C52" i="32" s="1"/>
  <c r="O147" i="39"/>
  <c r="O148" i="39"/>
  <c r="O191" i="39"/>
  <c r="C10" i="32"/>
  <c r="C25" i="32" s="1"/>
  <c r="C55" i="32" s="1"/>
  <c r="O189" i="39"/>
  <c r="C8" i="32"/>
  <c r="C23" i="32" s="1"/>
  <c r="C53" i="32" s="1"/>
  <c r="O190" i="39"/>
  <c r="C9" i="32"/>
  <c r="C24" i="32" s="1"/>
  <c r="C54" i="32" s="1"/>
  <c r="O154" i="39"/>
  <c r="O196" i="39"/>
  <c r="O146" i="39"/>
  <c r="O151" i="39"/>
  <c r="O150" i="39"/>
  <c r="O149" i="39"/>
  <c r="O193" i="39"/>
  <c r="C12" i="32"/>
  <c r="C27" i="32" s="1"/>
  <c r="C57" i="32" s="1"/>
  <c r="O192" i="39"/>
  <c r="C11" i="32"/>
  <c r="C26" i="32" s="1"/>
  <c r="C56" i="32" s="1"/>
  <c r="O187" i="39"/>
  <c r="C6" i="32"/>
  <c r="C21" i="32" s="1"/>
  <c r="C51" i="32" s="1"/>
  <c r="O153" i="39"/>
  <c r="O194" i="39"/>
  <c r="C13" i="32"/>
  <c r="C28" i="32" s="1"/>
  <c r="C58" i="32" s="1"/>
  <c r="AF170" i="39"/>
  <c r="AF163" i="39"/>
  <c r="AF160" i="39"/>
  <c r="U169" i="39"/>
  <c r="AF159" i="39"/>
  <c r="AF167" i="39"/>
  <c r="T169" i="39"/>
  <c r="AF161" i="39"/>
  <c r="AE169" i="39"/>
  <c r="AC169" i="39"/>
  <c r="V169" i="39"/>
  <c r="AF168" i="39"/>
  <c r="AF162" i="39"/>
  <c r="AB169" i="39"/>
  <c r="AF166" i="39"/>
  <c r="AF165" i="39"/>
  <c r="Y169" i="39"/>
  <c r="X169" i="39"/>
  <c r="W169" i="39"/>
  <c r="AF164" i="39"/>
  <c r="AD169" i="39"/>
  <c r="Z169" i="39"/>
  <c r="AF158" i="39"/>
  <c r="AH170" i="39" s="1"/>
  <c r="AA169" i="39"/>
  <c r="I166" i="39"/>
  <c r="I180" i="39" s="1"/>
  <c r="H166" i="39"/>
  <c r="H180" i="39" s="1"/>
  <c r="G166" i="39"/>
  <c r="G180" i="39" s="1"/>
  <c r="F166" i="39"/>
  <c r="F180" i="39" s="1"/>
  <c r="E166" i="39"/>
  <c r="E180" i="39" s="1"/>
  <c r="D166" i="39"/>
  <c r="D180" i="39" s="1"/>
  <c r="C166" i="39"/>
  <c r="N166" i="39"/>
  <c r="N180" i="39" s="1"/>
  <c r="M166" i="39"/>
  <c r="M180" i="39" s="1"/>
  <c r="L166" i="39"/>
  <c r="L180" i="39" s="1"/>
  <c r="K166" i="39"/>
  <c r="K180" i="39" s="1"/>
  <c r="J166" i="39"/>
  <c r="J180" i="39" s="1"/>
  <c r="G161" i="39"/>
  <c r="G175" i="39" s="1"/>
  <c r="F161" i="39"/>
  <c r="F175" i="39" s="1"/>
  <c r="E161" i="39"/>
  <c r="E175" i="39" s="1"/>
  <c r="D161" i="39"/>
  <c r="D175" i="39" s="1"/>
  <c r="C161" i="39"/>
  <c r="C175" i="39" s="1"/>
  <c r="N161" i="39"/>
  <c r="N175" i="39" s="1"/>
  <c r="M161" i="39"/>
  <c r="M175" i="39" s="1"/>
  <c r="L161" i="39"/>
  <c r="L175" i="39" s="1"/>
  <c r="K161" i="39"/>
  <c r="K175" i="39" s="1"/>
  <c r="J161" i="39"/>
  <c r="J175" i="39" s="1"/>
  <c r="I161" i="39"/>
  <c r="I175" i="39" s="1"/>
  <c r="H161" i="39"/>
  <c r="H175" i="39" s="1"/>
  <c r="L168" i="39"/>
  <c r="L182" i="39" s="1"/>
  <c r="K168" i="39"/>
  <c r="K182" i="39" s="1"/>
  <c r="J168" i="39"/>
  <c r="J182" i="39" s="1"/>
  <c r="I168" i="39"/>
  <c r="I182" i="39" s="1"/>
  <c r="H168" i="39"/>
  <c r="H182" i="39" s="1"/>
  <c r="G168" i="39"/>
  <c r="G182" i="39" s="1"/>
  <c r="F168" i="39"/>
  <c r="F182" i="39" s="1"/>
  <c r="E168" i="39"/>
  <c r="E182" i="39" s="1"/>
  <c r="D168" i="39"/>
  <c r="D182" i="39" s="1"/>
  <c r="C168" i="39"/>
  <c r="C182" i="39" s="1"/>
  <c r="N168" i="39"/>
  <c r="N182" i="39" s="1"/>
  <c r="M168" i="39"/>
  <c r="M182" i="39" s="1"/>
  <c r="D159" i="39"/>
  <c r="D173" i="39" s="1"/>
  <c r="C159" i="39"/>
  <c r="C173" i="39" s="1"/>
  <c r="N159" i="39"/>
  <c r="N173" i="39" s="1"/>
  <c r="M159" i="39"/>
  <c r="M173" i="39" s="1"/>
  <c r="L159" i="39"/>
  <c r="L173" i="39" s="1"/>
  <c r="K159" i="39"/>
  <c r="K173" i="39" s="1"/>
  <c r="J159" i="39"/>
  <c r="J173" i="39" s="1"/>
  <c r="I159" i="39"/>
  <c r="I173" i="39" s="1"/>
  <c r="H159" i="39"/>
  <c r="H173" i="39" s="1"/>
  <c r="G159" i="39"/>
  <c r="G173" i="39" s="1"/>
  <c r="F159" i="39"/>
  <c r="F173" i="39" s="1"/>
  <c r="E159" i="39"/>
  <c r="E173" i="39" s="1"/>
  <c r="D167" i="39"/>
  <c r="D181" i="39" s="1"/>
  <c r="C167" i="39"/>
  <c r="C181" i="39" s="1"/>
  <c r="N167" i="39"/>
  <c r="N181" i="39" s="1"/>
  <c r="M167" i="39"/>
  <c r="M181" i="39" s="1"/>
  <c r="L167" i="39"/>
  <c r="L181" i="39" s="1"/>
  <c r="K167" i="39"/>
  <c r="K181" i="39" s="1"/>
  <c r="J167" i="39"/>
  <c r="J181" i="39" s="1"/>
  <c r="I167" i="39"/>
  <c r="I181" i="39" s="1"/>
  <c r="H167" i="39"/>
  <c r="H181" i="39" s="1"/>
  <c r="G167" i="39"/>
  <c r="G181" i="39" s="1"/>
  <c r="F167" i="39"/>
  <c r="F181" i="39" s="1"/>
  <c r="E167" i="39"/>
  <c r="E181" i="39" s="1"/>
  <c r="C164" i="39"/>
  <c r="C178" i="39" s="1"/>
  <c r="N164" i="39"/>
  <c r="N178" i="39" s="1"/>
  <c r="M164" i="39"/>
  <c r="M178" i="39" s="1"/>
  <c r="L164" i="39"/>
  <c r="L178" i="39" s="1"/>
  <c r="K164" i="39"/>
  <c r="K178" i="39" s="1"/>
  <c r="J164" i="39"/>
  <c r="J178" i="39" s="1"/>
  <c r="I164" i="39"/>
  <c r="I178" i="39" s="1"/>
  <c r="H164" i="39"/>
  <c r="H178" i="39" s="1"/>
  <c r="G164" i="39"/>
  <c r="G178" i="39" s="1"/>
  <c r="F164" i="39"/>
  <c r="F178" i="39" s="1"/>
  <c r="E164" i="39"/>
  <c r="E178" i="39" s="1"/>
  <c r="D164" i="39"/>
  <c r="D178" i="39" s="1"/>
  <c r="N165" i="39"/>
  <c r="N179" i="39" s="1"/>
  <c r="M165" i="39"/>
  <c r="M179" i="39" s="1"/>
  <c r="L165" i="39"/>
  <c r="L179" i="39" s="1"/>
  <c r="K165" i="39"/>
  <c r="K179" i="39" s="1"/>
  <c r="J165" i="39"/>
  <c r="J179" i="39" s="1"/>
  <c r="I165" i="39"/>
  <c r="I179" i="39" s="1"/>
  <c r="H165" i="39"/>
  <c r="H179" i="39" s="1"/>
  <c r="G165" i="39"/>
  <c r="G179" i="39" s="1"/>
  <c r="F165" i="39"/>
  <c r="F179" i="39" s="1"/>
  <c r="E165" i="39"/>
  <c r="E179" i="39" s="1"/>
  <c r="D165" i="39"/>
  <c r="D179" i="39" s="1"/>
  <c r="C165" i="39"/>
  <c r="C179" i="39" s="1"/>
  <c r="H163" i="39"/>
  <c r="H177" i="39" s="1"/>
  <c r="G163" i="39"/>
  <c r="G177" i="39" s="1"/>
  <c r="F163" i="39"/>
  <c r="F177" i="39" s="1"/>
  <c r="E163" i="39"/>
  <c r="E177" i="39" s="1"/>
  <c r="D163" i="39"/>
  <c r="D177" i="39" s="1"/>
  <c r="C163" i="39"/>
  <c r="C177" i="39" s="1"/>
  <c r="N163" i="39"/>
  <c r="N177" i="39" s="1"/>
  <c r="M163" i="39"/>
  <c r="M177" i="39" s="1"/>
  <c r="L163" i="39"/>
  <c r="L177" i="39" s="1"/>
  <c r="K163" i="39"/>
  <c r="K177" i="39" s="1"/>
  <c r="J163" i="39"/>
  <c r="J177" i="39" s="1"/>
  <c r="I163" i="39"/>
  <c r="I177" i="39" s="1"/>
  <c r="J162" i="39"/>
  <c r="J176" i="39" s="1"/>
  <c r="I162" i="39"/>
  <c r="I176" i="39" s="1"/>
  <c r="H162" i="39"/>
  <c r="H176" i="39" s="1"/>
  <c r="G162" i="39"/>
  <c r="G176" i="39" s="1"/>
  <c r="F162" i="39"/>
  <c r="F176" i="39" s="1"/>
  <c r="E162" i="39"/>
  <c r="E176" i="39" s="1"/>
  <c r="D162" i="39"/>
  <c r="D176" i="39" s="1"/>
  <c r="C162" i="39"/>
  <c r="C176" i="39" s="1"/>
  <c r="N162" i="39"/>
  <c r="N176" i="39" s="1"/>
  <c r="M162" i="39"/>
  <c r="M176" i="39" s="1"/>
  <c r="L162" i="39"/>
  <c r="L176" i="39" s="1"/>
  <c r="K162" i="39"/>
  <c r="K176" i="39" s="1"/>
  <c r="K160" i="39"/>
  <c r="K174" i="39" s="1"/>
  <c r="J160" i="39"/>
  <c r="J174" i="39" s="1"/>
  <c r="I160" i="39"/>
  <c r="I174" i="39" s="1"/>
  <c r="H160" i="39"/>
  <c r="H174" i="39" s="1"/>
  <c r="G160" i="39"/>
  <c r="G174" i="39" s="1"/>
  <c r="F160" i="39"/>
  <c r="F174" i="39" s="1"/>
  <c r="E160" i="39"/>
  <c r="E174" i="39" s="1"/>
  <c r="D160" i="39"/>
  <c r="D174" i="39" s="1"/>
  <c r="C160" i="39"/>
  <c r="C174" i="39" s="1"/>
  <c r="N160" i="39"/>
  <c r="N174" i="39" s="1"/>
  <c r="M160" i="39"/>
  <c r="M174" i="39" s="1"/>
  <c r="L160" i="39"/>
  <c r="L174" i="39" s="1"/>
  <c r="N158" i="39"/>
  <c r="M158" i="39"/>
  <c r="L158" i="39"/>
  <c r="K158" i="39"/>
  <c r="J158" i="39"/>
  <c r="I158" i="39"/>
  <c r="H158" i="39"/>
  <c r="G158" i="39"/>
  <c r="F158" i="39"/>
  <c r="E158" i="39"/>
  <c r="D158" i="39"/>
  <c r="C158" i="39"/>
  <c r="C172" i="39" s="1"/>
  <c r="C5" i="2" s="1"/>
  <c r="O165" i="39" l="1"/>
  <c r="O158" i="39"/>
  <c r="C50" i="2"/>
  <c r="D203" i="39"/>
  <c r="C205" i="39"/>
  <c r="C9" i="2"/>
  <c r="C24" i="2" s="1"/>
  <c r="C54" i="2" s="1"/>
  <c r="O176" i="39"/>
  <c r="O205" i="39" s="1"/>
  <c r="L206" i="39"/>
  <c r="G206" i="39"/>
  <c r="I208" i="39"/>
  <c r="F207" i="39"/>
  <c r="N207" i="39"/>
  <c r="H210" i="39"/>
  <c r="C210" i="39"/>
  <c r="O181" i="39"/>
  <c r="O210" i="39" s="1"/>
  <c r="C14" i="2"/>
  <c r="C29" i="2" s="1"/>
  <c r="C59" i="2" s="1"/>
  <c r="K202" i="39"/>
  <c r="C211" i="39"/>
  <c r="O182" i="39"/>
  <c r="O211" i="39" s="1"/>
  <c r="C15" i="2"/>
  <c r="C30" i="2" s="1"/>
  <c r="K211" i="39"/>
  <c r="K204" i="39"/>
  <c r="F204" i="39"/>
  <c r="K209" i="39"/>
  <c r="G209" i="39"/>
  <c r="E203" i="39"/>
  <c r="D205" i="39"/>
  <c r="M206" i="39"/>
  <c r="H206" i="39"/>
  <c r="J208" i="39"/>
  <c r="G207" i="39"/>
  <c r="O164" i="39"/>
  <c r="I210" i="39"/>
  <c r="D210" i="39"/>
  <c r="L202" i="39"/>
  <c r="D211" i="39"/>
  <c r="L211" i="39"/>
  <c r="L204" i="39"/>
  <c r="G204" i="39"/>
  <c r="L209" i="39"/>
  <c r="M169" i="39"/>
  <c r="M172" i="39"/>
  <c r="F169" i="39"/>
  <c r="F172" i="39"/>
  <c r="F203" i="39"/>
  <c r="E205" i="39"/>
  <c r="N206" i="39"/>
  <c r="C12" i="2"/>
  <c r="C27" i="2" s="1"/>
  <c r="C57" i="2" s="1"/>
  <c r="C208" i="39"/>
  <c r="O179" i="39"/>
  <c r="O208" i="39" s="1"/>
  <c r="K208" i="39"/>
  <c r="H207" i="39"/>
  <c r="C207" i="39"/>
  <c r="C11" i="2"/>
  <c r="C26" i="2" s="1"/>
  <c r="C56" i="2" s="1"/>
  <c r="O178" i="39"/>
  <c r="O207" i="39" s="1"/>
  <c r="J210" i="39"/>
  <c r="E202" i="39"/>
  <c r="M202" i="39"/>
  <c r="E211" i="39"/>
  <c r="M204" i="39"/>
  <c r="I209" i="39"/>
  <c r="L169" i="39"/>
  <c r="L172" i="39"/>
  <c r="E169" i="39"/>
  <c r="E172" i="39"/>
  <c r="N169" i="39"/>
  <c r="N172" i="39"/>
  <c r="G169" i="39"/>
  <c r="G172" i="39"/>
  <c r="L203" i="39"/>
  <c r="G203" i="39"/>
  <c r="K205" i="39"/>
  <c r="F205" i="39"/>
  <c r="O163" i="39"/>
  <c r="D208" i="39"/>
  <c r="L208" i="39"/>
  <c r="I207" i="39"/>
  <c r="K210" i="39"/>
  <c r="F202" i="39"/>
  <c r="N202" i="39"/>
  <c r="F211" i="39"/>
  <c r="N204" i="39"/>
  <c r="N209" i="39"/>
  <c r="H169" i="39"/>
  <c r="H172" i="39"/>
  <c r="M203" i="39"/>
  <c r="H203" i="39"/>
  <c r="L205" i="39"/>
  <c r="G205" i="39"/>
  <c r="C206" i="39"/>
  <c r="O177" i="39"/>
  <c r="O206" i="39" s="1"/>
  <c r="C10" i="2"/>
  <c r="C25" i="2" s="1"/>
  <c r="C55" i="2" s="1"/>
  <c r="E208" i="39"/>
  <c r="M208" i="39"/>
  <c r="J207" i="39"/>
  <c r="L210" i="39"/>
  <c r="G202" i="39"/>
  <c r="O159" i="39"/>
  <c r="G211" i="39"/>
  <c r="O161" i="39"/>
  <c r="O166" i="39"/>
  <c r="D169" i="39"/>
  <c r="D172" i="39"/>
  <c r="N203" i="39"/>
  <c r="I203" i="39"/>
  <c r="M205" i="39"/>
  <c r="H205" i="39"/>
  <c r="I206" i="39"/>
  <c r="D206" i="39"/>
  <c r="F208" i="39"/>
  <c r="N208" i="39"/>
  <c r="K207" i="39"/>
  <c r="E210" i="39"/>
  <c r="M210" i="39"/>
  <c r="H202" i="39"/>
  <c r="C202" i="39"/>
  <c r="C6" i="2"/>
  <c r="O173" i="39"/>
  <c r="O202" i="39" s="1"/>
  <c r="M211" i="39"/>
  <c r="H211" i="39"/>
  <c r="H204" i="39"/>
  <c r="O175" i="39"/>
  <c r="O204" i="39" s="1"/>
  <c r="C204" i="39"/>
  <c r="C8" i="2"/>
  <c r="C23" i="2" s="1"/>
  <c r="C53" i="2" s="1"/>
  <c r="I169" i="39"/>
  <c r="I172" i="39"/>
  <c r="J169" i="39"/>
  <c r="J172" i="39"/>
  <c r="O160" i="39"/>
  <c r="J203" i="39"/>
  <c r="N205" i="39"/>
  <c r="I205" i="39"/>
  <c r="J206" i="39"/>
  <c r="E206" i="39"/>
  <c r="G208" i="39"/>
  <c r="D207" i="39"/>
  <c r="L207" i="39"/>
  <c r="F210" i="39"/>
  <c r="N210" i="39"/>
  <c r="I202" i="39"/>
  <c r="D202" i="39"/>
  <c r="N211" i="39"/>
  <c r="I211" i="39"/>
  <c r="I204" i="39"/>
  <c r="D204" i="39"/>
  <c r="E209" i="39"/>
  <c r="P170" i="39"/>
  <c r="C169" i="39"/>
  <c r="K169" i="39"/>
  <c r="K172" i="39"/>
  <c r="C203" i="39"/>
  <c r="C7" i="2"/>
  <c r="C22" i="2" s="1"/>
  <c r="C52" i="2" s="1"/>
  <c r="O174" i="39"/>
  <c r="O203" i="39" s="1"/>
  <c r="K203" i="39"/>
  <c r="O162" i="39"/>
  <c r="J205" i="39"/>
  <c r="K206" i="39"/>
  <c r="F206" i="39"/>
  <c r="H208" i="39"/>
  <c r="E207" i="39"/>
  <c r="M207" i="39"/>
  <c r="G210" i="39"/>
  <c r="O167" i="39"/>
  <c r="J202" i="39"/>
  <c r="O168" i="39"/>
  <c r="J211" i="39"/>
  <c r="J204" i="39"/>
  <c r="E204" i="39"/>
  <c r="F209" i="39"/>
  <c r="C180" i="39"/>
  <c r="M209" i="39"/>
  <c r="H209" i="39"/>
  <c r="D209" i="39"/>
  <c r="J209" i="39"/>
  <c r="AG170" i="39"/>
  <c r="AF169" i="39"/>
  <c r="C209" i="39" l="1"/>
  <c r="O180" i="39"/>
  <c r="O209" i="39" s="1"/>
  <c r="C13" i="2"/>
  <c r="C28" i="2" s="1"/>
  <c r="C58" i="2" s="1"/>
  <c r="N183" i="39"/>
  <c r="K183" i="39"/>
  <c r="J183" i="39"/>
  <c r="H183" i="39"/>
  <c r="E183" i="39"/>
  <c r="F183" i="39"/>
  <c r="O169" i="39"/>
  <c r="J17" i="45" s="1"/>
  <c r="K17" i="45" s="1"/>
  <c r="P184" i="39"/>
  <c r="C21" i="2"/>
  <c r="O172" i="39"/>
  <c r="L183" i="39"/>
  <c r="M183" i="39"/>
  <c r="D183" i="39"/>
  <c r="G183" i="39"/>
  <c r="C183" i="39"/>
  <c r="I183" i="39"/>
  <c r="C16" i="2" l="1"/>
  <c r="C51" i="2"/>
  <c r="C61" i="2" s="1"/>
  <c r="C31" i="2"/>
  <c r="O183" i="39"/>
  <c r="C68" i="28" l="1"/>
  <c r="C96" i="28"/>
  <c r="C62" i="2"/>
  <c r="C14" i="28" l="1"/>
  <c r="T155" i="39" l="1"/>
  <c r="C144" i="39"/>
  <c r="C186" i="39" s="1"/>
  <c r="C5" i="32" s="1"/>
  <c r="C16" i="32" l="1"/>
  <c r="C20" i="32"/>
  <c r="C201" i="39"/>
  <c r="C197" i="39"/>
  <c r="C155" i="39"/>
  <c r="C31" i="32" l="1"/>
  <c r="C50" i="32"/>
  <c r="C212" i="39"/>
  <c r="C76" i="28"/>
  <c r="C81" i="28" l="1"/>
  <c r="C60" i="28"/>
  <c r="C61" i="32"/>
  <c r="C104" i="28" l="1"/>
  <c r="C62" i="32"/>
  <c r="C22" i="28" l="1"/>
  <c r="C109" i="28"/>
  <c r="C88" i="28"/>
  <c r="C6" i="28" l="1"/>
  <c r="C27" i="28"/>
  <c r="U155" i="39"/>
  <c r="D144" i="39"/>
  <c r="D155" i="39" s="1"/>
  <c r="D186" i="39" l="1"/>
  <c r="D201" i="39" s="1"/>
  <c r="D197" i="39"/>
  <c r="D212" i="39" l="1"/>
  <c r="V155" i="39" l="1"/>
  <c r="W155" i="39"/>
  <c r="F144" i="39"/>
  <c r="E144" i="39"/>
  <c r="E155" i="39" s="1"/>
  <c r="E186" i="39" l="1"/>
  <c r="F155" i="39"/>
  <c r="F186" i="39"/>
  <c r="F197" i="39" l="1"/>
  <c r="F212" i="39" s="1"/>
  <c r="F201" i="39"/>
  <c r="E201" i="39"/>
  <c r="E197" i="39"/>
  <c r="E212" i="39" l="1"/>
  <c r="X155" i="39" l="1"/>
  <c r="G144" i="39"/>
  <c r="G155" i="39" l="1"/>
  <c r="G186" i="39"/>
  <c r="G201" i="39" l="1"/>
  <c r="G197" i="39"/>
  <c r="G212" i="39" l="1"/>
  <c r="Y155" i="39" l="1"/>
  <c r="H144" i="39"/>
  <c r="H155" i="39" l="1"/>
  <c r="H186" i="39"/>
  <c r="H201" i="39" l="1"/>
  <c r="H197" i="39"/>
  <c r="H212" i="39" l="1"/>
  <c r="Z155" i="39" l="1"/>
  <c r="I144" i="39"/>
  <c r="I186" i="39" s="1"/>
  <c r="I201" i="39" l="1"/>
  <c r="I197" i="39"/>
  <c r="I155" i="39"/>
  <c r="I212" i="39" l="1"/>
  <c r="AA155" i="39" l="1"/>
  <c r="J144" i="39"/>
  <c r="J155" i="39" l="1"/>
  <c r="J186" i="39"/>
  <c r="J201" i="39" s="1"/>
  <c r="J197" i="39" l="1"/>
  <c r="J212" i="39" s="1"/>
  <c r="AB155" i="39" l="1"/>
  <c r="K144" i="39"/>
  <c r="K186" i="39" s="1"/>
  <c r="K155" i="39" l="1"/>
  <c r="K201" i="39"/>
  <c r="K197" i="39"/>
  <c r="K212" i="39" l="1"/>
  <c r="AC155" i="39" l="1"/>
  <c r="L144" i="39"/>
  <c r="L155" i="39" s="1"/>
  <c r="L186" i="39" l="1"/>
  <c r="L197" i="39" l="1"/>
  <c r="L201" i="39"/>
  <c r="L212" i="39"/>
  <c r="AD155" i="39"/>
  <c r="M144" i="39"/>
  <c r="M186" i="39" s="1"/>
  <c r="M201" i="39" l="1"/>
  <c r="M197" i="39"/>
  <c r="M155" i="39"/>
  <c r="M212" i="39" l="1"/>
  <c r="AF144" i="39"/>
  <c r="AH156" i="39" s="1"/>
  <c r="AE155" i="39"/>
  <c r="AF155" i="39" s="1"/>
  <c r="N144" i="39"/>
  <c r="O144" i="39" s="1"/>
  <c r="P156" i="39" l="1"/>
  <c r="O214" i="39"/>
  <c r="N155" i="39"/>
  <c r="O155" i="39" s="1"/>
  <c r="J16" i="45" s="1"/>
  <c r="K16" i="45" s="1"/>
  <c r="N186" i="39"/>
  <c r="AG156" i="39"/>
  <c r="N201" i="39" l="1"/>
  <c r="N197" i="39"/>
  <c r="O186" i="39"/>
  <c r="O201" i="39" s="1"/>
  <c r="P198" i="39"/>
  <c r="P199" i="39" s="1"/>
  <c r="N212" i="39" l="1"/>
  <c r="O197" i="39"/>
  <c r="O212" i="39" l="1"/>
  <c r="O198" i="39"/>
  <c r="J18" i="45"/>
  <c r="K18" i="45" s="1"/>
  <c r="AR108" i="40" l="1"/>
  <c r="L108" i="41" s="1"/>
  <c r="L206" i="41" s="1"/>
  <c r="AS108" i="40"/>
  <c r="AP108" i="40"/>
  <c r="AP205" i="40"/>
  <c r="AQ108" i="40"/>
  <c r="AT108" i="40"/>
  <c r="N108" i="41" s="1"/>
  <c r="N206" i="41" s="1"/>
  <c r="EA113" i="40"/>
  <c r="AM105" i="40"/>
  <c r="AO103" i="40"/>
  <c r="AS110" i="40"/>
  <c r="AQ111" i="40"/>
  <c r="AT106" i="40"/>
  <c r="AT102" i="40"/>
  <c r="AS111" i="40"/>
  <c r="AO101" i="40"/>
  <c r="AO112" i="40"/>
  <c r="AR107" i="40"/>
  <c r="AR103" i="40"/>
  <c r="AO106" i="40"/>
  <c r="AN106" i="40"/>
  <c r="AQ100" i="40"/>
  <c r="AQ197" i="40" s="1"/>
  <c r="AM111" i="40"/>
  <c r="AP107" i="40"/>
  <c r="AP103" i="40"/>
  <c r="AO102" i="40"/>
  <c r="AN108" i="40"/>
  <c r="AR111" i="40"/>
  <c r="AM102" i="40"/>
  <c r="AO100" i="40"/>
  <c r="AO197" i="40" s="1"/>
  <c r="AP111" i="40"/>
  <c r="AS106" i="40"/>
  <c r="AS102" i="40"/>
  <c r="AN109" i="40"/>
  <c r="AQ104" i="40"/>
  <c r="AS109" i="40"/>
  <c r="AM107" i="40"/>
  <c r="AN104" i="40"/>
  <c r="AQ110" i="40"/>
  <c r="AT105" i="40"/>
  <c r="AT101" i="40"/>
  <c r="AN103" i="40"/>
  <c r="AT112" i="40"/>
  <c r="AO111" i="40"/>
  <c r="AR106" i="40"/>
  <c r="AR102" i="40"/>
  <c r="AP106" i="40"/>
  <c r="AP102" i="40"/>
  <c r="AN101" i="40"/>
  <c r="AR110" i="40"/>
  <c r="AM104" i="40"/>
  <c r="AT100" i="40"/>
  <c r="AP110" i="40"/>
  <c r="AS105" i="40"/>
  <c r="AS101" i="40"/>
  <c r="AN107" i="40"/>
  <c r="AN112" i="40"/>
  <c r="AQ107" i="40"/>
  <c r="AQ103" i="40"/>
  <c r="AN105" i="40"/>
  <c r="AM110" i="40"/>
  <c r="AM101" i="40"/>
  <c r="AT109" i="40"/>
  <c r="AQ109" i="40"/>
  <c r="AT104" i="40"/>
  <c r="AT111" i="40"/>
  <c r="AS100" i="40"/>
  <c r="AS197" i="40" s="1"/>
  <c r="AO108" i="40"/>
  <c r="AO110" i="40"/>
  <c r="AR105" i="40"/>
  <c r="AR101" i="40"/>
  <c r="AN100" i="40"/>
  <c r="AN197" i="40" s="1"/>
  <c r="AP105" i="40"/>
  <c r="AP101" i="40"/>
  <c r="AR109" i="40"/>
  <c r="AM106" i="40"/>
  <c r="AM100" i="40"/>
  <c r="AM197" i="40" s="1"/>
  <c r="AP109" i="40"/>
  <c r="AS104" i="40"/>
  <c r="AN102" i="40"/>
  <c r="AR100" i="40"/>
  <c r="AR197" i="40" s="1"/>
  <c r="AN111" i="40"/>
  <c r="AQ106" i="40"/>
  <c r="AQ102" i="40"/>
  <c r="AM112" i="40"/>
  <c r="AP100" i="40"/>
  <c r="AP197" i="40" s="1"/>
  <c r="AR112" i="40"/>
  <c r="AM108" i="40"/>
  <c r="AM103" i="40"/>
  <c r="AO107" i="40"/>
  <c r="AQ112" i="40"/>
  <c r="AT107" i="40"/>
  <c r="AT103" i="40"/>
  <c r="AO105" i="40"/>
  <c r="AP112" i="40"/>
  <c r="AS107" i="40"/>
  <c r="AS103" i="40"/>
  <c r="AO104" i="40"/>
  <c r="AO109" i="40"/>
  <c r="AR104" i="40"/>
  <c r="AS112" i="40"/>
  <c r="AN110" i="40"/>
  <c r="AQ105" i="40"/>
  <c r="AQ101" i="40"/>
  <c r="AM109" i="40"/>
  <c r="AP104" i="40"/>
  <c r="AT110" i="40"/>
  <c r="AK107" i="40"/>
  <c r="E107" i="41" s="1"/>
  <c r="E205" i="41" s="1"/>
  <c r="AL100" i="40"/>
  <c r="AI109" i="40"/>
  <c r="C50" i="43" s="1"/>
  <c r="AL102" i="40"/>
  <c r="F102" i="41" s="1"/>
  <c r="F200" i="41" s="1"/>
  <c r="AI103" i="40"/>
  <c r="AI200" i="40" s="1"/>
  <c r="C44" i="43"/>
  <c r="AJ102" i="40"/>
  <c r="D102" i="41" s="1"/>
  <c r="D200" i="41" s="1"/>
  <c r="AI102" i="40"/>
  <c r="C43" i="43" s="1"/>
  <c r="AI108" i="40"/>
  <c r="C108" i="41" s="1"/>
  <c r="AL106" i="40"/>
  <c r="AI112" i="40"/>
  <c r="C53" i="43" s="1"/>
  <c r="AK103" i="40"/>
  <c r="AK102" i="40"/>
  <c r="AJ107" i="40"/>
  <c r="D107" i="41" s="1"/>
  <c r="D205" i="41" s="1"/>
  <c r="AK106" i="40"/>
  <c r="E106" i="41" s="1"/>
  <c r="E204" i="41" s="1"/>
  <c r="AI101" i="40"/>
  <c r="C42" i="43" s="1"/>
  <c r="AK100" i="40"/>
  <c r="AI107" i="40"/>
  <c r="AK112" i="40"/>
  <c r="AL103" i="40"/>
  <c r="F103" i="41" s="1"/>
  <c r="F201" i="41" s="1"/>
  <c r="AK108" i="40"/>
  <c r="AJ109" i="40"/>
  <c r="AL111" i="40"/>
  <c r="F111" i="41" s="1"/>
  <c r="F209" i="41" s="1"/>
  <c r="AL112" i="40"/>
  <c r="AJ108" i="40"/>
  <c r="AL110" i="40"/>
  <c r="F110" i="41" s="1"/>
  <c r="F208" i="41" s="1"/>
  <c r="AK105" i="40"/>
  <c r="AI100" i="40"/>
  <c r="AJ100" i="40"/>
  <c r="AJ197" i="40" s="1"/>
  <c r="AL109" i="40"/>
  <c r="AJ105" i="40"/>
  <c r="AJ112" i="40"/>
  <c r="AJ111" i="40"/>
  <c r="D111" i="41" s="1"/>
  <c r="D209" i="41" s="1"/>
  <c r="AK104" i="40"/>
  <c r="AL105" i="40"/>
  <c r="AJ101" i="40"/>
  <c r="AL104" i="40"/>
  <c r="AI104" i="40"/>
  <c r="AJ110" i="40"/>
  <c r="D110" i="41" s="1"/>
  <c r="D208" i="41" s="1"/>
  <c r="AI106" i="40"/>
  <c r="C47" i="43" s="1"/>
  <c r="AJ106" i="40"/>
  <c r="AI105" i="40"/>
  <c r="AK109" i="40"/>
  <c r="AL101" i="40"/>
  <c r="AI110" i="40"/>
  <c r="AL108" i="40"/>
  <c r="AJ104" i="40"/>
  <c r="AL107" i="40"/>
  <c r="AJ103" i="40"/>
  <c r="D103" i="41" s="1"/>
  <c r="D201" i="41" s="1"/>
  <c r="AK111" i="40"/>
  <c r="AK101" i="40"/>
  <c r="AI111" i="40"/>
  <c r="AK110" i="40"/>
  <c r="EK113" i="40"/>
  <c r="EL113" i="40"/>
  <c r="EM103" i="40"/>
  <c r="EM111" i="40"/>
  <c r="EE113" i="40"/>
  <c r="EC113" i="40"/>
  <c r="EM107" i="40"/>
  <c r="EF113" i="40"/>
  <c r="EM104" i="40"/>
  <c r="EM108" i="40"/>
  <c r="EM112" i="40"/>
  <c r="EM101" i="40"/>
  <c r="EM105" i="40"/>
  <c r="EM109" i="40"/>
  <c r="EG113" i="40"/>
  <c r="FD113" i="40"/>
  <c r="EN113" i="40"/>
  <c r="EM100" i="40"/>
  <c r="EI113" i="40"/>
  <c r="EH113" i="40"/>
  <c r="EB113" i="40"/>
  <c r="EJ113" i="40"/>
  <c r="EM102" i="40"/>
  <c r="EM106" i="40"/>
  <c r="EM110" i="40"/>
  <c r="ED113" i="40"/>
  <c r="AJ207" i="40" l="1"/>
  <c r="C48" i="43"/>
  <c r="AK197" i="40"/>
  <c r="AJ199" i="40"/>
  <c r="AI204" i="40"/>
  <c r="C51" i="43"/>
  <c r="AI207" i="40"/>
  <c r="AI201" i="40"/>
  <c r="AI205" i="40"/>
  <c r="AT197" i="40"/>
  <c r="C45" i="43"/>
  <c r="AL200" i="40"/>
  <c r="AI198" i="40"/>
  <c r="C46" i="43"/>
  <c r="AJ200" i="40"/>
  <c r="AK203" i="40"/>
  <c r="AR205" i="40"/>
  <c r="D104" i="41"/>
  <c r="D202" i="41" s="1"/>
  <c r="AJ201" i="40"/>
  <c r="AL113" i="40"/>
  <c r="F100" i="41"/>
  <c r="J104" i="41"/>
  <c r="J202" i="41" s="1"/>
  <c r="AP201" i="40"/>
  <c r="AQ198" i="40"/>
  <c r="K101" i="41"/>
  <c r="K199" i="41" s="1"/>
  <c r="H110" i="41"/>
  <c r="H208" i="41" s="1"/>
  <c r="AN207" i="40"/>
  <c r="AR209" i="40"/>
  <c r="L112" i="41"/>
  <c r="L210" i="41" s="1"/>
  <c r="H102" i="41"/>
  <c r="H200" i="41" s="1"/>
  <c r="AN199" i="40"/>
  <c r="J109" i="41"/>
  <c r="J207" i="41" s="1"/>
  <c r="AP206" i="40"/>
  <c r="AP198" i="40"/>
  <c r="J101" i="41"/>
  <c r="J199" i="41" s="1"/>
  <c r="AR202" i="40"/>
  <c r="L105" i="41"/>
  <c r="L203" i="41" s="1"/>
  <c r="I108" i="41"/>
  <c r="I206" i="41" s="1"/>
  <c r="AO205" i="40"/>
  <c r="H105" i="41"/>
  <c r="H203" i="41" s="1"/>
  <c r="AN202" i="40"/>
  <c r="K107" i="41"/>
  <c r="K205" i="41" s="1"/>
  <c r="AQ204" i="40"/>
  <c r="H107" i="41"/>
  <c r="H205" i="41" s="1"/>
  <c r="AN204" i="40"/>
  <c r="AS202" i="40"/>
  <c r="M105" i="41"/>
  <c r="M203" i="41" s="1"/>
  <c r="G102" i="41"/>
  <c r="G200" i="41" s="1"/>
  <c r="AM199" i="40"/>
  <c r="H108" i="41"/>
  <c r="H206" i="41" s="1"/>
  <c r="AN205" i="40"/>
  <c r="J103" i="41"/>
  <c r="J201" i="41" s="1"/>
  <c r="AP200" i="40"/>
  <c r="AM208" i="40"/>
  <c r="G111" i="41"/>
  <c r="G209" i="41" s="1"/>
  <c r="AU111" i="40"/>
  <c r="AU208" i="40" s="1"/>
  <c r="C111" i="41"/>
  <c r="D109" i="41"/>
  <c r="D207" i="41" s="1"/>
  <c r="AJ206" i="40"/>
  <c r="AL203" i="40"/>
  <c r="F106" i="41"/>
  <c r="F204" i="41" s="1"/>
  <c r="AU102" i="40"/>
  <c r="AU199" i="40" s="1"/>
  <c r="C102" i="41"/>
  <c r="I103" i="41"/>
  <c r="I201" i="41" s="1"/>
  <c r="AO200" i="40"/>
  <c r="E101" i="41"/>
  <c r="E199" i="41" s="1"/>
  <c r="AK198" i="40"/>
  <c r="AJ113" i="40"/>
  <c r="D100" i="41"/>
  <c r="AK207" i="40"/>
  <c r="E110" i="41"/>
  <c r="E208" i="41" s="1"/>
  <c r="AU105" i="40"/>
  <c r="AU202" i="40" s="1"/>
  <c r="C105" i="41"/>
  <c r="AK113" i="40"/>
  <c r="E100" i="41"/>
  <c r="AK200" i="40"/>
  <c r="E103" i="41"/>
  <c r="E201" i="41" s="1"/>
  <c r="AI199" i="40"/>
  <c r="L104" i="41"/>
  <c r="L202" i="41" s="1"/>
  <c r="AR201" i="40"/>
  <c r="I104" i="41"/>
  <c r="I202" i="41" s="1"/>
  <c r="AO201" i="40"/>
  <c r="M107" i="41"/>
  <c r="M205" i="41" s="1"/>
  <c r="AS204" i="40"/>
  <c r="I105" i="41"/>
  <c r="I203" i="41" s="1"/>
  <c r="AO202" i="40"/>
  <c r="N107" i="41"/>
  <c r="N205" i="41" s="1"/>
  <c r="AT204" i="40"/>
  <c r="I107" i="41"/>
  <c r="I205" i="41" s="1"/>
  <c r="AO204" i="40"/>
  <c r="AQ199" i="40"/>
  <c r="K102" i="41"/>
  <c r="K200" i="41" s="1"/>
  <c r="AN208" i="40"/>
  <c r="H111" i="41"/>
  <c r="H209" i="41" s="1"/>
  <c r="N104" i="41"/>
  <c r="N202" i="41" s="1"/>
  <c r="AT201" i="40"/>
  <c r="N109" i="41"/>
  <c r="N207" i="41" s="1"/>
  <c r="AT206" i="40"/>
  <c r="G110" i="41"/>
  <c r="G208" i="41" s="1"/>
  <c r="AM207" i="40"/>
  <c r="AM201" i="40"/>
  <c r="G104" i="41"/>
  <c r="G202" i="41" s="1"/>
  <c r="H101" i="41"/>
  <c r="H199" i="41" s="1"/>
  <c r="AN198" i="40"/>
  <c r="AP203" i="40"/>
  <c r="J106" i="41"/>
  <c r="J204" i="41" s="1"/>
  <c r="L106" i="41"/>
  <c r="L204" i="41" s="1"/>
  <c r="AR203" i="40"/>
  <c r="N112" i="41"/>
  <c r="N210" i="41" s="1"/>
  <c r="AT209" i="40"/>
  <c r="N101" i="41"/>
  <c r="N199" i="41" s="1"/>
  <c r="AT198" i="40"/>
  <c r="K110" i="41"/>
  <c r="K208" i="41" s="1"/>
  <c r="AQ207" i="40"/>
  <c r="G107" i="41"/>
  <c r="G205" i="41" s="1"/>
  <c r="AM204" i="40"/>
  <c r="AQ201" i="40"/>
  <c r="K104" i="41"/>
  <c r="K202" i="41" s="1"/>
  <c r="AS199" i="40"/>
  <c r="M102" i="41"/>
  <c r="M200" i="41" s="1"/>
  <c r="J111" i="41"/>
  <c r="J209" i="41" s="1"/>
  <c r="AP208" i="40"/>
  <c r="I106" i="41"/>
  <c r="I204" i="41" s="1"/>
  <c r="AO203" i="40"/>
  <c r="L107" i="41"/>
  <c r="L205" i="41" s="1"/>
  <c r="AR204" i="40"/>
  <c r="I101" i="41"/>
  <c r="I199" i="41" s="1"/>
  <c r="AO198" i="40"/>
  <c r="N102" i="41"/>
  <c r="N200" i="41" s="1"/>
  <c r="AT199" i="40"/>
  <c r="AM202" i="40"/>
  <c r="G105" i="41"/>
  <c r="G203" i="41" s="1"/>
  <c r="E111" i="41"/>
  <c r="E209" i="41" s="1"/>
  <c r="AK208" i="40"/>
  <c r="AU106" i="40"/>
  <c r="AU203" i="40" s="1"/>
  <c r="C106" i="41"/>
  <c r="AI203" i="40"/>
  <c r="D105" i="41"/>
  <c r="D203" i="41" s="1"/>
  <c r="AJ202" i="40"/>
  <c r="AL209" i="40"/>
  <c r="F112" i="41"/>
  <c r="F210" i="41" s="1"/>
  <c r="AL198" i="40"/>
  <c r="F101" i="41"/>
  <c r="F199" i="41" s="1"/>
  <c r="AI202" i="40"/>
  <c r="F104" i="41"/>
  <c r="F202" i="41" s="1"/>
  <c r="AL201" i="40"/>
  <c r="F105" i="41"/>
  <c r="F203" i="41" s="1"/>
  <c r="AL202" i="40"/>
  <c r="AJ208" i="40"/>
  <c r="AL207" i="40"/>
  <c r="AJ204" i="40"/>
  <c r="C49" i="43"/>
  <c r="AL199" i="40"/>
  <c r="AK204" i="40"/>
  <c r="AP113" i="40"/>
  <c r="J100" i="41"/>
  <c r="AM113" i="40"/>
  <c r="G100" i="41"/>
  <c r="AS113" i="40"/>
  <c r="M100" i="41"/>
  <c r="AQ113" i="40"/>
  <c r="K100" i="41"/>
  <c r="C52" i="43"/>
  <c r="F107" i="41"/>
  <c r="F205" i="41" s="1"/>
  <c r="AL204" i="40"/>
  <c r="AL205" i="40"/>
  <c r="F108" i="41"/>
  <c r="F206" i="41" s="1"/>
  <c r="BL114" i="40"/>
  <c r="AI113" i="40"/>
  <c r="O213" i="41"/>
  <c r="AU100" i="40"/>
  <c r="AU197" i="40" s="1"/>
  <c r="AI197" i="40"/>
  <c r="C41" i="43"/>
  <c r="C100" i="41"/>
  <c r="E112" i="41"/>
  <c r="E210" i="41" s="1"/>
  <c r="AK209" i="40"/>
  <c r="C101" i="41"/>
  <c r="AU101" i="40"/>
  <c r="AU198" i="40" s="1"/>
  <c r="C206" i="41"/>
  <c r="N110" i="41"/>
  <c r="N208" i="41" s="1"/>
  <c r="AT207" i="40"/>
  <c r="AM206" i="40"/>
  <c r="G109" i="41"/>
  <c r="G207" i="41" s="1"/>
  <c r="K105" i="41"/>
  <c r="K203" i="41" s="1"/>
  <c r="AQ202" i="40"/>
  <c r="AS209" i="40"/>
  <c r="M112" i="41"/>
  <c r="M210" i="41" s="1"/>
  <c r="AM205" i="40"/>
  <c r="G108" i="41"/>
  <c r="G206" i="41" s="1"/>
  <c r="M104" i="41"/>
  <c r="M202" i="41" s="1"/>
  <c r="AS201" i="40"/>
  <c r="L109" i="41"/>
  <c r="L207" i="41" s="1"/>
  <c r="AR206" i="40"/>
  <c r="AP202" i="40"/>
  <c r="J105" i="41"/>
  <c r="J203" i="41" s="1"/>
  <c r="AR198" i="40"/>
  <c r="L101" i="41"/>
  <c r="L199" i="41" s="1"/>
  <c r="I110" i="41"/>
  <c r="I208" i="41" s="1"/>
  <c r="AO207" i="40"/>
  <c r="K103" i="41"/>
  <c r="K201" i="41" s="1"/>
  <c r="AQ200" i="40"/>
  <c r="H112" i="41"/>
  <c r="H210" i="41" s="1"/>
  <c r="AN209" i="40"/>
  <c r="M101" i="41"/>
  <c r="M199" i="41" s="1"/>
  <c r="AS198" i="40"/>
  <c r="J110" i="41"/>
  <c r="J208" i="41" s="1"/>
  <c r="AP207" i="40"/>
  <c r="AR208" i="40"/>
  <c r="L111" i="41"/>
  <c r="L209" i="41" s="1"/>
  <c r="I102" i="41"/>
  <c r="I200" i="41" s="1"/>
  <c r="AO199" i="40"/>
  <c r="AP204" i="40"/>
  <c r="J107" i="41"/>
  <c r="J205" i="41" s="1"/>
  <c r="N106" i="41"/>
  <c r="N204" i="41" s="1"/>
  <c r="AT203" i="40"/>
  <c r="EM113" i="40"/>
  <c r="FD114" i="40" s="1"/>
  <c r="E108" i="41"/>
  <c r="E206" i="41" s="1"/>
  <c r="AK205" i="40"/>
  <c r="AU112" i="40"/>
  <c r="AU209" i="40" s="1"/>
  <c r="C112" i="41"/>
  <c r="C109" i="41"/>
  <c r="AU109" i="40"/>
  <c r="AU206" i="40" s="1"/>
  <c r="AR113" i="40"/>
  <c r="L100" i="41"/>
  <c r="AO113" i="40"/>
  <c r="I100" i="41"/>
  <c r="D108" i="41"/>
  <c r="D206" i="41" s="1"/>
  <c r="AJ205" i="40"/>
  <c r="AL208" i="40"/>
  <c r="E102" i="41"/>
  <c r="E200" i="41" s="1"/>
  <c r="AK199" i="40"/>
  <c r="AI209" i="40"/>
  <c r="AU108" i="40"/>
  <c r="AU205" i="40" s="1"/>
  <c r="AI206" i="40"/>
  <c r="AO206" i="40"/>
  <c r="I109" i="41"/>
  <c r="I207" i="41" s="1"/>
  <c r="M103" i="41"/>
  <c r="M201" i="41" s="1"/>
  <c r="AS200" i="40"/>
  <c r="J112" i="41"/>
  <c r="J210" i="41" s="1"/>
  <c r="AP209" i="40"/>
  <c r="N103" i="41"/>
  <c r="N201" i="41" s="1"/>
  <c r="AT200" i="40"/>
  <c r="K112" i="41"/>
  <c r="K210" i="41" s="1"/>
  <c r="AQ209" i="40"/>
  <c r="G103" i="41"/>
  <c r="G201" i="41" s="1"/>
  <c r="AM200" i="40"/>
  <c r="G112" i="41"/>
  <c r="G210" i="41" s="1"/>
  <c r="AM209" i="40"/>
  <c r="K106" i="41"/>
  <c r="K204" i="41" s="1"/>
  <c r="AQ203" i="40"/>
  <c r="AM203" i="40"/>
  <c r="G106" i="41"/>
  <c r="G204" i="41" s="1"/>
  <c r="N111" i="41"/>
  <c r="N209" i="41" s="1"/>
  <c r="AT208" i="40"/>
  <c r="K109" i="41"/>
  <c r="K207" i="41" s="1"/>
  <c r="AQ206" i="40"/>
  <c r="AM198" i="40"/>
  <c r="G101" i="41"/>
  <c r="G199" i="41" s="1"/>
  <c r="L110" i="41"/>
  <c r="L208" i="41" s="1"/>
  <c r="AR207" i="40"/>
  <c r="J102" i="41"/>
  <c r="J200" i="41" s="1"/>
  <c r="AP199" i="40"/>
  <c r="L102" i="41"/>
  <c r="L200" i="41" s="1"/>
  <c r="AR199" i="40"/>
  <c r="AO208" i="40"/>
  <c r="I111" i="41"/>
  <c r="I209" i="41" s="1"/>
  <c r="H103" i="41"/>
  <c r="H201" i="41" s="1"/>
  <c r="AN200" i="40"/>
  <c r="N105" i="41"/>
  <c r="N203" i="41" s="1"/>
  <c r="AT202" i="40"/>
  <c r="H104" i="41"/>
  <c r="H202" i="41" s="1"/>
  <c r="AN201" i="40"/>
  <c r="M109" i="41"/>
  <c r="M207" i="41" s="1"/>
  <c r="AS206" i="40"/>
  <c r="AN206" i="40"/>
  <c r="H109" i="41"/>
  <c r="H207" i="41" s="1"/>
  <c r="M106" i="41"/>
  <c r="M204" i="41" s="1"/>
  <c r="AS203" i="40"/>
  <c r="H106" i="41"/>
  <c r="H204" i="41" s="1"/>
  <c r="AN203" i="40"/>
  <c r="L103" i="41"/>
  <c r="L201" i="41" s="1"/>
  <c r="AR200" i="40"/>
  <c r="I112" i="41"/>
  <c r="I210" i="41" s="1"/>
  <c r="AO209" i="40"/>
  <c r="M111" i="41"/>
  <c r="M209" i="41" s="1"/>
  <c r="AS208" i="40"/>
  <c r="AQ208" i="40"/>
  <c r="K111" i="41"/>
  <c r="K209" i="41" s="1"/>
  <c r="AI208" i="40"/>
  <c r="D106" i="41"/>
  <c r="D204" i="41" s="1"/>
  <c r="AJ203" i="40"/>
  <c r="D112" i="41"/>
  <c r="D210" i="41" s="1"/>
  <c r="AJ209" i="40"/>
  <c r="F109" i="41"/>
  <c r="F207" i="41" s="1"/>
  <c r="AL206" i="40"/>
  <c r="AU110" i="40"/>
  <c r="AU207" i="40" s="1"/>
  <c r="C110" i="41"/>
  <c r="E109" i="41"/>
  <c r="E207" i="41" s="1"/>
  <c r="AK206" i="40"/>
  <c r="AU104" i="40"/>
  <c r="AU201" i="40" s="1"/>
  <c r="C104" i="41"/>
  <c r="D101" i="41"/>
  <c r="D199" i="41" s="1"/>
  <c r="AJ198" i="40"/>
  <c r="AK201" i="40"/>
  <c r="E104" i="41"/>
  <c r="E202" i="41" s="1"/>
  <c r="E105" i="41"/>
  <c r="E203" i="41" s="1"/>
  <c r="AK202" i="40"/>
  <c r="C107" i="41"/>
  <c r="AU107" i="40"/>
  <c r="AU204" i="40" s="1"/>
  <c r="AU103" i="40"/>
  <c r="AU200" i="40" s="1"/>
  <c r="C103" i="41"/>
  <c r="AL197" i="40"/>
  <c r="AN113" i="40"/>
  <c r="H100" i="41"/>
  <c r="AT113" i="40"/>
  <c r="N100" i="41"/>
  <c r="AS207" i="40"/>
  <c r="M110" i="41"/>
  <c r="M208" i="41" s="1"/>
  <c r="M108" i="41"/>
  <c r="M206" i="41" s="1"/>
  <c r="J108" i="41"/>
  <c r="J206" i="41" s="1"/>
  <c r="AT205" i="40"/>
  <c r="K108" i="41"/>
  <c r="K206" i="41" s="1"/>
  <c r="AQ205" i="40"/>
  <c r="AS205" i="40"/>
  <c r="AT214" i="40" l="1"/>
  <c r="AT210" i="40"/>
  <c r="AO210" i="40"/>
  <c r="AO214" i="40"/>
  <c r="L113" i="41"/>
  <c r="L198" i="41"/>
  <c r="O100" i="41"/>
  <c r="O198" i="41" s="1"/>
  <c r="C113" i="41"/>
  <c r="C198" i="41"/>
  <c r="AM210" i="40"/>
  <c r="AM214" i="40"/>
  <c r="AL214" i="40"/>
  <c r="AL210" i="40"/>
  <c r="C55" i="43"/>
  <c r="O106" i="41"/>
  <c r="O204" i="41" s="1"/>
  <c r="C204" i="41"/>
  <c r="AK210" i="40"/>
  <c r="AK214" i="40"/>
  <c r="D113" i="41"/>
  <c r="D198" i="41"/>
  <c r="C201" i="41"/>
  <c r="O103" i="41"/>
  <c r="O201" i="41" s="1"/>
  <c r="O110" i="41"/>
  <c r="O208" i="41" s="1"/>
  <c r="C208" i="41"/>
  <c r="O109" i="41"/>
  <c r="O207" i="41" s="1"/>
  <c r="C207" i="41"/>
  <c r="O101" i="41"/>
  <c r="O199" i="41" s="1"/>
  <c r="C199" i="41"/>
  <c r="K113" i="41"/>
  <c r="K198" i="41"/>
  <c r="M113" i="41"/>
  <c r="M198" i="41"/>
  <c r="AJ210" i="40"/>
  <c r="AJ214" i="40"/>
  <c r="H113" i="41"/>
  <c r="H198" i="41"/>
  <c r="AR214" i="40"/>
  <c r="AR210" i="40"/>
  <c r="O112" i="41"/>
  <c r="O210" i="41" s="1"/>
  <c r="C210" i="41"/>
  <c r="AQ210" i="40"/>
  <c r="AQ214" i="40"/>
  <c r="AS214" i="40"/>
  <c r="AS210" i="40"/>
  <c r="O105" i="41"/>
  <c r="O203" i="41" s="1"/>
  <c r="C203" i="41"/>
  <c r="O102" i="41"/>
  <c r="O200" i="41" s="1"/>
  <c r="C200" i="41"/>
  <c r="O104" i="41"/>
  <c r="O202" i="41" s="1"/>
  <c r="C202" i="41"/>
  <c r="AU113" i="40"/>
  <c r="AI210" i="40"/>
  <c r="AI214" i="40"/>
  <c r="J113" i="41"/>
  <c r="J198" i="41"/>
  <c r="AN210" i="40"/>
  <c r="AN214" i="40"/>
  <c r="O107" i="41"/>
  <c r="O205" i="41" s="1"/>
  <c r="C205" i="41"/>
  <c r="I198" i="41"/>
  <c r="I113" i="41"/>
  <c r="O108" i="41"/>
  <c r="O206" i="41" s="1"/>
  <c r="N113" i="41"/>
  <c r="N198" i="41"/>
  <c r="G113" i="41"/>
  <c r="G198" i="41"/>
  <c r="AP214" i="40"/>
  <c r="AP210" i="40"/>
  <c r="E113" i="41"/>
  <c r="E198" i="41"/>
  <c r="C209" i="41"/>
  <c r="O111" i="41"/>
  <c r="O209" i="41" s="1"/>
  <c r="F113" i="41"/>
  <c r="F198" i="41"/>
  <c r="C71" i="28" l="1"/>
  <c r="C79" i="43"/>
  <c r="K217" i="41"/>
  <c r="K219" i="41" s="1"/>
  <c r="K211" i="41"/>
  <c r="N217" i="41"/>
  <c r="N219" i="41" s="1"/>
  <c r="N211" i="41"/>
  <c r="H217" i="41"/>
  <c r="H219" i="41" s="1"/>
  <c r="H211" i="41"/>
  <c r="F211" i="41"/>
  <c r="F217" i="41"/>
  <c r="F219" i="41" s="1"/>
  <c r="G217" i="41"/>
  <c r="G219" i="41" s="1"/>
  <c r="G211" i="41"/>
  <c r="J211" i="41"/>
  <c r="J217" i="41"/>
  <c r="J219" i="41" s="1"/>
  <c r="L217" i="41"/>
  <c r="L219" i="41" s="1"/>
  <c r="L211" i="41"/>
  <c r="M217" i="41"/>
  <c r="M219" i="41" s="1"/>
  <c r="M211" i="41"/>
  <c r="D217" i="41"/>
  <c r="D219" i="41" s="1"/>
  <c r="D211" i="41"/>
  <c r="E217" i="41"/>
  <c r="E219" i="41" s="1"/>
  <c r="E211" i="41"/>
  <c r="I217" i="41"/>
  <c r="I219" i="41" s="1"/>
  <c r="I211" i="41"/>
  <c r="AU194" i="40"/>
  <c r="AU214" i="40"/>
  <c r="J29" i="45"/>
  <c r="K29" i="45" s="1"/>
  <c r="AU210" i="40"/>
  <c r="J26" i="45"/>
  <c r="K26" i="45" s="1"/>
  <c r="O113" i="41"/>
  <c r="C217" i="41"/>
  <c r="C219" i="41" s="1"/>
  <c r="C211" i="41"/>
  <c r="C99" i="28" l="1"/>
  <c r="C84" i="43"/>
  <c r="O211" i="41"/>
  <c r="O194" i="41"/>
  <c r="O217" i="41"/>
  <c r="C73" i="28"/>
  <c r="C63" i="28"/>
  <c r="C65" i="28" s="1"/>
  <c r="C17" i="28" l="1"/>
  <c r="C91" i="28"/>
  <c r="C93" i="28" s="1"/>
  <c r="C101" i="28"/>
  <c r="O219" i="41"/>
  <c r="C9" i="28" l="1"/>
  <c r="C11" i="28" s="1"/>
  <c r="C19" i="28"/>
</calcChain>
</file>

<file path=xl/sharedStrings.xml><?xml version="1.0" encoding="utf-8"?>
<sst xmlns="http://schemas.openxmlformats.org/spreadsheetml/2006/main" count="4904" uniqueCount="265">
  <si>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</si>
  <si>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</si>
  <si>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</si>
  <si>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</si>
  <si>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</si>
  <si>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</si>
  <si>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</si>
  <si>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</si>
  <si>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</si>
  <si>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</si>
  <si>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End Use</t>
  </si>
  <si>
    <t xml:space="preserve"> </t>
  </si>
  <si>
    <t>Load Shapes</t>
  </si>
  <si>
    <t>Net to Gross</t>
  </si>
  <si>
    <t>Deemed Savings</t>
  </si>
  <si>
    <t>Cumulative Savings</t>
  </si>
  <si>
    <t>Rebasing</t>
  </si>
  <si>
    <t>TD</t>
  </si>
  <si>
    <t>1M Monthly TD</t>
  </si>
  <si>
    <t>1M Cumulative TD</t>
  </si>
  <si>
    <t>Air Comp</t>
  </si>
  <si>
    <t>Cooking</t>
  </si>
  <si>
    <t>Ext Lighting</t>
  </si>
  <si>
    <t>Motors</t>
  </si>
  <si>
    <t>Process</t>
  </si>
  <si>
    <t>Monthly kWh</t>
  </si>
  <si>
    <t xml:space="preserve"> Monthly TD</t>
  </si>
  <si>
    <t xml:space="preserve"> Cumulative TD</t>
  </si>
  <si>
    <t>Margin Rates</t>
  </si>
  <si>
    <t>1M</t>
  </si>
  <si>
    <t>2M</t>
  </si>
  <si>
    <t>3M</t>
  </si>
  <si>
    <t>4M</t>
  </si>
  <si>
    <t>11M</t>
  </si>
  <si>
    <t>Total</t>
  </si>
  <si>
    <t>Grand Total</t>
  </si>
  <si>
    <t>kWh Savings</t>
  </si>
  <si>
    <t>Industrial</t>
  </si>
  <si>
    <t xml:space="preserve">Cumulative TD </t>
  </si>
  <si>
    <t>Commercial</t>
  </si>
  <si>
    <t>ALL</t>
  </si>
  <si>
    <t>C/I Breakdown</t>
  </si>
  <si>
    <t>Motors(uses bus. load shape)</t>
  </si>
  <si>
    <t>Monthly Total</t>
  </si>
  <si>
    <t>May</t>
  </si>
  <si>
    <t>Single Family Income Eligible</t>
  </si>
  <si>
    <t>Multifamily Market Rate</t>
  </si>
  <si>
    <t>Multifamily Income Eligible</t>
  </si>
  <si>
    <t xml:space="preserve">Efficient Lighting </t>
  </si>
  <si>
    <t>HVAC                        (Heating and Cooling)</t>
  </si>
  <si>
    <t xml:space="preserve">Home Energy Report </t>
  </si>
  <si>
    <t>Energy Efficient Kits</t>
  </si>
  <si>
    <t>Efficient Products</t>
  </si>
  <si>
    <t>Appliance, Fridge and Freezer Recycling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</si>
  <si>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</si>
  <si>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</si>
  <si>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</si>
  <si>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</si>
  <si>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</si>
  <si>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</si>
  <si>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</si>
  <si>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</si>
  <si>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</si>
  <si>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</si>
  <si>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</si>
  <si>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</si>
  <si>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</si>
  <si>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BIZ Place Holder 1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</si>
  <si>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</si>
  <si>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</si>
  <si>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</si>
  <si>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</si>
  <si>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</si>
  <si>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</si>
  <si>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</si>
  <si>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</si>
  <si>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t>TD = MS * NMR * NTGF</t>
  </si>
  <si>
    <t>Throughput disincentive</t>
  </si>
  <si>
    <t xml:space="preserve">MS </t>
  </si>
  <si>
    <t>NMR</t>
  </si>
  <si>
    <t>Net Margin Revenue</t>
  </si>
  <si>
    <t>NTGF</t>
  </si>
  <si>
    <t>Net to gross factor</t>
  </si>
  <si>
    <t>MS = ((MAS cm/2)+CAS pm - RB )* LS</t>
  </si>
  <si>
    <t>MAS</t>
  </si>
  <si>
    <t xml:space="preserve">CM </t>
  </si>
  <si>
    <t>Current Month</t>
  </si>
  <si>
    <t>CAS</t>
  </si>
  <si>
    <t>PM</t>
  </si>
  <si>
    <t>Prior Month</t>
  </si>
  <si>
    <t>RB</t>
  </si>
  <si>
    <t>Rebasing Adjustment</t>
  </si>
  <si>
    <t xml:space="preserve">LS </t>
  </si>
  <si>
    <t>Load Shape</t>
  </si>
  <si>
    <t>MAS cm = (MC * ME)</t>
  </si>
  <si>
    <t>MC</t>
  </si>
  <si>
    <t>Measure Count</t>
  </si>
  <si>
    <t>ME</t>
  </si>
  <si>
    <t>Measure Energy</t>
  </si>
  <si>
    <t>DRENE = (ES * NMR* NTGF)</t>
  </si>
  <si>
    <t xml:space="preserve">ES </t>
  </si>
  <si>
    <t xml:space="preserve">Monthly TD </t>
  </si>
  <si>
    <t>Energy Savings</t>
  </si>
  <si>
    <t>Monthly Savings</t>
  </si>
  <si>
    <t>Cumulative MAS</t>
  </si>
  <si>
    <t>Misc. End Use</t>
  </si>
  <si>
    <t xml:space="preserve"> Cumulative 2M</t>
  </si>
  <si>
    <t xml:space="preserve"> Cumulative 3M</t>
  </si>
  <si>
    <t xml:space="preserve"> Cumulative 4M</t>
  </si>
  <si>
    <t xml:space="preserve"> Cumulative 11M</t>
  </si>
  <si>
    <t>Rate Class</t>
  </si>
  <si>
    <t>x</t>
  </si>
  <si>
    <t>Review Date</t>
  </si>
  <si>
    <t>Reporting Month</t>
  </si>
  <si>
    <t>SOX Audit Completed</t>
  </si>
  <si>
    <t>Reviewer Remarks</t>
  </si>
  <si>
    <t>Reviewer Name</t>
  </si>
  <si>
    <t>June</t>
  </si>
  <si>
    <t>July</t>
  </si>
  <si>
    <t>August</t>
  </si>
  <si>
    <t>September</t>
  </si>
  <si>
    <t>October</t>
  </si>
  <si>
    <t>November</t>
  </si>
  <si>
    <t>December</t>
  </si>
  <si>
    <t>Margin                                    Rates</t>
  </si>
  <si>
    <t>Audit Notes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</si>
  <si>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</si>
  <si>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</si>
  <si>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</si>
  <si>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</si>
  <si>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</si>
  <si>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</si>
  <si>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</si>
  <si>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</si>
  <si>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</si>
  <si>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</si>
  <si>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</si>
  <si>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</si>
  <si>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</si>
  <si>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</si>
  <si>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</si>
  <si>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</si>
  <si>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</si>
  <si>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</si>
  <si>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</si>
  <si>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</si>
  <si>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</si>
  <si>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</si>
  <si>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</si>
  <si>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</si>
  <si>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January</t>
  </si>
  <si>
    <t>Februrary</t>
  </si>
  <si>
    <t>March</t>
  </si>
  <si>
    <t xml:space="preserve">2M TOTAL = </t>
  </si>
  <si>
    <t xml:space="preserve">3M TOTAL = </t>
  </si>
  <si>
    <t xml:space="preserve">4M TOTAL = </t>
  </si>
  <si>
    <t xml:space="preserve">11M TOTAL = 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</si>
  <si>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</si>
  <si>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</si>
  <si>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</si>
  <si>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</si>
  <si>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</si>
  <si>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 xml:space="preserve">BIZ TOTAL = </t>
  </si>
  <si>
    <t xml:space="preserve">RESIDENTIAL TOTAL = </t>
  </si>
  <si>
    <t>Single Family Income Eligible - Grants</t>
  </si>
  <si>
    <t>Income Eliglible</t>
  </si>
  <si>
    <t>Non-Income Eligible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</si>
  <si>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</si>
  <si>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>Horiz. Chk.</t>
  </si>
  <si>
    <t>2M End Use</t>
  </si>
  <si>
    <t>2M Load Shapes</t>
  </si>
  <si>
    <t>1M Load Shapes</t>
  </si>
  <si>
    <t>1M End Use</t>
  </si>
  <si>
    <t>1M Margin Rates</t>
  </si>
  <si>
    <t>2M Margin Rates</t>
  </si>
  <si>
    <t>Non- Income Eligible</t>
  </si>
  <si>
    <t>Income Eligible</t>
  </si>
  <si>
    <t>TOTAL                                                                             W/O INCOME ELIGIBLE</t>
  </si>
  <si>
    <t>Res Demand Response (efficiency savings; not EVENT savings)</t>
  </si>
  <si>
    <t>TOTAL                                                            INCOME ELIGIBLE</t>
  </si>
  <si>
    <t>Biz Demand Response (from Enel X Report for EVENT savings)</t>
  </si>
  <si>
    <t>TOTAL                                                             W/O INCOME ELIGIBLE</t>
  </si>
  <si>
    <t xml:space="preserve">TOTAL                                                           INCOME ELIGIBLE </t>
  </si>
  <si>
    <t>Incremental (per month) proportions (Dec is weighted avg of Dec-20 through 2021+)</t>
  </si>
  <si>
    <t>from TRC file</t>
  </si>
  <si>
    <t>cumulative % for Dec2020+</t>
  </si>
  <si>
    <t>unclassified</t>
  </si>
  <si>
    <t>Incremental</t>
  </si>
  <si>
    <t>TOTAL</t>
  </si>
  <si>
    <t>check</t>
  </si>
  <si>
    <t>2M - Dec-20 +</t>
  </si>
  <si>
    <t>3M - Dec-20 +</t>
  </si>
  <si>
    <t>4M - Dec-20 +</t>
  </si>
  <si>
    <t>11M - Dec-20 +</t>
  </si>
  <si>
    <t>TD = ((Monthly Deemed Savings for current month / 2) + Cumulative Savings for all prior months - Rebasing) * Load Shape * Margin Rate * Net to Gross factor</t>
  </si>
  <si>
    <t>2020 margin rates verified</t>
  </si>
  <si>
    <t>difference</t>
  </si>
  <si>
    <t>April</t>
  </si>
  <si>
    <t>LM/TRC</t>
  </si>
  <si>
    <t>Enel X</t>
  </si>
  <si>
    <t>Franklin - MFIE/MFMR</t>
  </si>
  <si>
    <t>meeia</t>
  </si>
  <si>
    <t>updated on 4/1/20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</si>
  <si>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</si>
  <si>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</si>
  <si>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</si>
  <si>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</si>
  <si>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</si>
  <si>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</si>
  <si>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</si>
  <si>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</si>
  <si>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</si>
  <si>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</si>
  <si>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</si>
  <si>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this was adjusted for negative savings or negative curve</t>
  </si>
  <si>
    <t>subtotal</t>
  </si>
  <si>
    <t>BIZ DR</t>
  </si>
  <si>
    <t>Appliance Recycling</t>
  </si>
  <si>
    <t>Residential Total</t>
  </si>
  <si>
    <r>
      <t xml:space="preserve">Strategic Energy Management </t>
    </r>
    <r>
      <rPr>
        <b/>
        <sz val="11"/>
        <color rgb="FFFF0000"/>
        <rFont val="Calibri"/>
        <family val="2"/>
        <scheme val="minor"/>
      </rPr>
      <t>- N/A</t>
    </r>
  </si>
  <si>
    <t>Biz Demand Response</t>
  </si>
  <si>
    <t>Residential Multifamily Income Eligible</t>
  </si>
  <si>
    <t>Residential Multifamily Market Rate</t>
  </si>
  <si>
    <t>Business Total</t>
  </si>
  <si>
    <t>Portfolio Total</t>
  </si>
  <si>
    <t>MFIE total</t>
  </si>
  <si>
    <t>MFMR total</t>
  </si>
  <si>
    <t>total forecast</t>
  </si>
  <si>
    <t>total check</t>
  </si>
  <si>
    <t>Total check</t>
  </si>
  <si>
    <r>
      <t xml:space="preserve">Res Demand Response </t>
    </r>
    <r>
      <rPr>
        <b/>
        <sz val="11"/>
        <rFont val="Calibri"/>
        <family val="2"/>
        <scheme val="minor"/>
      </rPr>
      <t>(no manual add)</t>
    </r>
  </si>
  <si>
    <t>12 mos forecast</t>
  </si>
  <si>
    <t>12 month Forecast</t>
  </si>
  <si>
    <t>PAYS</t>
  </si>
  <si>
    <t>Lighting (IE Targeted)</t>
  </si>
  <si>
    <t>Efficient Lighting (switched to IE in PY22)</t>
  </si>
  <si>
    <t>Res % of kWh</t>
  </si>
  <si>
    <t>Biz % of kWh</t>
  </si>
  <si>
    <t>FORECAST kWh</t>
  </si>
  <si>
    <t>kWh Gross Savings -  for TD</t>
  </si>
  <si>
    <t>savings curve from "Savings curve by end use assumption_2019-03_2020-12"</t>
  </si>
  <si>
    <t>file from 5/19/21</t>
  </si>
  <si>
    <t>Lighting moved in PY22+ subtotals on Res kWh Entry tab to contribute to LI TD calc rather than non-LI</t>
  </si>
  <si>
    <t xml:space="preserve">Forecast Overview </t>
  </si>
  <si>
    <t>blue = MFIE and MFMR % split input</t>
  </si>
  <si>
    <t>yellow = total kWh for PY input</t>
  </si>
  <si>
    <t>adjusted dates on YTD Summary tab which carries throughout file</t>
  </si>
  <si>
    <t>no HER</t>
  </si>
  <si>
    <t>no true up in PY23</t>
  </si>
  <si>
    <t>NOTES</t>
  </si>
  <si>
    <t>assumed C/I splits based on 2019-2020 data and reasonable intentional adjustments</t>
  </si>
  <si>
    <t>PY23 NTG = 82.5%</t>
  </si>
  <si>
    <t>DR events - curve updated to July/Aug to coincide with forecasted peak</t>
  </si>
  <si>
    <t>assumption from 2021 5 yr forecast: curve set based on 3/1/2019-12/2020; Standard adjusted to reflect intended future measure mix changes as well as slight shift of monthly curve from Dec forward into Oct/Nov</t>
  </si>
  <si>
    <t>PAYS - curve updated to be spread evenly month to month</t>
  </si>
  <si>
    <t>MFIE and MFMR % splits for Res/Biz in "Savings curve by end use assumption_2019-03_2020-12..."</t>
  </si>
  <si>
    <t>margin rates updated for 3/1/22 base rate</t>
  </si>
  <si>
    <t>Updated from Contractor forecasts for PY23: Franklin, TRC, Eetility, Enel X</t>
  </si>
  <si>
    <t>TD carried out through end of file</t>
  </si>
  <si>
    <t>No rebasing applies</t>
  </si>
  <si>
    <t>Load impact - n/a</t>
  </si>
  <si>
    <t>C/I split based on 2019-2021 averages and reasonable, intentional adjustments to 4M and 11M splits - n/a</t>
  </si>
  <si>
    <t>margin rates 3/1/22</t>
  </si>
  <si>
    <t>Assume "business as usual" PY24, using PY23 kWh inputs</t>
  </si>
  <si>
    <t>MEEIA 3 Program Year 2024 - TD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</si>
</sst>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mm/dd/yy;@"/>
    <numFmt numFmtId="169" formatCode="0.0%"/>
    <numFmt numFmtId="170" formatCode="0.000000"/>
    <numFmt numFmtId="171" formatCode="0.000000_);[Red]\(0.000000\)"/>
    <numFmt numFmtId="172" formatCode="_(&quot;$&quot;* #,##0.00_);_(&quot;$&quot;* \(#,##0.00\);_(&quot;$&quot;* &quot;-&quot;?_);_(@_)"/>
    <numFmt numFmtId="173" formatCode="_(&quot;$&quot;* #,##0.00_);_(&quot;$&quot;* \(#,##0.00\);_(&quot;$&quot;* &quot;-&quot;_);_(@_)"/>
    <numFmt numFmtId="174" formatCode="_(&quot;$&quot;* #,##0_);_(&quot;$&quot;* \(#,##0\);_(&quot;$&quot;* &quot;-&quot;??_);_(@_)"/>
    <numFmt numFmtId="175" formatCode="0.00_);[Red]\(0.00\)"/>
    <numFmt numFmtId="176" formatCode="0.000%"/>
    <numFmt numFmtId="177" formatCode="mmm\ 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fgColor theme="0" tint="-0.24994659260841701"/>
        <bgColor theme="5" tint="0.79992065187536243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AD5FF"/>
        <bgColor indexed="64"/>
      </patternFill>
    </fill>
    <fill>
      <patternFill patternType="darkGrid">
        <fgColor theme="0" tint="-0.24994659260841701"/>
        <bgColor theme="5" tint="0.79998168889431442"/>
      </patternFill>
    </fill>
    <fill>
      <patternFill patternType="darkGrid">
        <fgColor theme="0" tint="-0.24994659260841701"/>
        <bgColor theme="5" tint="0.79995117038483843"/>
      </patternFill>
    </fill>
    <fill>
      <patternFill patternType="solid">
        <fgColor rgb="FFDDDA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14" borderId="0" applyNumberFormat="0" applyBorder="0" applyAlignment="0" applyProtection="0"/>
  </cellStyleXfs>
  <cellXfs count="586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0" fillId="0" borderId="0" xfId="0" applyNumberFormat="1"/>
    <xf numFmtId="0" fontId="0" fillId="2" borderId="0" xfId="0" applyFill="1"/>
    <xf numFmtId="0" fontId="2" fillId="2" borderId="0" xfId="0" applyFont="1" applyFill="1" applyBorder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9" xfId="0" applyFont="1" applyFill="1" applyBorder="1"/>
    <xf numFmtId="0" fontId="0" fillId="0" borderId="19" xfId="0" applyBorder="1"/>
    <xf numFmtId="0" fontId="9" fillId="2" borderId="0" xfId="0" applyFont="1" applyFill="1" applyBorder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Border="1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2" xfId="0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2" fillId="2" borderId="25" xfId="0" applyFont="1" applyFill="1" applyBorder="1"/>
    <xf numFmtId="0" fontId="2" fillId="0" borderId="29" xfId="0" applyFont="1" applyBorder="1"/>
    <xf numFmtId="0" fontId="4" fillId="2" borderId="31" xfId="0" applyFont="1" applyFill="1" applyBorder="1"/>
    <xf numFmtId="0" fontId="8" fillId="2" borderId="3" xfId="0" applyFont="1" applyFill="1" applyBorder="1"/>
    <xf numFmtId="0" fontId="5" fillId="0" borderId="35" xfId="0" applyFont="1" applyBorder="1"/>
    <xf numFmtId="0" fontId="4" fillId="2" borderId="23" xfId="0" applyFont="1" applyFill="1" applyBorder="1"/>
    <xf numFmtId="164" fontId="0" fillId="0" borderId="42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ont="1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165" fontId="0" fillId="0" borderId="40" xfId="0" applyNumberFormat="1" applyBorder="1" applyAlignment="1">
      <alignment horizontal="center"/>
    </xf>
    <xf numFmtId="44" fontId="0" fillId="0" borderId="34" xfId="0" applyNumberFormat="1" applyBorder="1"/>
    <xf numFmtId="44" fontId="0" fillId="0" borderId="3" xfId="0" applyNumberFormat="1" applyBorder="1"/>
    <xf numFmtId="44" fontId="0" fillId="0" borderId="35" xfId="0" applyNumberFormat="1" applyBorder="1"/>
    <xf numFmtId="44" fontId="2" fillId="0" borderId="41" xfId="2" applyFont="1" applyBorder="1"/>
    <xf numFmtId="0" fontId="2" fillId="0" borderId="37" xfId="0" applyFont="1" applyBorder="1"/>
    <xf numFmtId="0" fontId="2" fillId="0" borderId="36" xfId="0" applyFont="1" applyBorder="1"/>
    <xf numFmtId="0" fontId="2" fillId="0" borderId="28" xfId="0" applyFont="1" applyBorder="1"/>
    <xf numFmtId="0" fontId="2" fillId="0" borderId="5" xfId="0" applyFont="1" applyFill="1" applyBorder="1"/>
    <xf numFmtId="44" fontId="2" fillId="0" borderId="41" xfId="0" applyNumberFormat="1" applyFont="1" applyBorder="1"/>
    <xf numFmtId="165" fontId="0" fillId="0" borderId="44" xfId="0" applyNumberFormat="1" applyBorder="1" applyAlignment="1">
      <alignment horizontal="center"/>
    </xf>
    <xf numFmtId="44" fontId="0" fillId="0" borderId="9" xfId="0" applyNumberFormat="1" applyBorder="1"/>
    <xf numFmtId="44" fontId="0" fillId="0" borderId="35" xfId="2" applyFont="1" applyBorder="1"/>
    <xf numFmtId="0" fontId="2" fillId="0" borderId="2" xfId="0" applyFont="1" applyBorder="1"/>
    <xf numFmtId="0" fontId="2" fillId="0" borderId="10" xfId="0" applyFont="1" applyBorder="1"/>
    <xf numFmtId="1" fontId="0" fillId="0" borderId="0" xfId="0" applyNumberFormat="1" applyBorder="1"/>
    <xf numFmtId="164" fontId="0" fillId="0" borderId="34" xfId="1" applyNumberFormat="1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2" xfId="0" applyFont="1" applyFill="1" applyBorder="1"/>
    <xf numFmtId="44" fontId="2" fillId="0" borderId="0" xfId="2" applyFont="1" applyBorder="1"/>
    <xf numFmtId="0" fontId="2" fillId="0" borderId="20" xfId="0" applyFont="1" applyFill="1" applyBorder="1"/>
    <xf numFmtId="0" fontId="0" fillId="8" borderId="0" xfId="0" applyFill="1"/>
    <xf numFmtId="164" fontId="0" fillId="0" borderId="21" xfId="1" applyNumberFormat="1" applyFont="1" applyBorder="1"/>
    <xf numFmtId="164" fontId="2" fillId="0" borderId="25" xfId="1" applyNumberFormat="1" applyFont="1" applyBorder="1"/>
    <xf numFmtId="0" fontId="0" fillId="2" borderId="49" xfId="0" applyFill="1" applyBorder="1"/>
    <xf numFmtId="0" fontId="5" fillId="2" borderId="50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2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44" fontId="2" fillId="0" borderId="30" xfId="2" applyFont="1" applyBorder="1"/>
    <xf numFmtId="0" fontId="5" fillId="0" borderId="14" xfId="0" applyFont="1" applyBorder="1"/>
    <xf numFmtId="0" fontId="5" fillId="2" borderId="14" xfId="0" applyFont="1" applyFill="1" applyBorder="1"/>
    <xf numFmtId="0" fontId="5" fillId="0" borderId="19" xfId="0" applyFont="1" applyBorder="1"/>
    <xf numFmtId="0" fontId="2" fillId="0" borderId="18" xfId="0" applyFont="1" applyBorder="1"/>
    <xf numFmtId="0" fontId="2" fillId="0" borderId="56" xfId="0" applyFont="1" applyBorder="1"/>
    <xf numFmtId="0" fontId="2" fillId="0" borderId="3" xfId="0" applyFont="1" applyBorder="1"/>
    <xf numFmtId="0" fontId="15" fillId="0" borderId="8" xfId="0" applyFont="1" applyFill="1" applyBorder="1" applyAlignment="1">
      <alignment vertical="center"/>
    </xf>
    <xf numFmtId="0" fontId="15" fillId="0" borderId="30" xfId="0" applyFont="1" applyFill="1" applyBorder="1" applyAlignment="1">
      <alignment vertical="center"/>
    </xf>
    <xf numFmtId="0" fontId="15" fillId="0" borderId="46" xfId="0" applyFont="1" applyFill="1" applyBorder="1" applyAlignment="1">
      <alignment vertical="center"/>
    </xf>
    <xf numFmtId="0" fontId="15" fillId="0" borderId="8" xfId="0" applyFont="1" applyFill="1" applyBorder="1" applyAlignment="1"/>
    <xf numFmtId="0" fontId="15" fillId="0" borderId="30" xfId="0" applyFont="1" applyFill="1" applyBorder="1" applyAlignment="1"/>
    <xf numFmtId="0" fontId="15" fillId="0" borderId="46" xfId="0" applyFont="1" applyFill="1" applyBorder="1" applyAlignment="1"/>
    <xf numFmtId="0" fontId="18" fillId="0" borderId="0" xfId="0" applyFo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6" fillId="0" borderId="8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46" xfId="0" applyFont="1" applyFill="1" applyBorder="1" applyAlignment="1">
      <alignment vertical="center"/>
    </xf>
    <xf numFmtId="0" fontId="0" fillId="0" borderId="3" xfId="0" applyBorder="1"/>
    <xf numFmtId="164" fontId="0" fillId="0" borderId="1" xfId="1" applyNumberFormat="1" applyFont="1" applyBorder="1" applyProtection="1"/>
    <xf numFmtId="0" fontId="0" fillId="0" borderId="0" xfId="0" applyProtection="1"/>
    <xf numFmtId="0" fontId="2" fillId="0" borderId="0" xfId="0" applyFont="1" applyFill="1" applyBorder="1" applyAlignment="1"/>
    <xf numFmtId="0" fontId="0" fillId="0" borderId="34" xfId="0" applyBorder="1"/>
    <xf numFmtId="0" fontId="5" fillId="0" borderId="0" xfId="0" applyFont="1" applyFill="1" applyBorder="1"/>
    <xf numFmtId="170" fontId="5" fillId="0" borderId="0" xfId="4" applyNumberFormat="1" applyFont="1" applyFill="1" applyBorder="1" applyAlignment="1">
      <alignment horizontal="center"/>
    </xf>
    <xf numFmtId="171" fontId="5" fillId="0" borderId="0" xfId="4" applyNumberFormat="1" applyFont="1" applyFill="1" applyBorder="1" applyAlignment="1">
      <alignment horizontal="center"/>
    </xf>
    <xf numFmtId="43" fontId="5" fillId="0" borderId="0" xfId="4" applyNumberFormat="1" applyFont="1" applyFill="1" applyBorder="1" applyAlignment="1">
      <alignment horizontal="center"/>
    </xf>
    <xf numFmtId="0" fontId="0" fillId="0" borderId="0" xfId="0" applyFill="1"/>
    <xf numFmtId="172" fontId="5" fillId="0" borderId="16" xfId="4" applyNumberFormat="1" applyFont="1" applyFill="1" applyBorder="1" applyAlignment="1">
      <alignment horizontal="center"/>
    </xf>
    <xf numFmtId="169" fontId="5" fillId="0" borderId="12" xfId="4" applyNumberFormat="1" applyFont="1" applyFill="1" applyBorder="1" applyAlignment="1">
      <alignment horizontal="center"/>
    </xf>
    <xf numFmtId="169" fontId="5" fillId="0" borderId="16" xfId="4" applyNumberFormat="1" applyFont="1" applyFill="1" applyBorder="1" applyAlignment="1">
      <alignment horizontal="center"/>
    </xf>
    <xf numFmtId="0" fontId="24" fillId="0" borderId="0" xfId="0" applyFont="1" applyFill="1" applyBorder="1"/>
    <xf numFmtId="169" fontId="25" fillId="0" borderId="26" xfId="4" applyNumberFormat="1" applyFont="1" applyFill="1" applyBorder="1" applyAlignment="1">
      <alignment horizontal="center"/>
    </xf>
    <xf numFmtId="172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173" fontId="5" fillId="0" borderId="0" xfId="4" applyNumberFormat="1" applyFont="1" applyFill="1" applyBorder="1" applyAlignment="1">
      <alignment horizontal="center"/>
    </xf>
    <xf numFmtId="0" fontId="23" fillId="16" borderId="60" xfId="0" applyFont="1" applyFill="1" applyBorder="1" applyAlignment="1">
      <alignment horizontal="center"/>
    </xf>
    <xf numFmtId="0" fontId="23" fillId="16" borderId="61" xfId="0" applyFont="1" applyFill="1" applyBorder="1" applyAlignment="1">
      <alignment horizontal="center"/>
    </xf>
    <xf numFmtId="164" fontId="2" fillId="0" borderId="27" xfId="0" applyNumberFormat="1" applyFont="1" applyBorder="1"/>
    <xf numFmtId="164" fontId="0" fillId="0" borderId="67" xfId="1" applyNumberFormat="1" applyFont="1" applyBorder="1"/>
    <xf numFmtId="44" fontId="0" fillId="0" borderId="12" xfId="2" applyFont="1" applyBorder="1"/>
    <xf numFmtId="0" fontId="4" fillId="2" borderId="54" xfId="0" applyFont="1" applyFill="1" applyBorder="1"/>
    <xf numFmtId="0" fontId="0" fillId="0" borderId="30" xfId="0" applyBorder="1"/>
    <xf numFmtId="164" fontId="0" fillId="0" borderId="54" xfId="1" applyNumberFormat="1" applyFont="1" applyBorder="1"/>
    <xf numFmtId="164" fontId="2" fillId="6" borderId="27" xfId="0" applyNumberFormat="1" applyFont="1" applyFill="1" applyBorder="1"/>
    <xf numFmtId="164" fontId="0" fillId="9" borderId="0" xfId="0" applyNumberFormat="1" applyFill="1"/>
    <xf numFmtId="0" fontId="0" fillId="9" borderId="0" xfId="0" applyFill="1" applyAlignment="1">
      <alignment horizontal="center"/>
    </xf>
    <xf numFmtId="0" fontId="0" fillId="9" borderId="0" xfId="0" applyFill="1"/>
    <xf numFmtId="164" fontId="0" fillId="0" borderId="20" xfId="1" applyNumberFormat="1" applyFont="1" applyBorder="1"/>
    <xf numFmtId="165" fontId="2" fillId="0" borderId="25" xfId="0" applyNumberFormat="1" applyFont="1" applyBorder="1" applyAlignment="1">
      <alignment horizontal="center"/>
    </xf>
    <xf numFmtId="0" fontId="5" fillId="0" borderId="34" xfId="0" applyFont="1" applyBorder="1"/>
    <xf numFmtId="167" fontId="5" fillId="0" borderId="20" xfId="3" applyNumberFormat="1" applyFont="1" applyBorder="1"/>
    <xf numFmtId="164" fontId="0" fillId="0" borderId="26" xfId="0" applyNumberFormat="1" applyBorder="1"/>
    <xf numFmtId="0" fontId="6" fillId="2" borderId="19" xfId="0" applyFont="1" applyFill="1" applyBorder="1"/>
    <xf numFmtId="0" fontId="6" fillId="2" borderId="35" xfId="0" applyFont="1" applyFill="1" applyBorder="1"/>
    <xf numFmtId="0" fontId="0" fillId="0" borderId="48" xfId="0" applyBorder="1"/>
    <xf numFmtId="44" fontId="0" fillId="0" borderId="67" xfId="0" applyNumberFormat="1" applyBorder="1"/>
    <xf numFmtId="44" fontId="2" fillId="0" borderId="25" xfId="2" applyFont="1" applyBorder="1"/>
    <xf numFmtId="165" fontId="0" fillId="0" borderId="25" xfId="0" applyNumberFormat="1" applyBorder="1" applyAlignment="1">
      <alignment horizontal="center"/>
    </xf>
    <xf numFmtId="165" fontId="24" fillId="2" borderId="26" xfId="0" applyNumberFormat="1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30" xfId="0" applyFont="1" applyFill="1" applyBorder="1"/>
    <xf numFmtId="0" fontId="2" fillId="18" borderId="2" xfId="0" applyFont="1" applyFill="1" applyBorder="1"/>
    <xf numFmtId="0" fontId="2" fillId="19" borderId="37" xfId="0" applyFont="1" applyFill="1" applyBorder="1"/>
    <xf numFmtId="0" fontId="2" fillId="20" borderId="37" xfId="0" applyFont="1" applyFill="1" applyBorder="1"/>
    <xf numFmtId="0" fontId="2" fillId="0" borderId="36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0" fillId="13" borderId="0" xfId="0" applyFill="1" applyAlignment="1" applyProtection="1">
      <alignment horizontal="center"/>
      <protection locked="0"/>
    </xf>
    <xf numFmtId="0" fontId="2" fillId="2" borderId="51" xfId="0" applyFont="1" applyFill="1" applyBorder="1"/>
    <xf numFmtId="164" fontId="0" fillId="21" borderId="55" xfId="1" applyNumberFormat="1" applyFont="1" applyFill="1" applyBorder="1"/>
    <xf numFmtId="164" fontId="0" fillId="21" borderId="1" xfId="1" applyNumberFormat="1" applyFont="1" applyFill="1" applyBorder="1"/>
    <xf numFmtId="0" fontId="6" fillId="2" borderId="48" xfId="0" applyFont="1" applyFill="1" applyBorder="1"/>
    <xf numFmtId="0" fontId="0" fillId="2" borderId="3" xfId="0" applyFill="1" applyBorder="1"/>
    <xf numFmtId="0" fontId="13" fillId="21" borderId="67" xfId="0" applyFont="1" applyFill="1" applyBorder="1"/>
    <xf numFmtId="0" fontId="2" fillId="0" borderId="40" xfId="0" applyFont="1" applyBorder="1"/>
    <xf numFmtId="0" fontId="6" fillId="2" borderId="48" xfId="0" applyFont="1" applyFill="1" applyBorder="1" applyAlignment="1">
      <alignment horizontal="center"/>
    </xf>
    <xf numFmtId="0" fontId="6" fillId="2" borderId="9" xfId="0" applyFont="1" applyFill="1" applyBorder="1"/>
    <xf numFmtId="0" fontId="14" fillId="21" borderId="67" xfId="0" applyFont="1" applyFill="1" applyBorder="1"/>
    <xf numFmtId="164" fontId="2" fillId="23" borderId="27" xfId="0" applyNumberFormat="1" applyFont="1" applyFill="1" applyBorder="1"/>
    <xf numFmtId="9" fontId="0" fillId="17" borderId="16" xfId="3" applyFont="1" applyFill="1" applyBorder="1"/>
    <xf numFmtId="44" fontId="2" fillId="0" borderId="0" xfId="2" applyFont="1" applyFill="1" applyBorder="1"/>
    <xf numFmtId="164" fontId="28" fillId="0" borderId="54" xfId="1" applyNumberFormat="1" applyFont="1" applyBorder="1"/>
    <xf numFmtId="44" fontId="0" fillId="19" borderId="1" xfId="2" applyFont="1" applyFill="1" applyBorder="1"/>
    <xf numFmtId="172" fontId="5" fillId="19" borderId="16" xfId="4" applyNumberFormat="1" applyFont="1" applyFill="1" applyBorder="1" applyAlignment="1">
      <alignment horizontal="center"/>
    </xf>
    <xf numFmtId="0" fontId="7" fillId="0" borderId="0" xfId="0" applyFont="1"/>
    <xf numFmtId="165" fontId="0" fillId="0" borderId="7" xfId="0" applyNumberFormat="1" applyBorder="1"/>
    <xf numFmtId="9" fontId="0" fillId="17" borderId="55" xfId="3" applyFont="1" applyFill="1" applyBorder="1"/>
    <xf numFmtId="41" fontId="0" fillId="0" borderId="0" xfId="0" applyNumberFormat="1"/>
    <xf numFmtId="41" fontId="0" fillId="0" borderId="7" xfId="0" applyNumberFormat="1" applyBorder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Fill="1" applyBorder="1"/>
    <xf numFmtId="0" fontId="2" fillId="17" borderId="55" xfId="0" applyFont="1" applyFill="1" applyBorder="1"/>
    <xf numFmtId="41" fontId="0" fillId="0" borderId="0" xfId="0" applyNumberFormat="1" applyFill="1"/>
    <xf numFmtId="41" fontId="0" fillId="0" borderId="7" xfId="0" applyNumberFormat="1" applyFill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3" fillId="0" borderId="14" xfId="0" applyFont="1" applyBorder="1"/>
    <xf numFmtId="0" fontId="2" fillId="0" borderId="19" xfId="0" applyFont="1" applyFill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164" fontId="2" fillId="21" borderId="16" xfId="1" applyNumberFormat="1" applyFont="1" applyFill="1" applyBorder="1" applyProtection="1"/>
    <xf numFmtId="0" fontId="28" fillId="0" borderId="0" xfId="0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0" fillId="0" borderId="14" xfId="1" applyNumberFormat="1" applyFont="1" applyBorder="1"/>
    <xf numFmtId="164" fontId="2" fillId="0" borderId="19" xfId="1" applyNumberFormat="1" applyFont="1" applyBorder="1"/>
    <xf numFmtId="0" fontId="0" fillId="0" borderId="11" xfId="0" applyBorder="1" applyAlignment="1">
      <alignment horizontal="center"/>
    </xf>
    <xf numFmtId="164" fontId="2" fillId="21" borderId="16" xfId="1" applyNumberFormat="1" applyFont="1" applyFill="1" applyBorder="1"/>
    <xf numFmtId="164" fontId="2" fillId="10" borderId="17" xfId="1" applyNumberFormat="1" applyFont="1" applyFill="1" applyBorder="1"/>
    <xf numFmtId="0" fontId="5" fillId="19" borderId="5" xfId="0" applyFont="1" applyFill="1" applyBorder="1"/>
    <xf numFmtId="0" fontId="5" fillId="19" borderId="30" xfId="0" applyFont="1" applyFill="1" applyBorder="1"/>
    <xf numFmtId="2" fontId="5" fillId="2" borderId="31" xfId="0" applyNumberFormat="1" applyFont="1" applyFill="1" applyBorder="1"/>
    <xf numFmtId="2" fontId="24" fillId="2" borderId="31" xfId="0" applyNumberFormat="1" applyFont="1" applyFill="1" applyBorder="1"/>
    <xf numFmtId="10" fontId="30" fillId="0" borderId="0" xfId="0" applyNumberFormat="1" applyFont="1"/>
    <xf numFmtId="0" fontId="7" fillId="0" borderId="0" xfId="0" applyFont="1" applyFill="1" applyBorder="1"/>
    <xf numFmtId="175" fontId="5" fillId="0" borderId="0" xfId="4" applyNumberFormat="1" applyFont="1" applyFill="1" applyBorder="1" applyAlignment="1">
      <alignment horizontal="right"/>
    </xf>
    <xf numFmtId="0" fontId="5" fillId="0" borderId="54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5" fontId="24" fillId="2" borderId="12" xfId="0" applyNumberFormat="1" applyFont="1" applyFill="1" applyBorder="1" applyAlignment="1">
      <alignment horizontal="center"/>
    </xf>
    <xf numFmtId="0" fontId="2" fillId="0" borderId="19" xfId="0" applyFont="1" applyBorder="1"/>
    <xf numFmtId="164" fontId="0" fillId="0" borderId="16" xfId="0" applyNumberFormat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0" fontId="26" fillId="0" borderId="11" xfId="0" applyFont="1" applyBorder="1"/>
    <xf numFmtId="165" fontId="24" fillId="17" borderId="1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9" xfId="0" applyFont="1" applyFill="1" applyBorder="1"/>
    <xf numFmtId="0" fontId="6" fillId="17" borderId="11" xfId="0" applyFont="1" applyFill="1" applyBorder="1" applyAlignment="1">
      <alignment horizontal="center"/>
    </xf>
    <xf numFmtId="0" fontId="24" fillId="17" borderId="38" xfId="0" applyFont="1" applyFill="1" applyBorder="1"/>
    <xf numFmtId="165" fontId="24" fillId="17" borderId="43" xfId="0" applyNumberFormat="1" applyFont="1" applyFill="1" applyBorder="1" applyAlignment="1">
      <alignment horizontal="center"/>
    </xf>
    <xf numFmtId="0" fontId="25" fillId="0" borderId="33" xfId="0" applyFont="1" applyFill="1" applyBorder="1"/>
    <xf numFmtId="169" fontId="25" fillId="0" borderId="32" xfId="4" applyNumberFormat="1" applyFont="1" applyFill="1" applyBorder="1" applyAlignment="1">
      <alignment horizontal="center"/>
    </xf>
    <xf numFmtId="0" fontId="5" fillId="0" borderId="11" xfId="0" applyFont="1" applyFill="1" applyBorder="1"/>
    <xf numFmtId="172" fontId="5" fillId="19" borderId="12" xfId="4" applyNumberFormat="1" applyFont="1" applyFill="1" applyBorder="1" applyAlignment="1">
      <alignment horizontal="center"/>
    </xf>
    <xf numFmtId="0" fontId="0" fillId="2" borderId="54" xfId="0" applyFont="1" applyFill="1" applyBorder="1" applyAlignment="1">
      <alignment horizontal="center" vertical="center" textRotation="90" wrapText="1" readingOrder="1"/>
    </xf>
    <xf numFmtId="0" fontId="2" fillId="2" borderId="54" xfId="0" applyFont="1" applyFill="1" applyBorder="1" applyAlignment="1">
      <alignment wrapText="1"/>
    </xf>
    <xf numFmtId="0" fontId="0" fillId="2" borderId="0" xfId="0" applyFont="1" applyFill="1" applyBorder="1" applyAlignment="1">
      <alignment horizontal="center" vertical="center" textRotation="90" wrapText="1" readingOrder="1"/>
    </xf>
    <xf numFmtId="0" fontId="4" fillId="2" borderId="0" xfId="0" applyFont="1" applyFill="1" applyBorder="1"/>
    <xf numFmtId="0" fontId="0" fillId="0" borderId="68" xfId="0" applyBorder="1"/>
    <xf numFmtId="165" fontId="2" fillId="2" borderId="12" xfId="0" applyNumberFormat="1" applyFont="1" applyFill="1" applyBorder="1" applyAlignment="1">
      <alignment horizontal="center" vertical="center"/>
    </xf>
    <xf numFmtId="165" fontId="2" fillId="17" borderId="12" xfId="0" applyNumberFormat="1" applyFont="1" applyFill="1" applyBorder="1" applyAlignment="1">
      <alignment horizontal="center"/>
    </xf>
    <xf numFmtId="0" fontId="24" fillId="17" borderId="25" xfId="0" applyFont="1" applyFill="1" applyBorder="1"/>
    <xf numFmtId="165" fontId="24" fillId="17" borderId="26" xfId="4" applyNumberFormat="1" applyFont="1" applyFill="1" applyBorder="1" applyAlignment="1">
      <alignment horizontal="center"/>
    </xf>
    <xf numFmtId="0" fontId="25" fillId="0" borderId="25" xfId="0" applyFont="1" applyFill="1" applyBorder="1"/>
    <xf numFmtId="0" fontId="26" fillId="0" borderId="11" xfId="0" applyFont="1" applyBorder="1" applyAlignment="1">
      <alignment horizontal="left"/>
    </xf>
    <xf numFmtId="165" fontId="24" fillId="17" borderId="40" xfId="4" applyNumberFormat="1" applyFont="1" applyFill="1" applyBorder="1" applyAlignment="1">
      <alignment horizontal="center"/>
    </xf>
    <xf numFmtId="0" fontId="14" fillId="2" borderId="14" xfId="0" applyFont="1" applyFill="1" applyBorder="1"/>
    <xf numFmtId="0" fontId="2" fillId="0" borderId="11" xfId="0" applyFont="1" applyBorder="1"/>
    <xf numFmtId="0" fontId="2" fillId="17" borderId="11" xfId="0" applyFont="1" applyFill="1" applyBorder="1" applyAlignment="1">
      <alignment horizontal="center"/>
    </xf>
    <xf numFmtId="0" fontId="6" fillId="17" borderId="11" xfId="0" applyFont="1" applyFill="1" applyBorder="1"/>
    <xf numFmtId="165" fontId="24" fillId="17" borderId="26" xfId="0" applyNumberFormat="1" applyFont="1" applyFill="1" applyBorder="1" applyAlignment="1">
      <alignment horizontal="center"/>
    </xf>
    <xf numFmtId="165" fontId="2" fillId="17" borderId="12" xfId="0" applyNumberFormat="1" applyFont="1" applyFill="1" applyBorder="1" applyAlignment="1">
      <alignment horizontal="center" vertical="center"/>
    </xf>
    <xf numFmtId="165" fontId="2" fillId="17" borderId="26" xfId="0" applyNumberFormat="1" applyFont="1" applyFill="1" applyBorder="1" applyAlignment="1">
      <alignment horizontal="center" vertical="center"/>
    </xf>
    <xf numFmtId="0" fontId="9" fillId="0" borderId="0" xfId="0" applyFont="1"/>
    <xf numFmtId="164" fontId="2" fillId="6" borderId="17" xfId="1" applyNumberFormat="1" applyFont="1" applyFill="1" applyBorder="1"/>
    <xf numFmtId="0" fontId="31" fillId="0" borderId="0" xfId="0" applyFont="1"/>
    <xf numFmtId="41" fontId="31" fillId="0" borderId="0" xfId="0" applyNumberFormat="1" applyFont="1"/>
    <xf numFmtId="0" fontId="32" fillId="0" borderId="0" xfId="0" applyFont="1"/>
    <xf numFmtId="41" fontId="32" fillId="0" borderId="0" xfId="0" applyNumberFormat="1" applyFont="1"/>
    <xf numFmtId="0" fontId="31" fillId="0" borderId="0" xfId="0" applyFont="1" applyAlignment="1">
      <alignment horizontal="center" vertical="center"/>
    </xf>
    <xf numFmtId="0" fontId="2" fillId="0" borderId="5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14" fontId="2" fillId="0" borderId="0" xfId="0" applyNumberFormat="1" applyFont="1" applyBorder="1" applyAlignment="1">
      <alignment horizontal="right" vertical="top"/>
    </xf>
    <xf numFmtId="9" fontId="3" fillId="2" borderId="48" xfId="3" applyFont="1" applyFill="1" applyBorder="1" applyAlignment="1">
      <alignment wrapText="1"/>
    </xf>
    <xf numFmtId="41" fontId="28" fillId="0" borderId="0" xfId="0" applyNumberFormat="1" applyFont="1"/>
    <xf numFmtId="164" fontId="5" fillId="0" borderId="26" xfId="0" applyNumberFormat="1" applyFont="1" applyFill="1" applyBorder="1"/>
    <xf numFmtId="0" fontId="0" fillId="0" borderId="57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center" vertical="top"/>
    </xf>
    <xf numFmtId="0" fontId="0" fillId="0" borderId="21" xfId="0" applyFont="1" applyFill="1" applyBorder="1" applyAlignment="1">
      <alignment horizontal="center" vertical="top"/>
    </xf>
    <xf numFmtId="168" fontId="2" fillId="0" borderId="0" xfId="0" applyNumberFormat="1" applyFont="1" applyBorder="1" applyAlignment="1">
      <alignment horizontal="right" vertical="top"/>
    </xf>
    <xf numFmtId="0" fontId="0" fillId="0" borderId="57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168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21" xfId="0" applyBorder="1" applyAlignment="1">
      <alignment horizontal="left" vertical="top"/>
    </xf>
    <xf numFmtId="0" fontId="0" fillId="0" borderId="0" xfId="0" applyBorder="1" applyAlignment="1">
      <alignment vertical="top" wrapText="1"/>
    </xf>
    <xf numFmtId="0" fontId="2" fillId="0" borderId="58" xfId="0" applyFont="1" applyBorder="1" applyAlignment="1">
      <alignment horizontal="left" vertical="top"/>
    </xf>
    <xf numFmtId="0" fontId="0" fillId="0" borderId="59" xfId="0" applyBorder="1" applyAlignment="1">
      <alignment horizontal="left" vertical="top"/>
    </xf>
    <xf numFmtId="168" fontId="0" fillId="0" borderId="59" xfId="0" applyNumberFormat="1" applyBorder="1" applyAlignment="1">
      <alignment horizontal="right" vertical="top"/>
    </xf>
    <xf numFmtId="0" fontId="0" fillId="0" borderId="59" xfId="0" applyBorder="1" applyAlignment="1">
      <alignment horizontal="right" vertical="top"/>
    </xf>
    <xf numFmtId="0" fontId="0" fillId="0" borderId="34" xfId="0" applyBorder="1" applyAlignment="1">
      <alignment horizontal="left" vertical="top"/>
    </xf>
    <xf numFmtId="0" fontId="0" fillId="0" borderId="58" xfId="0" applyFont="1" applyBorder="1" applyAlignment="1">
      <alignment vertical="top"/>
    </xf>
    <xf numFmtId="0" fontId="0" fillId="0" borderId="59" xfId="0" applyFont="1" applyBorder="1" applyAlignment="1">
      <alignment vertical="top"/>
    </xf>
    <xf numFmtId="0" fontId="0" fillId="0" borderId="34" xfId="0" applyFont="1" applyBorder="1" applyAlignment="1">
      <alignment vertical="top"/>
    </xf>
    <xf numFmtId="164" fontId="33" fillId="0" borderId="0" xfId="0" applyNumberFormat="1" applyFont="1"/>
    <xf numFmtId="41" fontId="33" fillId="0" borderId="0" xfId="0" applyNumberFormat="1" applyFont="1"/>
    <xf numFmtId="164" fontId="34" fillId="0" borderId="0" xfId="0" applyNumberFormat="1" applyFont="1"/>
    <xf numFmtId="0" fontId="35" fillId="0" borderId="0" xfId="0" applyFont="1"/>
    <xf numFmtId="0" fontId="33" fillId="0" borderId="0" xfId="0" applyFont="1"/>
    <xf numFmtId="0" fontId="34" fillId="0" borderId="0" xfId="0" applyFont="1"/>
    <xf numFmtId="3" fontId="33" fillId="0" borderId="0" xfId="0" applyNumberFormat="1" applyFont="1"/>
    <xf numFmtId="0" fontId="0" fillId="25" borderId="0" xfId="0" applyFill="1"/>
    <xf numFmtId="0" fontId="34" fillId="0" borderId="0" xfId="0" applyFont="1" applyAlignment="1">
      <alignment horizontal="center"/>
    </xf>
    <xf numFmtId="167" fontId="5" fillId="0" borderId="1" xfId="3" applyNumberFormat="1" applyFont="1" applyFill="1" applyBorder="1"/>
    <xf numFmtId="170" fontId="5" fillId="26" borderId="1" xfId="4" applyNumberFormat="1" applyFont="1" applyFill="1" applyBorder="1" applyAlignment="1">
      <alignment horizontal="center"/>
    </xf>
    <xf numFmtId="170" fontId="5" fillId="26" borderId="16" xfId="4" applyNumberFormat="1" applyFont="1" applyFill="1" applyBorder="1" applyAlignment="1">
      <alignment horizontal="center"/>
    </xf>
    <xf numFmtId="171" fontId="5" fillId="26" borderId="1" xfId="4" applyNumberFormat="1" applyFont="1" applyFill="1" applyBorder="1" applyAlignment="1">
      <alignment horizontal="center"/>
    </xf>
    <xf numFmtId="171" fontId="5" fillId="26" borderId="16" xfId="4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76" fontId="0" fillId="0" borderId="0" xfId="0" applyNumberFormat="1"/>
    <xf numFmtId="0" fontId="0" fillId="0" borderId="0" xfId="0" applyFill="1" applyBorder="1" applyAlignment="1">
      <alignment horizontal="left"/>
    </xf>
    <xf numFmtId="0" fontId="2" fillId="3" borderId="0" xfId="0" applyFont="1" applyFill="1"/>
    <xf numFmtId="41" fontId="17" fillId="0" borderId="0" xfId="0" applyNumberFormat="1" applyFont="1"/>
    <xf numFmtId="41" fontId="2" fillId="3" borderId="0" xfId="0" applyNumberFormat="1" applyFont="1" applyFill="1"/>
    <xf numFmtId="41" fontId="30" fillId="0" borderId="0" xfId="0" applyNumberFormat="1" applyFont="1"/>
    <xf numFmtId="41" fontId="2" fillId="3" borderId="30" xfId="0" applyNumberFormat="1" applyFont="1" applyFill="1" applyBorder="1"/>
    <xf numFmtId="164" fontId="0" fillId="27" borderId="1" xfId="1" applyNumberFormat="1" applyFont="1" applyFill="1" applyBorder="1"/>
    <xf numFmtId="41" fontId="29" fillId="0" borderId="0" xfId="0" applyNumberFormat="1" applyFont="1"/>
    <xf numFmtId="164" fontId="0" fillId="27" borderId="0" xfId="0" applyNumberFormat="1" applyFill="1"/>
    <xf numFmtId="0" fontId="0" fillId="27" borderId="0" xfId="0" applyFont="1" applyFill="1"/>
    <xf numFmtId="164" fontId="0" fillId="27" borderId="0" xfId="0" applyNumberFormat="1" applyFont="1" applyFill="1"/>
    <xf numFmtId="165" fontId="0" fillId="28" borderId="0" xfId="0" applyNumberFormat="1" applyFill="1"/>
    <xf numFmtId="0" fontId="0" fillId="28" borderId="0" xfId="0" applyFill="1"/>
    <xf numFmtId="164" fontId="0" fillId="30" borderId="1" xfId="1" applyNumberFormat="1" applyFont="1" applyFill="1" applyBorder="1"/>
    <xf numFmtId="0" fontId="0" fillId="0" borderId="2" xfId="0" applyFont="1" applyFill="1" applyBorder="1"/>
    <xf numFmtId="0" fontId="0" fillId="0" borderId="4" xfId="0" applyFont="1" applyFill="1" applyBorder="1"/>
    <xf numFmtId="0" fontId="0" fillId="0" borderId="4" xfId="0" applyFont="1" applyBorder="1"/>
    <xf numFmtId="164" fontId="0" fillId="0" borderId="2" xfId="0" applyNumberFormat="1" applyFont="1" applyFill="1" applyBorder="1"/>
    <xf numFmtId="164" fontId="0" fillId="0" borderId="4" xfId="0" applyNumberFormat="1" applyFont="1" applyFill="1" applyBorder="1"/>
    <xf numFmtId="164" fontId="0" fillId="21" borderId="72" xfId="0" applyNumberFormat="1" applyFont="1" applyFill="1" applyBorder="1" applyAlignment="1">
      <alignment horizontal="center"/>
    </xf>
    <xf numFmtId="9" fontId="0" fillId="26" borderId="55" xfId="3" applyFont="1" applyFill="1" applyBorder="1"/>
    <xf numFmtId="174" fontId="2" fillId="0" borderId="0" xfId="2" applyNumberFormat="1" applyFont="1" applyBorder="1"/>
    <xf numFmtId="0" fontId="36" fillId="31" borderId="37" xfId="0" applyFont="1" applyFill="1" applyBorder="1" applyAlignment="1">
      <alignment horizontal="center" vertical="center" wrapText="1"/>
    </xf>
    <xf numFmtId="177" fontId="36" fillId="31" borderId="47" xfId="0" applyNumberFormat="1" applyFont="1" applyFill="1" applyBorder="1" applyAlignment="1">
      <alignment horizontal="center" vertical="center" wrapText="1"/>
    </xf>
    <xf numFmtId="177" fontId="36" fillId="31" borderId="37" xfId="0" applyNumberFormat="1" applyFont="1" applyFill="1" applyBorder="1" applyAlignment="1">
      <alignment horizontal="center" vertical="center" wrapText="1"/>
    </xf>
    <xf numFmtId="0" fontId="2" fillId="10" borderId="37" xfId="0" applyFont="1" applyFill="1" applyBorder="1"/>
    <xf numFmtId="0" fontId="2" fillId="10" borderId="29" xfId="0" applyFont="1" applyFill="1" applyBorder="1"/>
    <xf numFmtId="164" fontId="2" fillId="10" borderId="52" xfId="0" applyNumberFormat="1" applyFont="1" applyFill="1" applyBorder="1"/>
    <xf numFmtId="164" fontId="2" fillId="10" borderId="52" xfId="1" applyNumberFormat="1" applyFont="1" applyFill="1" applyBorder="1"/>
    <xf numFmtId="164" fontId="2" fillId="10" borderId="29" xfId="1" applyNumberFormat="1" applyFont="1" applyFill="1" applyBorder="1"/>
    <xf numFmtId="164" fontId="2" fillId="10" borderId="37" xfId="0" applyNumberFormat="1" applyFont="1" applyFill="1" applyBorder="1"/>
    <xf numFmtId="164" fontId="2" fillId="10" borderId="29" xfId="0" applyNumberFormat="1" applyFont="1" applyFill="1" applyBorder="1"/>
    <xf numFmtId="0" fontId="5" fillId="0" borderId="4" xfId="0" applyFont="1" applyFill="1" applyBorder="1"/>
    <xf numFmtId="164" fontId="5" fillId="0" borderId="4" xfId="0" applyNumberFormat="1" applyFont="1" applyFill="1" applyBorder="1"/>
    <xf numFmtId="0" fontId="5" fillId="0" borderId="69" xfId="0" applyFont="1" applyFill="1" applyBorder="1"/>
    <xf numFmtId="164" fontId="5" fillId="0" borderId="2" xfId="0" applyNumberFormat="1" applyFont="1" applyFill="1" applyBorder="1"/>
    <xf numFmtId="0" fontId="0" fillId="32" borderId="4" xfId="0" applyFont="1" applyFill="1" applyBorder="1"/>
    <xf numFmtId="0" fontId="0" fillId="32" borderId="0" xfId="0" applyFill="1"/>
    <xf numFmtId="164" fontId="0" fillId="32" borderId="0" xfId="0" applyNumberFormat="1" applyFill="1"/>
    <xf numFmtId="0" fontId="5" fillId="32" borderId="4" xfId="0" applyFont="1" applyFill="1" applyBorder="1"/>
    <xf numFmtId="169" fontId="0" fillId="32" borderId="0" xfId="0" applyNumberFormat="1" applyFill="1"/>
    <xf numFmtId="164" fontId="0" fillId="0" borderId="72" xfId="0" applyNumberFormat="1" applyFont="1" applyFill="1" applyBorder="1"/>
    <xf numFmtId="169" fontId="2" fillId="0" borderId="0" xfId="3" applyNumberFormat="1" applyFont="1"/>
    <xf numFmtId="169" fontId="0" fillId="0" borderId="0" xfId="3" applyNumberFormat="1" applyFont="1"/>
    <xf numFmtId="164" fontId="5" fillId="27" borderId="1" xfId="1" applyNumberFormat="1" applyFont="1" applyFill="1" applyBorder="1"/>
    <xf numFmtId="164" fontId="0" fillId="27" borderId="20" xfId="1" applyNumberFormat="1" applyFont="1" applyFill="1" applyBorder="1"/>
    <xf numFmtId="0" fontId="0" fillId="0" borderId="12" xfId="0" applyBorder="1" applyAlignment="1">
      <alignment horizontal="center"/>
    </xf>
    <xf numFmtId="164" fontId="5" fillId="30" borderId="1" xfId="1" applyNumberFormat="1" applyFont="1" applyFill="1" applyBorder="1"/>
    <xf numFmtId="164" fontId="0" fillId="33" borderId="1" xfId="1" applyNumberFormat="1" applyFont="1" applyFill="1" applyBorder="1"/>
    <xf numFmtId="164" fontId="0" fillId="34" borderId="1" xfId="1" applyNumberFormat="1" applyFont="1" applyFill="1" applyBorder="1"/>
    <xf numFmtId="41" fontId="24" fillId="3" borderId="0" xfId="0" applyNumberFormat="1" applyFont="1" applyFill="1"/>
    <xf numFmtId="0" fontId="2" fillId="0" borderId="0" xfId="0" applyFont="1" applyFill="1"/>
    <xf numFmtId="0" fontId="33" fillId="0" borderId="0" xfId="0" applyFont="1" applyFill="1"/>
    <xf numFmtId="41" fontId="33" fillId="0" borderId="0" xfId="0" applyNumberFormat="1" applyFont="1" applyFill="1"/>
    <xf numFmtId="164" fontId="33" fillId="0" borderId="0" xfId="0" applyNumberFormat="1" applyFont="1" applyFill="1"/>
    <xf numFmtId="3" fontId="33" fillId="0" borderId="0" xfId="0" applyNumberFormat="1" applyFont="1" applyFill="1"/>
    <xf numFmtId="3" fontId="34" fillId="0" borderId="0" xfId="0" applyNumberFormat="1" applyFont="1" applyFill="1"/>
    <xf numFmtId="0" fontId="28" fillId="0" borderId="30" xfId="0" applyFont="1" applyFill="1" applyBorder="1"/>
    <xf numFmtId="164" fontId="28" fillId="0" borderId="0" xfId="0" applyNumberFormat="1" applyFont="1"/>
    <xf numFmtId="164" fontId="5" fillId="0" borderId="1" xfId="1" applyNumberFormat="1" applyFont="1" applyFill="1" applyBorder="1"/>
    <xf numFmtId="44" fontId="2" fillId="29" borderId="25" xfId="2" applyFont="1" applyFill="1" applyBorder="1"/>
    <xf numFmtId="177" fontId="36" fillId="17" borderId="70" xfId="0" applyNumberFormat="1" applyFont="1" applyFill="1" applyBorder="1" applyAlignment="1">
      <alignment horizontal="center" vertical="center" wrapText="1"/>
    </xf>
    <xf numFmtId="164" fontId="0" fillId="17" borderId="71" xfId="0" applyNumberFormat="1" applyFont="1" applyFill="1" applyBorder="1"/>
    <xf numFmtId="164" fontId="0" fillId="17" borderId="72" xfId="0" applyNumberFormat="1" applyFont="1" applyFill="1" applyBorder="1"/>
    <xf numFmtId="164" fontId="2" fillId="17" borderId="73" xfId="0" applyNumberFormat="1" applyFont="1" applyFill="1" applyBorder="1"/>
    <xf numFmtId="164" fontId="2" fillId="17" borderId="73" xfId="1" applyNumberFormat="1" applyFont="1" applyFill="1" applyBorder="1"/>
    <xf numFmtId="164" fontId="2" fillId="17" borderId="70" xfId="0" applyNumberFormat="1" applyFont="1" applyFill="1" applyBorder="1"/>
    <xf numFmtId="164" fontId="27" fillId="21" borderId="24" xfId="0" applyNumberFormat="1" applyFont="1" applyFill="1" applyBorder="1" applyAlignment="1">
      <alignment horizontal="center"/>
    </xf>
    <xf numFmtId="0" fontId="0" fillId="21" borderId="4" xfId="0" applyFont="1" applyFill="1" applyBorder="1"/>
    <xf numFmtId="164" fontId="0" fillId="21" borderId="4" xfId="0" applyNumberFormat="1" applyFont="1" applyFill="1" applyBorder="1" applyAlignment="1">
      <alignment horizontal="center"/>
    </xf>
    <xf numFmtId="164" fontId="5" fillId="17" borderId="24" xfId="0" applyNumberFormat="1" applyFont="1" applyFill="1" applyBorder="1"/>
    <xf numFmtId="164" fontId="0" fillId="17" borderId="45" xfId="0" applyNumberFormat="1" applyFont="1" applyFill="1" applyBorder="1"/>
    <xf numFmtId="164" fontId="5" fillId="17" borderId="4" xfId="0" applyNumberFormat="1" applyFont="1" applyFill="1" applyBorder="1"/>
    <xf numFmtId="164" fontId="0" fillId="17" borderId="36" xfId="0" applyNumberFormat="1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41" fontId="7" fillId="0" borderId="0" xfId="0" applyNumberFormat="1" applyFont="1" applyFill="1"/>
    <xf numFmtId="9" fontId="0" fillId="35" borderId="1" xfId="3" applyFont="1" applyFill="1" applyBorder="1"/>
    <xf numFmtId="9" fontId="2" fillId="0" borderId="15" xfId="3" applyFont="1" applyBorder="1"/>
    <xf numFmtId="9" fontId="2" fillId="0" borderId="16" xfId="3" applyFont="1" applyBorder="1"/>
    <xf numFmtId="9" fontId="2" fillId="0" borderId="16" xfId="3" applyFont="1" applyBorder="1" applyProtection="1"/>
    <xf numFmtId="9" fontId="2" fillId="0" borderId="16" xfId="3" applyFont="1" applyFill="1" applyBorder="1" applyProtection="1"/>
    <xf numFmtId="9" fontId="2" fillId="0" borderId="17" xfId="3" applyFont="1" applyBorder="1"/>
    <xf numFmtId="0" fontId="0" fillId="0" borderId="0" xfId="0" applyFill="1" applyProtection="1"/>
    <xf numFmtId="0" fontId="28" fillId="0" borderId="48" xfId="0" applyFont="1" applyFill="1" applyBorder="1"/>
    <xf numFmtId="41" fontId="28" fillId="0" borderId="48" xfId="0" applyNumberFormat="1" applyFont="1" applyFill="1" applyBorder="1"/>
    <xf numFmtId="41" fontId="28" fillId="0" borderId="48" xfId="1" applyNumberFormat="1" applyFont="1" applyFill="1" applyBorder="1"/>
    <xf numFmtId="41" fontId="28" fillId="0" borderId="0" xfId="0" applyNumberFormat="1" applyFont="1" applyAlignment="1">
      <alignment horizontal="right"/>
    </xf>
    <xf numFmtId="0" fontId="0" fillId="36" borderId="0" xfId="0" applyFill="1"/>
    <xf numFmtId="0" fontId="5" fillId="3" borderId="4" xfId="0" applyFont="1" applyFill="1" applyBorder="1"/>
    <xf numFmtId="0" fontId="0" fillId="3" borderId="0" xfId="0" applyFill="1"/>
    <xf numFmtId="0" fontId="0" fillId="32" borderId="0" xfId="0" applyFont="1" applyFill="1"/>
    <xf numFmtId="9" fontId="1" fillId="35" borderId="1" xfId="3" applyFont="1" applyFill="1" applyBorder="1"/>
    <xf numFmtId="9" fontId="2" fillId="0" borderId="16" xfId="3" applyFont="1" applyFill="1" applyBorder="1"/>
    <xf numFmtId="164" fontId="29" fillId="0" borderId="0" xfId="0" applyNumberFormat="1" applyFont="1" applyFill="1"/>
    <xf numFmtId="167" fontId="5" fillId="0" borderId="16" xfId="3" applyNumberFormat="1" applyFont="1" applyFill="1" applyBorder="1"/>
    <xf numFmtId="10" fontId="28" fillId="2" borderId="26" xfId="3" applyNumberFormat="1" applyFont="1" applyFill="1" applyBorder="1" applyAlignment="1">
      <alignment horizontal="center"/>
    </xf>
    <xf numFmtId="10" fontId="28" fillId="0" borderId="26" xfId="3" applyNumberFormat="1" applyFont="1" applyFill="1" applyBorder="1" applyAlignment="1">
      <alignment horizontal="center"/>
    </xf>
    <xf numFmtId="10" fontId="27" fillId="0" borderId="26" xfId="3" applyNumberFormat="1" applyFont="1" applyFill="1" applyBorder="1" applyAlignment="1">
      <alignment horizontal="center"/>
    </xf>
    <xf numFmtId="164" fontId="2" fillId="0" borderId="27" xfId="0" applyNumberFormat="1" applyFont="1" applyFill="1" applyBorder="1"/>
    <xf numFmtId="41" fontId="0" fillId="0" borderId="7" xfId="0" applyNumberFormat="1" applyFill="1" applyBorder="1" applyAlignment="1">
      <alignment wrapText="1"/>
    </xf>
    <xf numFmtId="41" fontId="0" fillId="0" borderId="24" xfId="0" applyNumberFormat="1" applyFill="1" applyBorder="1" applyAlignment="1">
      <alignment wrapText="1"/>
    </xf>
    <xf numFmtId="164" fontId="5" fillId="17" borderId="53" xfId="0" applyNumberFormat="1" applyFont="1" applyFill="1" applyBorder="1"/>
    <xf numFmtId="164" fontId="27" fillId="17" borderId="24" xfId="0" applyNumberFormat="1" applyFont="1" applyFill="1" applyBorder="1"/>
    <xf numFmtId="9" fontId="1" fillId="36" borderId="1" xfId="3" applyFont="1" applyFill="1" applyBorder="1"/>
    <xf numFmtId="9" fontId="0" fillId="36" borderId="1" xfId="3" applyFont="1" applyFill="1" applyBorder="1"/>
    <xf numFmtId="9" fontId="0" fillId="4" borderId="12" xfId="3" applyFont="1" applyFill="1" applyBorder="1"/>
    <xf numFmtId="9" fontId="0" fillId="4" borderId="1" xfId="3" applyFont="1" applyFill="1" applyBorder="1"/>
    <xf numFmtId="169" fontId="0" fillId="4" borderId="54" xfId="3" applyNumberFormat="1" applyFont="1" applyFill="1" applyBorder="1"/>
    <xf numFmtId="164" fontId="2" fillId="37" borderId="47" xfId="0" applyNumberFormat="1" applyFont="1" applyFill="1" applyBorder="1"/>
    <xf numFmtId="0" fontId="0" fillId="37" borderId="0" xfId="0" applyFill="1"/>
    <xf numFmtId="44" fontId="0" fillId="37" borderId="0" xfId="2" applyFont="1" applyFill="1" applyBorder="1"/>
    <xf numFmtId="0" fontId="0" fillId="0" borderId="0" xfId="0" applyAlignment="1">
      <alignment horizontal="left" indent="2"/>
    </xf>
    <xf numFmtId="44" fontId="2" fillId="0" borderId="0" xfId="2" applyFont="1" applyFill="1" applyBorder="1" applyAlignment="1">
      <alignment horizontal="left" indent="2"/>
    </xf>
    <xf numFmtId="174" fontId="2" fillId="0" borderId="0" xfId="2" applyNumberFormat="1" applyFont="1" applyBorder="1" applyAlignment="1">
      <alignment horizontal="left" indent="2"/>
    </xf>
    <xf numFmtId="9" fontId="0" fillId="37" borderId="12" xfId="3" applyFont="1" applyFill="1" applyBorder="1"/>
    <xf numFmtId="9" fontId="0" fillId="37" borderId="1" xfId="3" applyFont="1" applyFill="1" applyBorder="1"/>
    <xf numFmtId="169" fontId="0" fillId="6" borderId="0" xfId="0" applyNumberFormat="1" applyFill="1"/>
    <xf numFmtId="0" fontId="0" fillId="6" borderId="0" xfId="0" applyFill="1"/>
    <xf numFmtId="166" fontId="0" fillId="6" borderId="32" xfId="2" applyNumberFormat="1" applyFont="1" applyFill="1" applyBorder="1"/>
    <xf numFmtId="166" fontId="0" fillId="6" borderId="16" xfId="2" applyNumberFormat="1" applyFont="1" applyFill="1" applyBorder="1"/>
    <xf numFmtId="166" fontId="0" fillId="6" borderId="1" xfId="2" applyNumberFormat="1" applyFont="1" applyFill="1" applyBorder="1"/>
    <xf numFmtId="0" fontId="0" fillId="21" borderId="0" xfId="0" applyFill="1"/>
    <xf numFmtId="0" fontId="26" fillId="21" borderId="11" xfId="0" applyFont="1" applyFill="1" applyBorder="1" applyAlignment="1">
      <alignment horizontal="center"/>
    </xf>
    <xf numFmtId="165" fontId="24" fillId="21" borderId="12" xfId="0" applyNumberFormat="1" applyFont="1" applyFill="1" applyBorder="1" applyAlignment="1">
      <alignment horizontal="center"/>
    </xf>
    <xf numFmtId="0" fontId="5" fillId="21" borderId="14" xfId="0" applyFont="1" applyFill="1" applyBorder="1" applyAlignment="1">
      <alignment horizontal="left"/>
    </xf>
    <xf numFmtId="170" fontId="5" fillId="21" borderId="1" xfId="4" applyNumberFormat="1" applyFont="1" applyFill="1" applyBorder="1" applyAlignment="1">
      <alignment horizontal="center"/>
    </xf>
    <xf numFmtId="0" fontId="5" fillId="21" borderId="14" xfId="0" applyFont="1" applyFill="1" applyBorder="1"/>
    <xf numFmtId="0" fontId="5" fillId="21" borderId="19" xfId="0" applyFont="1" applyFill="1" applyBorder="1"/>
    <xf numFmtId="170" fontId="5" fillId="21" borderId="16" xfId="4" applyNumberFormat="1" applyFont="1" applyFill="1" applyBorder="1" applyAlignment="1">
      <alignment horizontal="center"/>
    </xf>
    <xf numFmtId="0" fontId="5" fillId="21" borderId="0" xfId="0" applyFont="1" applyFill="1" applyBorder="1"/>
    <xf numFmtId="170" fontId="5" fillId="21" borderId="0" xfId="4" applyNumberFormat="1" applyFont="1" applyFill="1" applyBorder="1" applyAlignment="1">
      <alignment horizontal="center"/>
    </xf>
    <xf numFmtId="171" fontId="5" fillId="21" borderId="1" xfId="4" applyNumberFormat="1" applyFont="1" applyFill="1" applyBorder="1" applyAlignment="1">
      <alignment horizontal="center"/>
    </xf>
    <xf numFmtId="171" fontId="5" fillId="21" borderId="16" xfId="4" applyNumberFormat="1" applyFont="1" applyFill="1" applyBorder="1" applyAlignment="1">
      <alignment horizontal="center"/>
    </xf>
    <xf numFmtId="165" fontId="2" fillId="21" borderId="12" xfId="0" applyNumberFormat="1" applyFont="1" applyFill="1" applyBorder="1" applyAlignment="1">
      <alignment horizontal="center"/>
    </xf>
    <xf numFmtId="166" fontId="0" fillId="6" borderId="20" xfId="2" applyNumberFormat="1" applyFont="1" applyFill="1" applyBorder="1"/>
    <xf numFmtId="0" fontId="2" fillId="37" borderId="0" xfId="0" applyFont="1" applyFill="1"/>
    <xf numFmtId="164" fontId="5" fillId="29" borderId="24" xfId="0" applyNumberFormat="1" applyFont="1" applyFill="1" applyBorder="1"/>
    <xf numFmtId="41" fontId="5" fillId="29" borderId="0" xfId="0" applyNumberFormat="1" applyFont="1" applyFill="1"/>
    <xf numFmtId="164" fontId="5" fillId="29" borderId="53" xfId="0" applyNumberFormat="1" applyFont="1" applyFill="1" applyBorder="1"/>
    <xf numFmtId="0" fontId="0" fillId="37" borderId="0" xfId="0" applyFont="1" applyFill="1" applyAlignment="1">
      <alignment horizontal="left" indent="2"/>
    </xf>
    <xf numFmtId="0" fontId="0" fillId="37" borderId="0" xfId="0" applyFont="1" applyFill="1"/>
    <xf numFmtId="0" fontId="2" fillId="0" borderId="75" xfId="0" applyFont="1" applyBorder="1"/>
    <xf numFmtId="0" fontId="2" fillId="0" borderId="76" xfId="0" applyFont="1" applyBorder="1"/>
    <xf numFmtId="0" fontId="2" fillId="0" borderId="77" xfId="0" applyFont="1" applyBorder="1"/>
    <xf numFmtId="0" fontId="2" fillId="0" borderId="8" xfId="0" applyFont="1" applyFill="1" applyBorder="1"/>
    <xf numFmtId="44" fontId="0" fillId="0" borderId="78" xfId="0" applyNumberFormat="1" applyBorder="1"/>
    <xf numFmtId="44" fontId="0" fillId="0" borderId="79" xfId="0" applyNumberFormat="1" applyBorder="1"/>
    <xf numFmtId="44" fontId="0" fillId="0" borderId="80" xfId="0" applyNumberFormat="1" applyBorder="1"/>
    <xf numFmtId="44" fontId="2" fillId="0" borderId="74" xfId="2" applyFont="1" applyBorder="1"/>
    <xf numFmtId="0" fontId="2" fillId="21" borderId="6" xfId="0" applyFont="1" applyFill="1" applyBorder="1" applyAlignment="1">
      <alignment horizontal="center"/>
    </xf>
    <xf numFmtId="0" fontId="23" fillId="21" borderId="62" xfId="0" applyFont="1" applyFill="1" applyBorder="1" applyAlignment="1">
      <alignment horizontal="center"/>
    </xf>
    <xf numFmtId="0" fontId="2" fillId="21" borderId="37" xfId="0" applyFont="1" applyFill="1" applyBorder="1" applyAlignment="1">
      <alignment horizontal="center"/>
    </xf>
    <xf numFmtId="9" fontId="3" fillId="2" borderId="30" xfId="3" applyFont="1" applyFill="1" applyBorder="1" applyAlignment="1">
      <alignment wrapText="1"/>
    </xf>
    <xf numFmtId="0" fontId="2" fillId="13" borderId="6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/>
    </xf>
    <xf numFmtId="164" fontId="28" fillId="0" borderId="56" xfId="1" applyNumberFormat="1" applyFont="1" applyFill="1" applyBorder="1"/>
    <xf numFmtId="164" fontId="5" fillId="0" borderId="0" xfId="0" applyNumberFormat="1" applyFont="1" applyFill="1"/>
    <xf numFmtId="0" fontId="5" fillId="0" borderId="30" xfId="0" applyFont="1" applyFill="1" applyBorder="1"/>
    <xf numFmtId="0" fontId="2" fillId="12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5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57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21" xfId="0" applyFont="1" applyFill="1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5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19" borderId="38" xfId="0" applyFont="1" applyFill="1" applyBorder="1" applyAlignment="1">
      <alignment horizontal="center" vertical="center"/>
    </xf>
    <xf numFmtId="0" fontId="12" fillId="19" borderId="39" xfId="0" applyFont="1" applyFill="1" applyBorder="1" applyAlignment="1">
      <alignment horizontal="center" vertical="center"/>
    </xf>
    <xf numFmtId="0" fontId="12" fillId="19" borderId="33" xfId="0" applyFont="1" applyFill="1" applyBorder="1" applyAlignment="1">
      <alignment horizontal="center" vertical="center"/>
    </xf>
    <xf numFmtId="0" fontId="12" fillId="10" borderId="51" xfId="0" applyFont="1" applyFill="1" applyBorder="1" applyAlignment="1">
      <alignment horizontal="center"/>
    </xf>
    <xf numFmtId="0" fontId="12" fillId="10" borderId="47" xfId="0" applyFont="1" applyFill="1" applyBorder="1" applyAlignment="1">
      <alignment horizontal="center"/>
    </xf>
    <xf numFmtId="0" fontId="2" fillId="23" borderId="25" xfId="0" applyFont="1" applyFill="1" applyBorder="1" applyAlignment="1">
      <alignment horizontal="center"/>
    </xf>
    <xf numFmtId="0" fontId="2" fillId="23" borderId="26" xfId="0" applyFont="1" applyFill="1" applyBorder="1" applyAlignment="1">
      <alignment horizontal="center"/>
    </xf>
    <xf numFmtId="0" fontId="12" fillId="18" borderId="6" xfId="0" applyFont="1" applyFill="1" applyBorder="1" applyAlignment="1">
      <alignment horizontal="center" vertical="center" textRotation="90" wrapText="1"/>
    </xf>
    <xf numFmtId="0" fontId="12" fillId="18" borderId="7" xfId="0" applyFont="1" applyFill="1" applyBorder="1" applyAlignment="1">
      <alignment horizontal="center" vertical="center" textRotation="90" wrapText="1"/>
    </xf>
    <xf numFmtId="0" fontId="12" fillId="18" borderId="8" xfId="0" applyFont="1" applyFill="1" applyBorder="1" applyAlignment="1">
      <alignment horizontal="center" vertical="center" textRotation="90" wrapText="1"/>
    </xf>
    <xf numFmtId="0" fontId="16" fillId="17" borderId="6" xfId="0" applyFont="1" applyFill="1" applyBorder="1" applyAlignment="1">
      <alignment horizontal="center" vertical="center"/>
    </xf>
    <xf numFmtId="0" fontId="16" fillId="17" borderId="54" xfId="0" applyFont="1" applyFill="1" applyBorder="1" applyAlignment="1">
      <alignment horizontal="center" vertical="center"/>
    </xf>
    <xf numFmtId="0" fontId="16" fillId="17" borderId="53" xfId="0" applyFont="1" applyFill="1" applyBorder="1" applyAlignment="1">
      <alignment horizontal="center" vertical="center"/>
    </xf>
    <xf numFmtId="0" fontId="12" fillId="22" borderId="6" xfId="0" applyFont="1" applyFill="1" applyBorder="1" applyAlignment="1">
      <alignment horizontal="center" vertical="center" textRotation="90" wrapText="1"/>
    </xf>
    <xf numFmtId="0" fontId="12" fillId="22" borderId="7" xfId="0" applyFont="1" applyFill="1" applyBorder="1" applyAlignment="1">
      <alignment horizontal="center" vertical="center" textRotation="90" wrapText="1"/>
    </xf>
    <xf numFmtId="0" fontId="12" fillId="22" borderId="8" xfId="0" applyFont="1" applyFill="1" applyBorder="1" applyAlignment="1">
      <alignment horizontal="center" vertical="center" textRotation="90" wrapText="1"/>
    </xf>
    <xf numFmtId="0" fontId="33" fillId="0" borderId="0" xfId="0" applyFont="1" applyFill="1" applyAlignment="1">
      <alignment horizontal="left" wrapText="1"/>
    </xf>
    <xf numFmtId="0" fontId="12" fillId="22" borderId="2" xfId="0" applyFont="1" applyFill="1" applyBorder="1" applyAlignment="1">
      <alignment horizontal="center" vertical="center" textRotation="90" wrapText="1"/>
    </xf>
    <xf numFmtId="0" fontId="12" fillId="22" borderId="4" xfId="0" applyFont="1" applyFill="1" applyBorder="1" applyAlignment="1">
      <alignment horizontal="center" vertical="center" textRotation="90" wrapText="1"/>
    </xf>
    <xf numFmtId="0" fontId="12" fillId="22" borderId="5" xfId="0" applyFont="1" applyFill="1" applyBorder="1" applyAlignment="1">
      <alignment horizontal="center" vertical="center" textRotation="90" wrapText="1"/>
    </xf>
    <xf numFmtId="0" fontId="12" fillId="18" borderId="2" xfId="0" applyFont="1" applyFill="1" applyBorder="1" applyAlignment="1">
      <alignment horizontal="center" vertical="center" textRotation="90" wrapText="1"/>
    </xf>
    <xf numFmtId="0" fontId="12" fillId="18" borderId="4" xfId="0" applyFont="1" applyFill="1" applyBorder="1" applyAlignment="1">
      <alignment horizontal="center" vertical="center" textRotation="90" wrapText="1"/>
    </xf>
    <xf numFmtId="0" fontId="12" fillId="18" borderId="5" xfId="0" applyFont="1" applyFill="1" applyBorder="1" applyAlignment="1">
      <alignment horizontal="center" vertical="center" textRotation="90" wrapText="1"/>
    </xf>
    <xf numFmtId="0" fontId="12" fillId="24" borderId="2" xfId="0" applyFont="1" applyFill="1" applyBorder="1" applyAlignment="1">
      <alignment horizontal="center" vertical="center" textRotation="90" wrapText="1"/>
    </xf>
    <xf numFmtId="0" fontId="12" fillId="24" borderId="4" xfId="0" applyFont="1" applyFill="1" applyBorder="1" applyAlignment="1">
      <alignment horizontal="center" vertical="center" textRotation="90" wrapText="1"/>
    </xf>
    <xf numFmtId="0" fontId="12" fillId="24" borderId="5" xfId="0" applyFont="1" applyFill="1" applyBorder="1" applyAlignment="1">
      <alignment horizontal="center" vertical="center" textRotation="90" wrapText="1"/>
    </xf>
    <xf numFmtId="0" fontId="12" fillId="19" borderId="2" xfId="0" applyFont="1" applyFill="1" applyBorder="1" applyAlignment="1">
      <alignment horizontal="center" vertical="center" textRotation="90" wrapText="1"/>
    </xf>
    <xf numFmtId="0" fontId="12" fillId="19" borderId="4" xfId="0" applyFont="1" applyFill="1" applyBorder="1" applyAlignment="1">
      <alignment horizontal="center" vertical="center" textRotation="90" wrapText="1"/>
    </xf>
    <xf numFmtId="0" fontId="12" fillId="19" borderId="5" xfId="0" applyFont="1" applyFill="1" applyBorder="1" applyAlignment="1">
      <alignment horizontal="center" vertical="center" textRotation="90" wrapText="1"/>
    </xf>
    <xf numFmtId="0" fontId="12" fillId="24" borderId="2" xfId="0" applyFont="1" applyFill="1" applyBorder="1" applyAlignment="1">
      <alignment horizontal="center" textRotation="90" wrapText="1"/>
    </xf>
    <xf numFmtId="0" fontId="12" fillId="24" borderId="4" xfId="0" applyFont="1" applyFill="1" applyBorder="1" applyAlignment="1">
      <alignment horizontal="center" textRotation="90" wrapText="1"/>
    </xf>
    <xf numFmtId="0" fontId="12" fillId="24" borderId="5" xfId="0" applyFont="1" applyFill="1" applyBorder="1" applyAlignment="1">
      <alignment horizontal="center" textRotation="90" wrapText="1"/>
    </xf>
    <xf numFmtId="0" fontId="15" fillId="17" borderId="6" xfId="0" applyFont="1" applyFill="1" applyBorder="1" applyAlignment="1">
      <alignment horizontal="center" vertical="center"/>
    </xf>
    <xf numFmtId="0" fontId="15" fillId="17" borderId="54" xfId="0" applyFont="1" applyFill="1" applyBorder="1" applyAlignment="1">
      <alignment horizontal="center" vertical="center"/>
    </xf>
    <xf numFmtId="0" fontId="15" fillId="17" borderId="53" xfId="0" applyFont="1" applyFill="1" applyBorder="1" applyAlignment="1">
      <alignment horizontal="center" vertical="center"/>
    </xf>
    <xf numFmtId="0" fontId="12" fillId="21" borderId="0" xfId="0" applyFont="1" applyFill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1" fillId="24" borderId="2" xfId="0" applyFont="1" applyFill="1" applyBorder="1" applyAlignment="1">
      <alignment horizontal="center" vertical="center" textRotation="90" wrapText="1"/>
    </xf>
    <xf numFmtId="0" fontId="21" fillId="24" borderId="4" xfId="0" applyFont="1" applyFill="1" applyBorder="1" applyAlignment="1">
      <alignment horizontal="center" vertical="center" textRotation="90" wrapText="1"/>
    </xf>
    <xf numFmtId="0" fontId="21" fillId="24" borderId="5" xfId="0" applyFont="1" applyFill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9" fillId="21" borderId="38" xfId="0" applyFont="1" applyFill="1" applyBorder="1" applyAlignment="1">
      <alignment horizontal="center" vertical="center" textRotation="90" wrapText="1"/>
    </xf>
    <xf numFmtId="0" fontId="9" fillId="21" borderId="39" xfId="0" applyFont="1" applyFill="1" applyBorder="1" applyAlignment="1">
      <alignment horizontal="center" vertical="center" textRotation="90" wrapText="1"/>
    </xf>
    <xf numFmtId="0" fontId="9" fillId="21" borderId="7" xfId="0" applyFont="1" applyFill="1" applyBorder="1" applyAlignment="1">
      <alignment horizontal="center" vertical="center" textRotation="90" wrapText="1"/>
    </xf>
    <xf numFmtId="0" fontId="9" fillId="21" borderId="8" xfId="0" applyFont="1" applyFill="1" applyBorder="1" applyAlignment="1">
      <alignment horizontal="center" vertical="center" textRotation="90" wrapText="1"/>
    </xf>
    <xf numFmtId="0" fontId="23" fillId="21" borderId="60" xfId="0" applyFont="1" applyFill="1" applyBorder="1" applyAlignment="1">
      <alignment horizontal="center"/>
    </xf>
    <xf numFmtId="0" fontId="23" fillId="21" borderId="61" xfId="0" applyFont="1" applyFill="1" applyBorder="1" applyAlignment="1">
      <alignment horizontal="center"/>
    </xf>
    <xf numFmtId="0" fontId="2" fillId="21" borderId="66" xfId="0" applyFont="1" applyFill="1" applyBorder="1" applyAlignment="1">
      <alignment horizontal="center"/>
    </xf>
    <xf numFmtId="0" fontId="2" fillId="21" borderId="62" xfId="0" applyFont="1" applyFill="1" applyBorder="1" applyAlignment="1">
      <alignment horizontal="center"/>
    </xf>
    <xf numFmtId="0" fontId="9" fillId="21" borderId="6" xfId="0" applyFont="1" applyFill="1" applyBorder="1" applyAlignment="1">
      <alignment horizontal="center" vertical="center" textRotation="90" wrapText="1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2" fillId="21" borderId="63" xfId="0" applyFont="1" applyFill="1" applyBorder="1" applyAlignment="1">
      <alignment horizontal="center"/>
    </xf>
    <xf numFmtId="0" fontId="2" fillId="21" borderId="54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 vertical="center" textRotation="90" wrapText="1"/>
    </xf>
    <xf numFmtId="0" fontId="9" fillId="15" borderId="7" xfId="0" applyFont="1" applyFill="1" applyBorder="1" applyAlignment="1">
      <alignment horizontal="center" vertical="center" textRotation="90" wrapText="1"/>
    </xf>
    <xf numFmtId="0" fontId="9" fillId="15" borderId="8" xfId="0" applyFont="1" applyFill="1" applyBorder="1" applyAlignment="1">
      <alignment horizontal="center" vertical="center" textRotation="90" wrapText="1"/>
    </xf>
    <xf numFmtId="0" fontId="9" fillId="15" borderId="38" xfId="0" applyFont="1" applyFill="1" applyBorder="1" applyAlignment="1">
      <alignment horizontal="center" vertical="center" textRotation="90" wrapText="1"/>
    </xf>
    <xf numFmtId="0" fontId="9" fillId="15" borderId="39" xfId="0" applyFont="1" applyFill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5" borderId="64" xfId="0" applyFont="1" applyFill="1" applyBorder="1" applyAlignment="1">
      <alignment horizontal="center"/>
    </xf>
    <xf numFmtId="0" fontId="2" fillId="5" borderId="65" xfId="0" applyFont="1" applyFill="1" applyBorder="1" applyAlignment="1">
      <alignment horizontal="center"/>
    </xf>
    <xf numFmtId="0" fontId="23" fillId="16" borderId="60" xfId="0" applyFont="1" applyFill="1" applyBorder="1" applyAlignment="1">
      <alignment horizontal="center"/>
    </xf>
    <xf numFmtId="0" fontId="23" fillId="16" borderId="61" xfId="0" applyFont="1" applyFill="1" applyBorder="1" applyAlignment="1">
      <alignment horizontal="center"/>
    </xf>
    <xf numFmtId="0" fontId="2" fillId="5" borderId="66" xfId="0" applyFont="1" applyFill="1" applyBorder="1" applyAlignment="1">
      <alignment horizontal="center"/>
    </xf>
    <xf numFmtId="0" fontId="2" fillId="5" borderId="6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9" fillId="11" borderId="6" xfId="0" applyFont="1" applyFill="1" applyBorder="1" applyAlignment="1">
      <alignment horizontal="center" vertical="center" textRotation="90" wrapText="1" readingOrder="1"/>
    </xf>
    <xf numFmtId="0" fontId="9" fillId="11" borderId="7" xfId="0" applyFont="1" applyFill="1" applyBorder="1" applyAlignment="1">
      <alignment horizontal="center" vertical="center" textRotation="90" wrapText="1" readingOrder="1"/>
    </xf>
    <xf numFmtId="0" fontId="9" fillId="11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EAD5FF"/>
      <color rgb="FFB0E098"/>
      <color rgb="FFB0E0AF"/>
      <color rgb="FFB0F18F"/>
      <color rgb="FF6193A7"/>
      <color rgb="FFFFFFCC"/>
      <color rgb="FFA8C7F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P18"/>
  <sheetViews>
    <sheetView workbookViewId="0">
      <selection activeCell="B3" sqref="B3:M10"/>
    </sheetView>
  </sheetViews>
  <sheetFormatPr defaultColWidth="16.1796875" defaultRowHeight="14.5" x14ac:dyDescent="0.35"/>
  <cols>
    <col min="1" max="1" width="16.1796875" bestFit="1" customWidth="1"/>
    <col min="2" max="2" width="15.1796875" bestFit="1" customWidth="1"/>
    <col min="3" max="3" width="12.1796875" bestFit="1" customWidth="1"/>
    <col min="4" max="4" width="20.453125" bestFit="1" customWidth="1"/>
    <col min="5" max="5" width="17.81640625" bestFit="1" customWidth="1"/>
  </cols>
  <sheetData>
    <row r="2" spans="1:16" x14ac:dyDescent="0.35">
      <c r="A2" s="77" t="s">
        <v>113</v>
      </c>
      <c r="B2" s="78" t="s">
        <v>116</v>
      </c>
      <c r="C2" s="78" t="s">
        <v>112</v>
      </c>
      <c r="D2" s="78" t="s">
        <v>114</v>
      </c>
      <c r="E2" s="79" t="s">
        <v>115</v>
      </c>
      <c r="F2" s="450" t="s">
        <v>125</v>
      </c>
      <c r="G2" s="451"/>
      <c r="H2" s="451"/>
      <c r="I2" s="451"/>
      <c r="J2" s="451"/>
      <c r="K2" s="451"/>
      <c r="L2" s="451"/>
      <c r="M2" s="452"/>
      <c r="N2" s="96"/>
      <c r="O2" s="96"/>
      <c r="P2" s="96"/>
    </row>
    <row r="3" spans="1:16" s="248" customFormat="1" x14ac:dyDescent="0.35">
      <c r="A3" s="243" t="s">
        <v>150</v>
      </c>
      <c r="B3" s="244"/>
      <c r="C3" s="249"/>
      <c r="D3" s="245"/>
      <c r="E3" s="246"/>
      <c r="F3" s="253"/>
      <c r="G3" s="254"/>
      <c r="H3" s="254"/>
      <c r="I3" s="254"/>
      <c r="J3" s="254"/>
      <c r="K3" s="254"/>
      <c r="L3" s="254"/>
      <c r="M3" s="255"/>
      <c r="N3" s="247"/>
      <c r="O3" s="247"/>
      <c r="P3" s="247"/>
    </row>
    <row r="4" spans="1:16" s="248" customFormat="1" ht="45" customHeight="1" x14ac:dyDescent="0.35">
      <c r="A4" s="243" t="s">
        <v>151</v>
      </c>
      <c r="B4" s="244"/>
      <c r="C4" s="249"/>
      <c r="D4" s="245"/>
      <c r="E4" s="246"/>
      <c r="F4" s="456"/>
      <c r="G4" s="457"/>
      <c r="H4" s="457"/>
      <c r="I4" s="457"/>
      <c r="J4" s="457"/>
      <c r="K4" s="457"/>
      <c r="L4" s="457"/>
      <c r="M4" s="458"/>
      <c r="N4" s="247"/>
      <c r="O4" s="247"/>
      <c r="P4" s="247"/>
    </row>
    <row r="5" spans="1:16" s="248" customFormat="1" ht="29" customHeight="1" x14ac:dyDescent="0.35">
      <c r="A5" s="243" t="s">
        <v>152</v>
      </c>
      <c r="B5" s="244"/>
      <c r="C5" s="249"/>
      <c r="D5" s="245"/>
      <c r="E5" s="246"/>
      <c r="F5" s="459"/>
      <c r="G5" s="460"/>
      <c r="H5" s="460"/>
      <c r="I5" s="460"/>
      <c r="J5" s="460"/>
      <c r="K5" s="460"/>
      <c r="L5" s="460"/>
      <c r="M5" s="461"/>
      <c r="N5" s="247"/>
      <c r="O5" s="247"/>
      <c r="P5" s="247"/>
    </row>
    <row r="6" spans="1:16" s="248" customFormat="1" ht="14.4" customHeight="1" x14ac:dyDescent="0.35">
      <c r="A6" s="243"/>
      <c r="B6" s="244"/>
      <c r="C6" s="245"/>
      <c r="D6" s="245"/>
      <c r="E6" s="246"/>
      <c r="F6" s="462"/>
      <c r="G6" s="463"/>
      <c r="H6" s="463"/>
      <c r="I6" s="463"/>
      <c r="J6" s="463"/>
      <c r="K6" s="463"/>
      <c r="L6" s="463"/>
      <c r="M6" s="464"/>
      <c r="N6" s="247"/>
      <c r="O6" s="247"/>
      <c r="P6" s="247"/>
    </row>
    <row r="7" spans="1:16" s="248" customFormat="1" x14ac:dyDescent="0.35">
      <c r="A7" s="243" t="s">
        <v>197</v>
      </c>
      <c r="B7" s="244"/>
      <c r="C7" s="249"/>
      <c r="D7" s="245"/>
      <c r="E7" s="246"/>
      <c r="F7" s="253"/>
      <c r="G7" s="254"/>
      <c r="H7" s="254"/>
      <c r="I7" s="254"/>
      <c r="J7" s="254"/>
      <c r="K7" s="254"/>
      <c r="L7" s="254"/>
      <c r="M7" s="255"/>
      <c r="N7" s="247"/>
      <c r="O7" s="247"/>
      <c r="P7" s="247"/>
    </row>
    <row r="8" spans="1:16" s="248" customFormat="1" x14ac:dyDescent="0.35">
      <c r="A8" s="243" t="s">
        <v>44</v>
      </c>
      <c r="B8" s="244"/>
      <c r="C8" s="256"/>
      <c r="D8" s="245"/>
      <c r="E8" s="246"/>
      <c r="F8" s="257"/>
      <c r="G8" s="258"/>
      <c r="H8" s="258"/>
      <c r="I8" s="258"/>
      <c r="J8" s="258"/>
      <c r="K8" s="258"/>
      <c r="L8" s="258"/>
      <c r="M8" s="259"/>
    </row>
    <row r="9" spans="1:16" s="248" customFormat="1" x14ac:dyDescent="0.35">
      <c r="A9" s="243" t="s">
        <v>117</v>
      </c>
      <c r="B9" s="244"/>
      <c r="C9" s="260"/>
      <c r="D9" s="245"/>
      <c r="E9" s="246"/>
      <c r="F9" s="257"/>
      <c r="G9" s="258"/>
      <c r="H9" s="258"/>
      <c r="I9" s="258"/>
      <c r="J9" s="258"/>
      <c r="K9" s="258"/>
      <c r="L9" s="258"/>
      <c r="M9" s="259"/>
    </row>
    <row r="10" spans="1:16" s="248" customFormat="1" x14ac:dyDescent="0.35">
      <c r="A10" s="243" t="s">
        <v>118</v>
      </c>
      <c r="B10" s="261"/>
      <c r="C10" s="260"/>
      <c r="D10" s="262"/>
      <c r="E10" s="263"/>
      <c r="F10" s="257"/>
      <c r="G10" s="258"/>
      <c r="H10" s="258"/>
      <c r="I10" s="258"/>
      <c r="J10" s="258"/>
      <c r="K10" s="258"/>
      <c r="L10" s="258"/>
      <c r="M10" s="259"/>
    </row>
    <row r="11" spans="1:16" s="248" customFormat="1" x14ac:dyDescent="0.35">
      <c r="A11" s="243" t="s">
        <v>119</v>
      </c>
      <c r="B11" s="261"/>
      <c r="C11" s="260"/>
      <c r="D11" s="262"/>
      <c r="E11" s="263"/>
      <c r="F11" s="257"/>
      <c r="G11" s="258"/>
      <c r="H11" s="258"/>
      <c r="I11" s="258"/>
      <c r="J11" s="258"/>
      <c r="K11" s="258"/>
      <c r="L11" s="258"/>
      <c r="M11" s="259"/>
    </row>
    <row r="12" spans="1:16" s="248" customFormat="1" x14ac:dyDescent="0.35">
      <c r="A12" s="243" t="s">
        <v>120</v>
      </c>
      <c r="B12" s="261"/>
      <c r="C12" s="260"/>
      <c r="D12" s="262"/>
      <c r="E12" s="263"/>
      <c r="F12" s="257"/>
      <c r="G12" s="258"/>
      <c r="H12" s="258"/>
      <c r="I12" s="258"/>
      <c r="J12" s="258"/>
      <c r="K12" s="258"/>
      <c r="L12" s="258"/>
      <c r="M12" s="259"/>
    </row>
    <row r="13" spans="1:16" s="248" customFormat="1" x14ac:dyDescent="0.35">
      <c r="A13" s="243" t="s">
        <v>121</v>
      </c>
      <c r="B13" s="261"/>
      <c r="C13" s="260"/>
      <c r="D13" s="262"/>
      <c r="E13" s="263"/>
      <c r="F13" s="453"/>
      <c r="G13" s="454"/>
      <c r="H13" s="454"/>
      <c r="I13" s="454"/>
      <c r="J13" s="454"/>
      <c r="K13" s="454"/>
      <c r="L13" s="454"/>
      <c r="M13" s="455"/>
      <c r="N13" s="264"/>
      <c r="O13" s="264"/>
      <c r="P13" s="264"/>
    </row>
    <row r="14" spans="1:16" s="248" customFormat="1" x14ac:dyDescent="0.35">
      <c r="A14" s="243" t="s">
        <v>122</v>
      </c>
      <c r="B14" s="261"/>
      <c r="C14" s="260"/>
      <c r="D14" s="262"/>
      <c r="E14" s="263"/>
      <c r="F14" s="257"/>
      <c r="G14" s="258"/>
      <c r="H14" s="258"/>
      <c r="I14" s="258"/>
      <c r="J14" s="258"/>
      <c r="K14" s="258"/>
      <c r="L14" s="258"/>
      <c r="M14" s="259"/>
    </row>
    <row r="15" spans="1:16" s="248" customFormat="1" x14ac:dyDescent="0.35">
      <c r="A15" s="265" t="s">
        <v>123</v>
      </c>
      <c r="B15" s="266"/>
      <c r="C15" s="267"/>
      <c r="D15" s="268"/>
      <c r="E15" s="269"/>
      <c r="F15" s="270"/>
      <c r="G15" s="271"/>
      <c r="H15" s="271"/>
      <c r="I15" s="271"/>
      <c r="J15" s="271"/>
      <c r="K15" s="271"/>
      <c r="L15" s="271"/>
      <c r="M15" s="272"/>
    </row>
    <row r="16" spans="1:16" x14ac:dyDescent="0.35">
      <c r="A16" s="1"/>
    </row>
    <row r="17" spans="1:2" x14ac:dyDescent="0.35">
      <c r="A17" s="1"/>
    </row>
    <row r="18" spans="1:2" x14ac:dyDescent="0.35">
      <c r="A18" s="449" t="s">
        <v>201</v>
      </c>
      <c r="B18" s="449"/>
    </row>
  </sheetData>
  <mergeCells count="6">
    <mergeCell ref="A18:B18"/>
    <mergeCell ref="F2:M2"/>
    <mergeCell ref="F13:M13"/>
    <mergeCell ref="F4:M4"/>
    <mergeCell ref="F5:M5"/>
    <mergeCell ref="F6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 tint="-0.34998626667073579"/>
  </sheetPr>
  <dimension ref="A1:C199"/>
  <sheetViews>
    <sheetView zoomScale="80" zoomScaleNormal="80" workbookViewId="0">
      <pane xSplit="2" topLeftCell="C1" activePane="topRight" state="frozen"/>
      <selection activeCell="J80" sqref="J80"/>
      <selection pane="topRight" activeCell="C18" sqref="C18"/>
    </sheetView>
  </sheetViews>
  <sheetFormatPr defaultRowHeight="14.5" x14ac:dyDescent="0.35"/>
  <cols>
    <col min="1" max="1" width="9.453125" customWidth="1"/>
    <col min="2" max="2" width="24.81640625" customWidth="1"/>
    <col min="3" max="3" width="14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ENTRY'!S164</f>
        <v>22863.645139377844</v>
      </c>
    </row>
    <row r="6" spans="1:3" x14ac:dyDescent="0.35">
      <c r="A6" s="535"/>
      <c r="B6" s="10" t="s">
        <v>0</v>
      </c>
      <c r="C6" s="3">
        <f>'BIZ kWh ENTRY'!S165</f>
        <v>0</v>
      </c>
    </row>
    <row r="7" spans="1:3" x14ac:dyDescent="0.35">
      <c r="A7" s="535"/>
      <c r="B7" s="9" t="s">
        <v>21</v>
      </c>
      <c r="C7" s="3">
        <f>'BIZ kWh ENTRY'!S166</f>
        <v>1143.1822569688923</v>
      </c>
    </row>
    <row r="8" spans="1:3" x14ac:dyDescent="0.35">
      <c r="A8" s="535"/>
      <c r="B8" s="9" t="s">
        <v>1</v>
      </c>
      <c r="C8" s="3">
        <f>'BIZ kWh ENTRY'!S167</f>
        <v>659886.53166274412</v>
      </c>
    </row>
    <row r="9" spans="1:3" x14ac:dyDescent="0.35">
      <c r="A9" s="535"/>
      <c r="B9" s="10" t="s">
        <v>22</v>
      </c>
      <c r="C9" s="3">
        <f>'BIZ kWh ENTRY'!S168</f>
        <v>0</v>
      </c>
    </row>
    <row r="10" spans="1:3" x14ac:dyDescent="0.35">
      <c r="A10" s="535"/>
      <c r="B10" s="9" t="s">
        <v>9</v>
      </c>
      <c r="C10" s="3">
        <f>'BIZ kWh ENTRY'!S169</f>
        <v>0</v>
      </c>
    </row>
    <row r="11" spans="1:3" x14ac:dyDescent="0.35">
      <c r="A11" s="535"/>
      <c r="B11" s="9" t="s">
        <v>3</v>
      </c>
      <c r="C11" s="3">
        <f>'BIZ kWh ENTRY'!S170</f>
        <v>45727.290278755689</v>
      </c>
    </row>
    <row r="12" spans="1:3" x14ac:dyDescent="0.35">
      <c r="A12" s="535"/>
      <c r="B12" s="9" t="s">
        <v>4</v>
      </c>
      <c r="C12" s="3">
        <f>'BIZ kWh ENTRY'!S171</f>
        <v>1215725.6578638759</v>
      </c>
    </row>
    <row r="13" spans="1:3" x14ac:dyDescent="0.35">
      <c r="A13" s="535"/>
      <c r="B13" s="9" t="s">
        <v>5</v>
      </c>
      <c r="C13" s="3">
        <f>'BIZ kWh ENTRY'!S172</f>
        <v>0</v>
      </c>
    </row>
    <row r="14" spans="1:3" x14ac:dyDescent="0.35">
      <c r="A14" s="535"/>
      <c r="B14" s="9" t="s">
        <v>23</v>
      </c>
      <c r="C14" s="3">
        <f>'BIZ kWh ENTRY'!S173</f>
        <v>17147.733854533381</v>
      </c>
    </row>
    <row r="15" spans="1:3" x14ac:dyDescent="0.35">
      <c r="A15" s="535"/>
      <c r="B15" s="9" t="s">
        <v>24</v>
      </c>
      <c r="C15" s="3">
        <f>'BIZ kWh ENTRY'!S174</f>
        <v>0</v>
      </c>
    </row>
    <row r="16" spans="1:3" x14ac:dyDescent="0.35">
      <c r="A16" s="535"/>
      <c r="B16" s="9" t="s">
        <v>7</v>
      </c>
      <c r="C16" s="3">
        <f>'BIZ kWh ENTRY'!S175</f>
        <v>133989.40816849217</v>
      </c>
    </row>
    <row r="17" spans="1:3" x14ac:dyDescent="0.35">
      <c r="A17" s="535"/>
      <c r="B17" s="9" t="s">
        <v>8</v>
      </c>
      <c r="C17" s="3">
        <f>'BIZ kWh ENTRY'!S176</f>
        <v>1143.1822569688923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1M - RES'!B16</f>
        <v>Monthly kWh</v>
      </c>
      <c r="C19" s="202">
        <f>SUM(C5:C18)</f>
        <v>2097626.6314817169</v>
      </c>
    </row>
    <row r="20" spans="1:3" x14ac:dyDescent="0.35">
      <c r="A20" s="34"/>
      <c r="B20" s="118"/>
      <c r="C20" s="7"/>
    </row>
    <row r="21" spans="1:3" ht="15" thickBot="1" x14ac:dyDescent="0.4">
      <c r="A21" s="22"/>
      <c r="B21" s="119"/>
      <c r="C21" s="20"/>
    </row>
    <row r="22" spans="1:3" ht="15.5" x14ac:dyDescent="0.35">
      <c r="A22" s="537" t="s">
        <v>15</v>
      </c>
      <c r="B22" s="15" t="s">
        <v>10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0">B5</f>
        <v>Air Comp</v>
      </c>
      <c r="C23" s="3">
        <f>C5</f>
        <v>22863.645139377844</v>
      </c>
    </row>
    <row r="24" spans="1:3" x14ac:dyDescent="0.35">
      <c r="A24" s="538"/>
      <c r="B24" s="10" t="str">
        <f t="shared" si="0"/>
        <v>Building Shell</v>
      </c>
      <c r="C24" s="3">
        <f t="shared" si="0"/>
        <v>0</v>
      </c>
    </row>
    <row r="25" spans="1:3" x14ac:dyDescent="0.35">
      <c r="A25" s="538"/>
      <c r="B25" s="9" t="str">
        <f t="shared" si="0"/>
        <v>Cooking</v>
      </c>
      <c r="C25" s="3">
        <f t="shared" si="0"/>
        <v>1143.1822569688923</v>
      </c>
    </row>
    <row r="26" spans="1:3" x14ac:dyDescent="0.35">
      <c r="A26" s="538"/>
      <c r="B26" s="9" t="str">
        <f t="shared" si="0"/>
        <v>Cooling</v>
      </c>
      <c r="C26" s="3">
        <f t="shared" si="0"/>
        <v>659886.53166274412</v>
      </c>
    </row>
    <row r="27" spans="1:3" x14ac:dyDescent="0.35">
      <c r="A27" s="538"/>
      <c r="B27" s="10" t="str">
        <f t="shared" si="0"/>
        <v>Ext Lighting</v>
      </c>
      <c r="C27" s="3">
        <f t="shared" si="0"/>
        <v>0</v>
      </c>
    </row>
    <row r="28" spans="1:3" x14ac:dyDescent="0.35">
      <c r="A28" s="538"/>
      <c r="B28" s="9" t="str">
        <f t="shared" si="0"/>
        <v>Heating</v>
      </c>
      <c r="C28" s="3">
        <f t="shared" si="0"/>
        <v>0</v>
      </c>
    </row>
    <row r="29" spans="1:3" x14ac:dyDescent="0.35">
      <c r="A29" s="538"/>
      <c r="B29" s="9" t="str">
        <f t="shared" si="0"/>
        <v>HVAC</v>
      </c>
      <c r="C29" s="3">
        <f t="shared" si="0"/>
        <v>45727.290278755689</v>
      </c>
    </row>
    <row r="30" spans="1:3" x14ac:dyDescent="0.35">
      <c r="A30" s="538"/>
      <c r="B30" s="9" t="str">
        <f t="shared" si="0"/>
        <v>Lighting</v>
      </c>
      <c r="C30" s="3">
        <f t="shared" si="0"/>
        <v>1215725.6578638759</v>
      </c>
    </row>
    <row r="31" spans="1:3" x14ac:dyDescent="0.35">
      <c r="A31" s="538"/>
      <c r="B31" s="9" t="str">
        <f t="shared" si="0"/>
        <v>Miscellaneous</v>
      </c>
      <c r="C31" s="3">
        <f t="shared" si="0"/>
        <v>0</v>
      </c>
    </row>
    <row r="32" spans="1:3" ht="15" customHeight="1" x14ac:dyDescent="0.35">
      <c r="A32" s="538"/>
      <c r="B32" s="9" t="str">
        <f t="shared" si="0"/>
        <v>Motors</v>
      </c>
      <c r="C32" s="3">
        <f t="shared" si="0"/>
        <v>17147.733854533381</v>
      </c>
    </row>
    <row r="33" spans="1:3" x14ac:dyDescent="0.35">
      <c r="A33" s="538"/>
      <c r="B33" s="9" t="str">
        <f t="shared" si="0"/>
        <v>Process</v>
      </c>
      <c r="C33" s="3">
        <f t="shared" si="0"/>
        <v>0</v>
      </c>
    </row>
    <row r="34" spans="1:3" x14ac:dyDescent="0.35">
      <c r="A34" s="538"/>
      <c r="B34" s="9" t="str">
        <f t="shared" si="0"/>
        <v>Refrigeration</v>
      </c>
      <c r="C34" s="3">
        <f t="shared" si="0"/>
        <v>133989.40816849217</v>
      </c>
    </row>
    <row r="35" spans="1:3" x14ac:dyDescent="0.35">
      <c r="A35" s="538"/>
      <c r="B35" s="9" t="str">
        <f t="shared" si="0"/>
        <v>Water Heating</v>
      </c>
      <c r="C35" s="3">
        <f t="shared" si="0"/>
        <v>1143.1822569688923</v>
      </c>
    </row>
    <row r="36" spans="1:3" ht="15" customHeight="1" x14ac:dyDescent="0.35">
      <c r="A36" s="538"/>
      <c r="B36" s="9" t="str">
        <f t="shared" si="0"/>
        <v xml:space="preserve"> </v>
      </c>
      <c r="C36" s="3"/>
    </row>
    <row r="37" spans="1:3" ht="15" customHeight="1" thickBot="1" x14ac:dyDescent="0.4">
      <c r="A37" s="539"/>
      <c r="B37" s="13" t="str">
        <f t="shared" si="0"/>
        <v>Monthly kWh</v>
      </c>
      <c r="C37" s="202">
        <f>SUM(C23:C36)</f>
        <v>2097626.6314817169</v>
      </c>
    </row>
    <row r="38" spans="1:3" x14ac:dyDescent="0.35">
      <c r="A38" s="35"/>
      <c r="B38" s="118"/>
      <c r="C38" s="7"/>
    </row>
    <row r="39" spans="1:3" ht="15" thickBot="1" x14ac:dyDescent="0.4">
      <c r="A39" s="22"/>
      <c r="B39" s="119"/>
      <c r="C39" s="20"/>
    </row>
    <row r="40" spans="1:3" ht="15.5" x14ac:dyDescent="0.35">
      <c r="A40" s="540" t="s">
        <v>16</v>
      </c>
      <c r="B40" s="15" t="s">
        <v>10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1">B23</f>
        <v>Air Comp</v>
      </c>
      <c r="C41" s="3">
        <v>0</v>
      </c>
    </row>
    <row r="42" spans="1:3" x14ac:dyDescent="0.35">
      <c r="A42" s="541"/>
      <c r="B42" s="10" t="str">
        <f t="shared" si="1"/>
        <v>Building Shell</v>
      </c>
      <c r="C42" s="3">
        <v>0</v>
      </c>
    </row>
    <row r="43" spans="1:3" x14ac:dyDescent="0.35">
      <c r="A43" s="541"/>
      <c r="B43" s="9" t="str">
        <f t="shared" si="1"/>
        <v>Cooking</v>
      </c>
      <c r="C43" s="3">
        <v>0</v>
      </c>
    </row>
    <row r="44" spans="1:3" x14ac:dyDescent="0.35">
      <c r="A44" s="541"/>
      <c r="B44" s="9" t="str">
        <f t="shared" si="1"/>
        <v>Cooling</v>
      </c>
      <c r="C44" s="3">
        <v>0</v>
      </c>
    </row>
    <row r="45" spans="1:3" x14ac:dyDescent="0.35">
      <c r="A45" s="541"/>
      <c r="B45" s="10" t="str">
        <f t="shared" si="1"/>
        <v>Ext Lighting</v>
      </c>
      <c r="C45" s="3">
        <v>0</v>
      </c>
    </row>
    <row r="46" spans="1:3" x14ac:dyDescent="0.35">
      <c r="A46" s="541"/>
      <c r="B46" s="9" t="str">
        <f t="shared" si="1"/>
        <v>Heating</v>
      </c>
      <c r="C46" s="3">
        <v>0</v>
      </c>
    </row>
    <row r="47" spans="1:3" x14ac:dyDescent="0.35">
      <c r="A47" s="541"/>
      <c r="B47" s="9" t="str">
        <f t="shared" si="1"/>
        <v>HVAC</v>
      </c>
      <c r="C47" s="3">
        <v>0</v>
      </c>
    </row>
    <row r="48" spans="1:3" x14ac:dyDescent="0.35">
      <c r="A48" s="541"/>
      <c r="B48" s="9" t="str">
        <f t="shared" si="1"/>
        <v>Lighting</v>
      </c>
      <c r="C48" s="3">
        <v>0</v>
      </c>
    </row>
    <row r="49" spans="1:3" x14ac:dyDescent="0.35">
      <c r="A49" s="541"/>
      <c r="B49" s="9" t="str">
        <f t="shared" si="1"/>
        <v>Miscellaneous</v>
      </c>
      <c r="C49" s="3">
        <v>0</v>
      </c>
    </row>
    <row r="50" spans="1:3" ht="15" customHeight="1" x14ac:dyDescent="0.35">
      <c r="A50" s="541"/>
      <c r="B50" s="9" t="str">
        <f t="shared" si="1"/>
        <v>Motors</v>
      </c>
      <c r="C50" s="3">
        <v>0</v>
      </c>
    </row>
    <row r="51" spans="1:3" x14ac:dyDescent="0.35">
      <c r="A51" s="541"/>
      <c r="B51" s="9" t="str">
        <f t="shared" si="1"/>
        <v>Process</v>
      </c>
      <c r="C51" s="3">
        <v>0</v>
      </c>
    </row>
    <row r="52" spans="1:3" x14ac:dyDescent="0.35">
      <c r="A52" s="541"/>
      <c r="B52" s="9" t="str">
        <f t="shared" si="1"/>
        <v>Refrigeration</v>
      </c>
      <c r="C52" s="3">
        <v>0</v>
      </c>
    </row>
    <row r="53" spans="1:3" x14ac:dyDescent="0.35">
      <c r="A53" s="541"/>
      <c r="B53" s="9" t="str">
        <f t="shared" si="1"/>
        <v>Water Heating</v>
      </c>
      <c r="C53" s="3">
        <v>0</v>
      </c>
    </row>
    <row r="54" spans="1:3" ht="15" customHeight="1" x14ac:dyDescent="0.35">
      <c r="A54" s="541"/>
      <c r="B54" s="9" t="str">
        <f t="shared" si="1"/>
        <v xml:space="preserve"> </v>
      </c>
      <c r="C54" s="3"/>
    </row>
    <row r="55" spans="1:3" ht="15" customHeight="1" thickBot="1" x14ac:dyDescent="0.4">
      <c r="A55" s="542"/>
      <c r="B55" s="201" t="str">
        <f t="shared" si="1"/>
        <v>Monthly kWh</v>
      </c>
      <c r="C55" s="202">
        <f>SUM(C41:C54)</f>
        <v>0</v>
      </c>
    </row>
    <row r="56" spans="1:3" x14ac:dyDescent="0.35">
      <c r="A56" s="35"/>
      <c r="B56" s="118"/>
      <c r="C56" s="7"/>
    </row>
    <row r="57" spans="1:3" ht="15" thickBot="1" x14ac:dyDescent="0.4">
      <c r="A57" s="191" t="s">
        <v>194</v>
      </c>
      <c r="B57" s="192"/>
      <c r="C57" s="192"/>
    </row>
    <row r="58" spans="1:3" ht="15.5" x14ac:dyDescent="0.35">
      <c r="A58" s="543" t="s">
        <v>17</v>
      </c>
      <c r="B58" s="15" t="s">
        <v>10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2">B41</f>
        <v>Air Comp</v>
      </c>
      <c r="C59" s="23">
        <f>IF(C23=0,0,(C5*0.5)-C41)*C78*C93*C$2</f>
        <v>29.947358411110852</v>
      </c>
    </row>
    <row r="60" spans="1:3" ht="15.5" x14ac:dyDescent="0.35">
      <c r="A60" s="544"/>
      <c r="B60" s="11" t="str">
        <f t="shared" si="2"/>
        <v>Building Shell</v>
      </c>
      <c r="C60" s="23">
        <f t="shared" ref="C60:C71" si="3">IF(C24=0,0,(C6*0.5)-C42)*C79*C94*C$2</f>
        <v>0</v>
      </c>
    </row>
    <row r="61" spans="1:3" ht="15.5" x14ac:dyDescent="0.35">
      <c r="A61" s="544"/>
      <c r="B61" s="11" t="str">
        <f t="shared" si="2"/>
        <v>Cooking</v>
      </c>
      <c r="C61" s="23">
        <f t="shared" si="3"/>
        <v>1.5553323972874562</v>
      </c>
    </row>
    <row r="62" spans="1:3" ht="15.5" x14ac:dyDescent="0.35">
      <c r="A62" s="544"/>
      <c r="B62" s="11" t="str">
        <f t="shared" si="2"/>
        <v>Cooling</v>
      </c>
      <c r="C62" s="23">
        <f t="shared" si="3"/>
        <v>6.2044362892056573E-2</v>
      </c>
    </row>
    <row r="63" spans="1:3" ht="15.5" x14ac:dyDescent="0.35">
      <c r="A63" s="544"/>
      <c r="B63" s="11" t="str">
        <f t="shared" si="2"/>
        <v>Ext Lighting</v>
      </c>
      <c r="C63" s="23">
        <f t="shared" si="3"/>
        <v>0</v>
      </c>
    </row>
    <row r="64" spans="1:3" ht="15.5" x14ac:dyDescent="0.35">
      <c r="A64" s="544"/>
      <c r="B64" s="11" t="str">
        <f t="shared" si="2"/>
        <v>Heating</v>
      </c>
      <c r="C64" s="23">
        <f t="shared" si="3"/>
        <v>0</v>
      </c>
    </row>
    <row r="65" spans="1:3" ht="15.5" x14ac:dyDescent="0.35">
      <c r="A65" s="544"/>
      <c r="B65" s="11" t="str">
        <f t="shared" si="2"/>
        <v>HVAC</v>
      </c>
      <c r="C65" s="23">
        <f t="shared" si="3"/>
        <v>81.678652182676217</v>
      </c>
    </row>
    <row r="66" spans="1:3" ht="15.5" x14ac:dyDescent="0.35">
      <c r="A66" s="544"/>
      <c r="B66" s="11" t="str">
        <f t="shared" si="2"/>
        <v>Lighting</v>
      </c>
      <c r="C66" s="23">
        <f t="shared" si="3"/>
        <v>1822.6506781508574</v>
      </c>
    </row>
    <row r="67" spans="1:3" ht="15.5" x14ac:dyDescent="0.35">
      <c r="A67" s="544"/>
      <c r="B67" s="11" t="str">
        <f t="shared" si="2"/>
        <v>Miscellaneous</v>
      </c>
      <c r="C67" s="23">
        <f t="shared" si="3"/>
        <v>0</v>
      </c>
    </row>
    <row r="68" spans="1:3" ht="15.75" customHeight="1" x14ac:dyDescent="0.35">
      <c r="A68" s="544"/>
      <c r="B68" s="11" t="str">
        <f t="shared" si="2"/>
        <v>Motors</v>
      </c>
      <c r="C68" s="23">
        <f t="shared" si="3"/>
        <v>22.460518808333138</v>
      </c>
    </row>
    <row r="69" spans="1:3" ht="15.5" x14ac:dyDescent="0.35">
      <c r="A69" s="544"/>
      <c r="B69" s="11" t="str">
        <f t="shared" si="2"/>
        <v>Process</v>
      </c>
      <c r="C69" s="23">
        <f t="shared" si="3"/>
        <v>0</v>
      </c>
    </row>
    <row r="70" spans="1:3" ht="15.5" x14ac:dyDescent="0.35">
      <c r="A70" s="544"/>
      <c r="B70" s="11" t="str">
        <f t="shared" si="2"/>
        <v>Refrigeration</v>
      </c>
      <c r="C70" s="23">
        <f t="shared" si="3"/>
        <v>166.70167912964183</v>
      </c>
    </row>
    <row r="71" spans="1:3" ht="15.5" x14ac:dyDescent="0.35">
      <c r="A71" s="544"/>
      <c r="B71" s="11" t="str">
        <f t="shared" si="2"/>
        <v>Water Heating</v>
      </c>
      <c r="C71" s="23">
        <f t="shared" si="3"/>
        <v>1.9378207244802597</v>
      </c>
    </row>
    <row r="72" spans="1:3" ht="15.75" customHeight="1" x14ac:dyDescent="0.35">
      <c r="A72" s="544"/>
      <c r="B72" s="11" t="str">
        <f t="shared" si="2"/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2126.9940841672792</v>
      </c>
    </row>
    <row r="74" spans="1:3" ht="16.5" customHeight="1" thickBot="1" x14ac:dyDescent="0.4">
      <c r="A74" s="545"/>
      <c r="B74" s="130" t="s">
        <v>27</v>
      </c>
      <c r="C74" s="24">
        <f>C73</f>
        <v>2126.9940841672792</v>
      </c>
    </row>
    <row r="75" spans="1:3" x14ac:dyDescent="0.35">
      <c r="A75" s="6"/>
      <c r="B75" s="30"/>
      <c r="C75" s="193"/>
    </row>
    <row r="76" spans="1:3" ht="15" thickBot="1" x14ac:dyDescent="0.4">
      <c r="B76" s="14"/>
      <c r="C76" s="6"/>
    </row>
    <row r="77" spans="1:3" ht="15.5" x14ac:dyDescent="0.35">
      <c r="A77" s="546" t="s">
        <v>12</v>
      </c>
      <c r="B77" s="15" t="s">
        <v>12</v>
      </c>
      <c r="C77" s="200">
        <f>C$4</f>
        <v>45292</v>
      </c>
    </row>
    <row r="78" spans="1:3" ht="15.75" customHeight="1" x14ac:dyDescent="0.35">
      <c r="A78" s="547"/>
      <c r="B78" s="11" t="str">
        <f>B59</f>
        <v>Air Comp</v>
      </c>
      <c r="C78" s="18">
        <f>'2M - SGS'!C78</f>
        <v>8.5109000000000004E-2</v>
      </c>
    </row>
    <row r="79" spans="1:3" ht="15.5" x14ac:dyDescent="0.35">
      <c r="A79" s="547"/>
      <c r="B79" s="11" t="str">
        <f t="shared" ref="B79:B90" si="4">B60</f>
        <v>Building Shell</v>
      </c>
      <c r="C79" s="18">
        <f>'2M - SGS'!C79</f>
        <v>0.107824</v>
      </c>
    </row>
    <row r="80" spans="1:3" ht="15.5" x14ac:dyDescent="0.35">
      <c r="A80" s="547"/>
      <c r="B80" s="11" t="str">
        <f t="shared" si="4"/>
        <v>Cooking</v>
      </c>
      <c r="C80" s="18">
        <f>'2M - SGS'!C80</f>
        <v>8.6096000000000006E-2</v>
      </c>
    </row>
    <row r="81" spans="1:3" ht="15.5" x14ac:dyDescent="0.35">
      <c r="A81" s="547"/>
      <c r="B81" s="11" t="str">
        <f t="shared" si="4"/>
        <v>Cooling</v>
      </c>
      <c r="C81" s="18">
        <f>'2M - SGS'!C81</f>
        <v>6.0000000000000002E-6</v>
      </c>
    </row>
    <row r="82" spans="1:3" ht="15.5" x14ac:dyDescent="0.35">
      <c r="A82" s="547"/>
      <c r="B82" s="11" t="str">
        <f t="shared" si="4"/>
        <v>Ext Lighting</v>
      </c>
      <c r="C82" s="18">
        <f>'2M - SGS'!C82</f>
        <v>0.106265</v>
      </c>
    </row>
    <row r="83" spans="1:3" ht="15.5" x14ac:dyDescent="0.35">
      <c r="A83" s="547"/>
      <c r="B83" s="11" t="str">
        <f t="shared" si="4"/>
        <v>Heating</v>
      </c>
      <c r="C83" s="18">
        <f>'2M - SGS'!C83</f>
        <v>0.210397</v>
      </c>
    </row>
    <row r="84" spans="1:3" ht="15.5" x14ac:dyDescent="0.35">
      <c r="A84" s="547"/>
      <c r="B84" s="11" t="str">
        <f t="shared" si="4"/>
        <v>HVAC</v>
      </c>
      <c r="C84" s="18">
        <f>'2M - SGS'!C84</f>
        <v>0.107824</v>
      </c>
    </row>
    <row r="85" spans="1:3" ht="15.5" x14ac:dyDescent="0.35">
      <c r="A85" s="547"/>
      <c r="B85" s="11" t="str">
        <f t="shared" si="4"/>
        <v>Lighting</v>
      </c>
      <c r="C85" s="18">
        <f>'2M - SGS'!C85</f>
        <v>9.3563999999999994E-2</v>
      </c>
    </row>
    <row r="86" spans="1:3" ht="15.5" x14ac:dyDescent="0.35">
      <c r="A86" s="547"/>
      <c r="B86" s="11" t="str">
        <f t="shared" si="4"/>
        <v>Miscellaneous</v>
      </c>
      <c r="C86" s="18">
        <f>'2M - SGS'!C86</f>
        <v>8.5109000000000004E-2</v>
      </c>
    </row>
    <row r="87" spans="1:3" ht="15.5" x14ac:dyDescent="0.35">
      <c r="A87" s="547"/>
      <c r="B87" s="11" t="str">
        <f t="shared" si="4"/>
        <v>Motors</v>
      </c>
      <c r="C87" s="18">
        <f>'2M - SGS'!C87</f>
        <v>8.5109000000000004E-2</v>
      </c>
    </row>
    <row r="88" spans="1:3" ht="15.5" x14ac:dyDescent="0.35">
      <c r="A88" s="547"/>
      <c r="B88" s="11" t="str">
        <f t="shared" si="4"/>
        <v>Process</v>
      </c>
      <c r="C88" s="18">
        <f>'2M - SGS'!C88</f>
        <v>8.5109000000000004E-2</v>
      </c>
    </row>
    <row r="89" spans="1:3" ht="15.5" x14ac:dyDescent="0.35">
      <c r="A89" s="547"/>
      <c r="B89" s="11" t="str">
        <f t="shared" si="4"/>
        <v>Refrigeration</v>
      </c>
      <c r="C89" s="18">
        <f>'2M - SGS'!C89</f>
        <v>8.3486000000000005E-2</v>
      </c>
    </row>
    <row r="90" spans="1:3" ht="16" thickBot="1" x14ac:dyDescent="0.4">
      <c r="A90" s="548"/>
      <c r="B90" s="12" t="str">
        <f t="shared" si="4"/>
        <v>Water Heating</v>
      </c>
      <c r="C90" s="19">
        <f>'2M - SGS'!C90</f>
        <v>0.108255</v>
      </c>
    </row>
    <row r="91" spans="1:3" ht="15" thickBot="1" x14ac:dyDescent="0.4"/>
    <row r="92" spans="1:3" ht="15" customHeight="1" x14ac:dyDescent="0.35">
      <c r="A92" s="549" t="s">
        <v>28</v>
      </c>
      <c r="B92" s="205" t="s">
        <v>31</v>
      </c>
      <c r="C92" s="175">
        <f>C$4</f>
        <v>45292</v>
      </c>
    </row>
    <row r="93" spans="1:3" x14ac:dyDescent="0.35">
      <c r="A93" s="550"/>
      <c r="B93" s="9" t="s">
        <v>20</v>
      </c>
      <c r="C93" s="411">
        <v>3.7309000000000002E-2</v>
      </c>
    </row>
    <row r="94" spans="1:3" x14ac:dyDescent="0.35">
      <c r="A94" s="550"/>
      <c r="B94" s="9" t="s">
        <v>0</v>
      </c>
      <c r="C94" s="411">
        <v>4.0160000000000001E-2</v>
      </c>
    </row>
    <row r="95" spans="1:3" x14ac:dyDescent="0.35">
      <c r="A95" s="550"/>
      <c r="B95" s="9" t="s">
        <v>21</v>
      </c>
      <c r="C95" s="411">
        <v>3.8309000000000003E-2</v>
      </c>
    </row>
    <row r="96" spans="1:3" x14ac:dyDescent="0.35">
      <c r="A96" s="550"/>
      <c r="B96" s="9" t="s">
        <v>1</v>
      </c>
      <c r="C96" s="411">
        <v>3.7989000000000002E-2</v>
      </c>
    </row>
    <row r="97" spans="1:3" x14ac:dyDescent="0.35">
      <c r="A97" s="550"/>
      <c r="B97" s="9" t="s">
        <v>22</v>
      </c>
      <c r="C97" s="411">
        <v>2.9585E-2</v>
      </c>
    </row>
    <row r="98" spans="1:3" x14ac:dyDescent="0.35">
      <c r="A98" s="550"/>
      <c r="B98" s="9" t="s">
        <v>9</v>
      </c>
      <c r="C98" s="411">
        <v>3.8060999999999998E-2</v>
      </c>
    </row>
    <row r="99" spans="1:3" x14ac:dyDescent="0.35">
      <c r="A99" s="550"/>
      <c r="B99" s="9" t="s">
        <v>3</v>
      </c>
      <c r="C99" s="411">
        <v>4.0160000000000001E-2</v>
      </c>
    </row>
    <row r="100" spans="1:3" x14ac:dyDescent="0.35">
      <c r="A100" s="550"/>
      <c r="B100" s="9" t="s">
        <v>4</v>
      </c>
      <c r="C100" s="411">
        <v>3.8844999999999998E-2</v>
      </c>
    </row>
    <row r="101" spans="1:3" x14ac:dyDescent="0.35">
      <c r="A101" s="550"/>
      <c r="B101" s="9" t="s">
        <v>5</v>
      </c>
      <c r="C101" s="411">
        <v>3.7309000000000002E-2</v>
      </c>
    </row>
    <row r="102" spans="1:3" x14ac:dyDescent="0.35">
      <c r="A102" s="550"/>
      <c r="B102" s="9" t="s">
        <v>23</v>
      </c>
      <c r="C102" s="411">
        <v>3.7309000000000002E-2</v>
      </c>
    </row>
    <row r="103" spans="1:3" x14ac:dyDescent="0.35">
      <c r="A103" s="550"/>
      <c r="B103" s="9" t="s">
        <v>24</v>
      </c>
      <c r="C103" s="411">
        <v>3.7309000000000002E-2</v>
      </c>
    </row>
    <row r="104" spans="1:3" x14ac:dyDescent="0.35">
      <c r="A104" s="550"/>
      <c r="B104" s="9" t="s">
        <v>7</v>
      </c>
      <c r="C104" s="411">
        <v>3.6126999999999999E-2</v>
      </c>
    </row>
    <row r="105" spans="1:3" ht="15" thickBot="1" x14ac:dyDescent="0.4">
      <c r="A105" s="551"/>
      <c r="B105" s="13" t="s">
        <v>8</v>
      </c>
      <c r="C105" s="410">
        <v>3.7960000000000001E-2</v>
      </c>
    </row>
    <row r="107" spans="1:3" s="412" customFormat="1" ht="15" hidden="1" customHeight="1" x14ac:dyDescent="0.35">
      <c r="A107" s="552" t="s">
        <v>126</v>
      </c>
      <c r="B107" s="556" t="s">
        <v>127</v>
      </c>
      <c r="C107" s="557"/>
    </row>
    <row r="108" spans="1:3" s="412" customFormat="1" hidden="1" x14ac:dyDescent="0.35">
      <c r="A108" s="553"/>
      <c r="B108" s="558" t="s">
        <v>128</v>
      </c>
      <c r="C108" s="559"/>
    </row>
    <row r="109" spans="1:3" s="412" customFormat="1" ht="15.5" hidden="1" x14ac:dyDescent="0.35">
      <c r="A109" s="554"/>
      <c r="B109" s="413" t="s">
        <v>129</v>
      </c>
      <c r="C109" s="414">
        <f>C$4</f>
        <v>45292</v>
      </c>
    </row>
    <row r="110" spans="1:3" s="412" customFormat="1" hidden="1" x14ac:dyDescent="0.35">
      <c r="A110" s="554"/>
      <c r="B110" s="415" t="s">
        <v>20</v>
      </c>
      <c r="C110" s="416">
        <v>2.6199E-2</v>
      </c>
    </row>
    <row r="111" spans="1:3" s="412" customFormat="1" hidden="1" x14ac:dyDescent="0.35">
      <c r="A111" s="554"/>
      <c r="B111" s="415" t="s">
        <v>0</v>
      </c>
      <c r="C111" s="416">
        <v>2.7577000000000001E-2</v>
      </c>
    </row>
    <row r="112" spans="1:3" s="412" customFormat="1" hidden="1" x14ac:dyDescent="0.35">
      <c r="A112" s="554"/>
      <c r="B112" s="415" t="s">
        <v>21</v>
      </c>
      <c r="C112" s="416">
        <v>2.6529E-2</v>
      </c>
    </row>
    <row r="113" spans="1:3" s="412" customFormat="1" hidden="1" x14ac:dyDescent="0.35">
      <c r="A113" s="554"/>
      <c r="B113" s="415" t="s">
        <v>1</v>
      </c>
      <c r="C113" s="416">
        <v>2.0434000000000001E-2</v>
      </c>
    </row>
    <row r="114" spans="1:3" s="412" customFormat="1" hidden="1" x14ac:dyDescent="0.35">
      <c r="A114" s="554"/>
      <c r="B114" s="415" t="s">
        <v>22</v>
      </c>
      <c r="C114" s="416">
        <v>2.0459000000000001E-2</v>
      </c>
    </row>
    <row r="115" spans="1:3" s="412" customFormat="1" hidden="1" x14ac:dyDescent="0.35">
      <c r="A115" s="554"/>
      <c r="B115" s="417" t="s">
        <v>9</v>
      </c>
      <c r="C115" s="416">
        <v>2.7577999999999998E-2</v>
      </c>
    </row>
    <row r="116" spans="1:3" s="412" customFormat="1" hidden="1" x14ac:dyDescent="0.35">
      <c r="A116" s="554"/>
      <c r="B116" s="417" t="s">
        <v>3</v>
      </c>
      <c r="C116" s="416">
        <v>2.7577000000000001E-2</v>
      </c>
    </row>
    <row r="117" spans="1:3" s="412" customFormat="1" hidden="1" x14ac:dyDescent="0.35">
      <c r="A117" s="554"/>
      <c r="B117" s="417" t="s">
        <v>4</v>
      </c>
      <c r="C117" s="416">
        <v>2.7192999999999998E-2</v>
      </c>
    </row>
    <row r="118" spans="1:3" s="412" customFormat="1" hidden="1" x14ac:dyDescent="0.35">
      <c r="A118" s="554"/>
      <c r="B118" s="417" t="s">
        <v>5</v>
      </c>
      <c r="C118" s="416">
        <v>2.6199E-2</v>
      </c>
    </row>
    <row r="119" spans="1:3" s="412" customFormat="1" hidden="1" x14ac:dyDescent="0.35">
      <c r="A119" s="554"/>
      <c r="B119" s="417" t="s">
        <v>23</v>
      </c>
      <c r="C119" s="416">
        <v>2.6199E-2</v>
      </c>
    </row>
    <row r="120" spans="1:3" s="412" customFormat="1" hidden="1" x14ac:dyDescent="0.35">
      <c r="A120" s="554"/>
      <c r="B120" s="417" t="s">
        <v>24</v>
      </c>
      <c r="C120" s="416">
        <v>2.6199E-2</v>
      </c>
    </row>
    <row r="121" spans="1:3" s="412" customFormat="1" hidden="1" x14ac:dyDescent="0.35">
      <c r="A121" s="554"/>
      <c r="B121" s="417" t="s">
        <v>7</v>
      </c>
      <c r="C121" s="416">
        <v>2.5294999999999998E-2</v>
      </c>
    </row>
    <row r="122" spans="1:3" s="412" customFormat="1" ht="15" hidden="1" thickBot="1" x14ac:dyDescent="0.4">
      <c r="A122" s="555"/>
      <c r="B122" s="418" t="s">
        <v>8</v>
      </c>
      <c r="C122" s="419">
        <v>2.6249999999999999E-2</v>
      </c>
    </row>
    <row r="123" spans="1:3" s="412" customFormat="1" hidden="1" x14ac:dyDescent="0.35">
      <c r="A123" s="420"/>
      <c r="B123" s="420"/>
      <c r="C123" s="421"/>
    </row>
    <row r="124" spans="1:3" s="412" customFormat="1" hidden="1" x14ac:dyDescent="0.35"/>
    <row r="125" spans="1:3" s="412" customFormat="1" hidden="1" x14ac:dyDescent="0.35">
      <c r="C125" s="440" t="s">
        <v>130</v>
      </c>
    </row>
    <row r="126" spans="1:3" s="412" customFormat="1" ht="15" hidden="1" customHeight="1" x14ac:dyDescent="0.35">
      <c r="A126" s="560" t="s">
        <v>131</v>
      </c>
      <c r="B126" s="413" t="s">
        <v>129</v>
      </c>
      <c r="C126" s="414">
        <f>C$4</f>
        <v>45292</v>
      </c>
    </row>
    <row r="127" spans="1:3" s="412" customFormat="1" ht="15" hidden="1" customHeight="1" x14ac:dyDescent="0.35">
      <c r="A127" s="554"/>
      <c r="B127" s="415" t="s">
        <v>20</v>
      </c>
      <c r="C127" s="422">
        <v>2.6380000000000002E-3</v>
      </c>
    </row>
    <row r="128" spans="1:3" s="412" customFormat="1" hidden="1" x14ac:dyDescent="0.35">
      <c r="A128" s="554"/>
      <c r="B128" s="415" t="s">
        <v>0</v>
      </c>
      <c r="C128" s="422">
        <v>3.3400000000000001E-3</v>
      </c>
    </row>
    <row r="129" spans="1:3" s="412" customFormat="1" hidden="1" x14ac:dyDescent="0.35">
      <c r="A129" s="554"/>
      <c r="B129" s="415" t="s">
        <v>21</v>
      </c>
      <c r="C129" s="422">
        <v>2.8059999999999999E-3</v>
      </c>
    </row>
    <row r="130" spans="1:3" s="412" customFormat="1" hidden="1" x14ac:dyDescent="0.35">
      <c r="A130" s="554"/>
      <c r="B130" s="415" t="s">
        <v>1</v>
      </c>
      <c r="C130" s="422">
        <v>0</v>
      </c>
    </row>
    <row r="131" spans="1:3" s="412" customFormat="1" hidden="1" x14ac:dyDescent="0.35">
      <c r="A131" s="554"/>
      <c r="B131" s="415" t="s">
        <v>22</v>
      </c>
      <c r="C131" s="422">
        <v>0</v>
      </c>
    </row>
    <row r="132" spans="1:3" s="412" customFormat="1" hidden="1" x14ac:dyDescent="0.35">
      <c r="A132" s="554"/>
      <c r="B132" s="417" t="s">
        <v>9</v>
      </c>
      <c r="C132" s="422">
        <v>3.3400000000000001E-3</v>
      </c>
    </row>
    <row r="133" spans="1:3" s="412" customFormat="1" hidden="1" x14ac:dyDescent="0.35">
      <c r="A133" s="554"/>
      <c r="B133" s="417" t="s">
        <v>3</v>
      </c>
      <c r="C133" s="422">
        <v>3.3400000000000001E-3</v>
      </c>
    </row>
    <row r="134" spans="1:3" s="412" customFormat="1" hidden="1" x14ac:dyDescent="0.35">
      <c r="A134" s="554"/>
      <c r="B134" s="417" t="s">
        <v>4</v>
      </c>
      <c r="C134" s="422">
        <v>3.1440000000000001E-3</v>
      </c>
    </row>
    <row r="135" spans="1:3" s="412" customFormat="1" hidden="1" x14ac:dyDescent="0.35">
      <c r="A135" s="554"/>
      <c r="B135" s="417" t="s">
        <v>5</v>
      </c>
      <c r="C135" s="422">
        <v>2.6380000000000002E-3</v>
      </c>
    </row>
    <row r="136" spans="1:3" s="412" customFormat="1" hidden="1" x14ac:dyDescent="0.35">
      <c r="A136" s="554"/>
      <c r="B136" s="417" t="s">
        <v>23</v>
      </c>
      <c r="C136" s="422">
        <v>2.6380000000000002E-3</v>
      </c>
    </row>
    <row r="137" spans="1:3" s="412" customFormat="1" hidden="1" x14ac:dyDescent="0.35">
      <c r="A137" s="554"/>
      <c r="B137" s="417" t="s">
        <v>24</v>
      </c>
      <c r="C137" s="422">
        <v>2.6380000000000002E-3</v>
      </c>
    </row>
    <row r="138" spans="1:3" s="412" customFormat="1" hidden="1" x14ac:dyDescent="0.35">
      <c r="A138" s="554"/>
      <c r="B138" s="417" t="s">
        <v>7</v>
      </c>
      <c r="C138" s="422">
        <v>2.176E-3</v>
      </c>
    </row>
    <row r="139" spans="1:3" s="412" customFormat="1" ht="15" hidden="1" thickBot="1" x14ac:dyDescent="0.4">
      <c r="A139" s="555"/>
      <c r="B139" s="418" t="s">
        <v>8</v>
      </c>
      <c r="C139" s="423">
        <v>2.6640000000000001E-3</v>
      </c>
    </row>
    <row r="140" spans="1:3" ht="14.25" hidden="1" customHeight="1" x14ac:dyDescent="0.35">
      <c r="A140" s="98"/>
      <c r="B140" s="98"/>
      <c r="C140" s="100"/>
    </row>
    <row r="141" spans="1:3" hidden="1" x14ac:dyDescent="0.35">
      <c r="A141" s="196" t="s">
        <v>187</v>
      </c>
      <c r="B141" s="98"/>
      <c r="C141" s="100"/>
    </row>
    <row r="142" spans="1:3" ht="15.5" hidden="1" x14ac:dyDescent="0.35">
      <c r="A142" s="543" t="s">
        <v>132</v>
      </c>
      <c r="B142" s="210" t="s">
        <v>129</v>
      </c>
      <c r="C142" s="206">
        <f>C$4</f>
        <v>45292</v>
      </c>
    </row>
    <row r="143" spans="1:3" hidden="1" x14ac:dyDescent="0.35">
      <c r="A143" s="544"/>
      <c r="B143" s="207" t="s">
        <v>20</v>
      </c>
      <c r="C143" s="23">
        <f>IF(C23=0,0,((C5*0.5)-C41)*C78*C110*C$2)</f>
        <v>21.029532901248846</v>
      </c>
    </row>
    <row r="144" spans="1:3" hidden="1" x14ac:dyDescent="0.35">
      <c r="A144" s="544"/>
      <c r="B144" s="207" t="s">
        <v>0</v>
      </c>
      <c r="C144" s="23">
        <f t="shared" ref="C144:C155" si="5">IF(C24=0,0,((C6*0.5)-C42)*C79*C111*C$2)</f>
        <v>0</v>
      </c>
    </row>
    <row r="145" spans="1:3" hidden="1" x14ac:dyDescent="0.35">
      <c r="A145" s="544"/>
      <c r="B145" s="207" t="s">
        <v>21</v>
      </c>
      <c r="C145" s="23">
        <f t="shared" si="5"/>
        <v>1.0770683956156237</v>
      </c>
    </row>
    <row r="146" spans="1:3" hidden="1" x14ac:dyDescent="0.35">
      <c r="A146" s="544"/>
      <c r="B146" s="207" t="s">
        <v>1</v>
      </c>
      <c r="C146" s="23">
        <f t="shared" si="5"/>
        <v>3.3373200435291371E-2</v>
      </c>
    </row>
    <row r="147" spans="1:3" hidden="1" x14ac:dyDescent="0.35">
      <c r="A147" s="544"/>
      <c r="B147" s="207" t="s">
        <v>22</v>
      </c>
      <c r="C147" s="23">
        <f t="shared" si="5"/>
        <v>0</v>
      </c>
    </row>
    <row r="148" spans="1:3" hidden="1" x14ac:dyDescent="0.35">
      <c r="A148" s="544"/>
      <c r="B148" s="208" t="s">
        <v>9</v>
      </c>
      <c r="C148" s="23">
        <f t="shared" si="5"/>
        <v>0</v>
      </c>
    </row>
    <row r="149" spans="1:3" hidden="1" x14ac:dyDescent="0.35">
      <c r="A149" s="544"/>
      <c r="B149" s="208" t="s">
        <v>3</v>
      </c>
      <c r="C149" s="23">
        <f t="shared" si="5"/>
        <v>56.086956953228636</v>
      </c>
    </row>
    <row r="150" spans="1:3" ht="15.75" hidden="1" customHeight="1" x14ac:dyDescent="0.35">
      <c r="A150" s="544"/>
      <c r="B150" s="208" t="s">
        <v>4</v>
      </c>
      <c r="C150" s="23">
        <f t="shared" si="5"/>
        <v>1275.9258563767862</v>
      </c>
    </row>
    <row r="151" spans="1:3" hidden="1" x14ac:dyDescent="0.35">
      <c r="A151" s="544"/>
      <c r="B151" s="208" t="s">
        <v>5</v>
      </c>
      <c r="C151" s="23">
        <f t="shared" si="5"/>
        <v>0</v>
      </c>
    </row>
    <row r="152" spans="1:3" hidden="1" x14ac:dyDescent="0.35">
      <c r="A152" s="544"/>
      <c r="B152" s="208" t="s">
        <v>23</v>
      </c>
      <c r="C152" s="23">
        <f t="shared" si="5"/>
        <v>15.772149675936634</v>
      </c>
    </row>
    <row r="153" spans="1:3" hidden="1" x14ac:dyDescent="0.35">
      <c r="A153" s="544"/>
      <c r="B153" s="208" t="s">
        <v>24</v>
      </c>
      <c r="C153" s="23">
        <f t="shared" si="5"/>
        <v>0</v>
      </c>
    </row>
    <row r="154" spans="1:3" ht="15.75" hidden="1" customHeight="1" x14ac:dyDescent="0.35">
      <c r="A154" s="544"/>
      <c r="B154" s="208" t="s">
        <v>7</v>
      </c>
      <c r="C154" s="23">
        <f t="shared" si="5"/>
        <v>116.71932276647078</v>
      </c>
    </row>
    <row r="155" spans="1:3" ht="15.75" hidden="1" customHeight="1" x14ac:dyDescent="0.35">
      <c r="A155" s="544"/>
      <c r="B155" s="208" t="s">
        <v>8</v>
      </c>
      <c r="C155" s="23">
        <f t="shared" si="5"/>
        <v>1.3400367233300003</v>
      </c>
    </row>
    <row r="156" spans="1:3" ht="15.75" hidden="1" customHeight="1" x14ac:dyDescent="0.35">
      <c r="A156" s="544"/>
      <c r="B156" s="11"/>
      <c r="C156" s="3"/>
    </row>
    <row r="157" spans="1:3" ht="15.75" hidden="1" customHeight="1" x14ac:dyDescent="0.35">
      <c r="A157" s="544"/>
      <c r="B157" s="204" t="s">
        <v>26</v>
      </c>
      <c r="C157" s="23">
        <f>SUM(C143:C156)</f>
        <v>1487.9842969930521</v>
      </c>
    </row>
    <row r="158" spans="1:3" ht="16.5" hidden="1" customHeight="1" thickBot="1" x14ac:dyDescent="0.4">
      <c r="A158" s="545"/>
      <c r="B158" s="130" t="s">
        <v>27</v>
      </c>
      <c r="C158" s="24">
        <f>C157</f>
        <v>1487.9842969930521</v>
      </c>
    </row>
    <row r="159" spans="1:3" hidden="1" x14ac:dyDescent="0.35">
      <c r="A159" s="98"/>
      <c r="B159" s="98"/>
      <c r="C159" s="197"/>
    </row>
    <row r="160" spans="1:3" hidden="1" x14ac:dyDescent="0.35">
      <c r="A160" s="98"/>
      <c r="B160" s="98"/>
      <c r="C160" s="100"/>
    </row>
    <row r="161" spans="1:3" ht="15.5" hidden="1" x14ac:dyDescent="0.35">
      <c r="A161" s="543" t="s">
        <v>133</v>
      </c>
      <c r="B161" s="210" t="s">
        <v>129</v>
      </c>
      <c r="C161" s="206">
        <f>C$4</f>
        <v>45292</v>
      </c>
    </row>
    <row r="162" spans="1:3" hidden="1" x14ac:dyDescent="0.35">
      <c r="A162" s="544"/>
      <c r="B162" s="207" t="s">
        <v>20</v>
      </c>
      <c r="C162" s="23">
        <f>IF(C23=0,0,((C5*0.5)-C41)*C78*C127*C$2)</f>
        <v>2.1174818807395113</v>
      </c>
    </row>
    <row r="163" spans="1:3" hidden="1" x14ac:dyDescent="0.35">
      <c r="A163" s="544"/>
      <c r="B163" s="207" t="s">
        <v>0</v>
      </c>
      <c r="C163" s="23">
        <f t="shared" ref="C163:C174" si="6">IF(C24=0,0,((C6*0.5)-C42)*C79*C128*C$2)</f>
        <v>0</v>
      </c>
    </row>
    <row r="164" spans="1:3" hidden="1" x14ac:dyDescent="0.35">
      <c r="A164" s="544"/>
      <c r="B164" s="207" t="s">
        <v>21</v>
      </c>
      <c r="C164" s="23">
        <f t="shared" si="6"/>
        <v>0.11392264759687286</v>
      </c>
    </row>
    <row r="165" spans="1:3" hidden="1" x14ac:dyDescent="0.35">
      <c r="A165" s="544"/>
      <c r="B165" s="207" t="s">
        <v>1</v>
      </c>
      <c r="C165" s="23">
        <f t="shared" si="6"/>
        <v>0</v>
      </c>
    </row>
    <row r="166" spans="1:3" hidden="1" x14ac:dyDescent="0.35">
      <c r="A166" s="544"/>
      <c r="B166" s="207" t="s">
        <v>22</v>
      </c>
      <c r="C166" s="23">
        <f t="shared" si="6"/>
        <v>0</v>
      </c>
    </row>
    <row r="167" spans="1:3" hidden="1" x14ac:dyDescent="0.35">
      <c r="A167" s="544"/>
      <c r="B167" s="208" t="s">
        <v>9</v>
      </c>
      <c r="C167" s="23">
        <f t="shared" si="6"/>
        <v>0</v>
      </c>
    </row>
    <row r="168" spans="1:3" hidden="1" x14ac:dyDescent="0.35">
      <c r="A168" s="544"/>
      <c r="B168" s="208" t="s">
        <v>3</v>
      </c>
      <c r="C168" s="23">
        <f t="shared" si="6"/>
        <v>6.7929954753520576</v>
      </c>
    </row>
    <row r="169" spans="1:3" ht="15.75" hidden="1" customHeight="1" x14ac:dyDescent="0.35">
      <c r="A169" s="544"/>
      <c r="B169" s="208" t="s">
        <v>4</v>
      </c>
      <c r="C169" s="23">
        <f t="shared" si="6"/>
        <v>147.51998280618599</v>
      </c>
    </row>
    <row r="170" spans="1:3" hidden="1" x14ac:dyDescent="0.35">
      <c r="A170" s="544"/>
      <c r="B170" s="208" t="s">
        <v>5</v>
      </c>
      <c r="C170" s="23">
        <f t="shared" si="6"/>
        <v>0</v>
      </c>
    </row>
    <row r="171" spans="1:3" hidden="1" x14ac:dyDescent="0.35">
      <c r="A171" s="544"/>
      <c r="B171" s="208" t="s">
        <v>23</v>
      </c>
      <c r="C171" s="23">
        <f t="shared" si="6"/>
        <v>1.5881114105546337</v>
      </c>
    </row>
    <row r="172" spans="1:3" hidden="1" x14ac:dyDescent="0.35">
      <c r="A172" s="544"/>
      <c r="B172" s="208" t="s">
        <v>24</v>
      </c>
      <c r="C172" s="23">
        <f t="shared" si="6"/>
        <v>0</v>
      </c>
    </row>
    <row r="173" spans="1:3" ht="15.75" hidden="1" customHeight="1" x14ac:dyDescent="0.35">
      <c r="A173" s="544"/>
      <c r="B173" s="208" t="s">
        <v>7</v>
      </c>
      <c r="C173" s="23">
        <f t="shared" si="6"/>
        <v>10.040768781966413</v>
      </c>
    </row>
    <row r="174" spans="1:3" ht="15.75" hidden="1" customHeight="1" x14ac:dyDescent="0.35">
      <c r="A174" s="544"/>
      <c r="B174" s="208" t="s">
        <v>8</v>
      </c>
      <c r="C174" s="23">
        <f t="shared" si="6"/>
        <v>0.13599458403623321</v>
      </c>
    </row>
    <row r="175" spans="1:3" ht="15.75" hidden="1" customHeight="1" x14ac:dyDescent="0.35">
      <c r="A175" s="544"/>
      <c r="B175" s="11"/>
      <c r="C175" s="3"/>
    </row>
    <row r="176" spans="1:3" ht="15.75" hidden="1" customHeight="1" x14ac:dyDescent="0.35">
      <c r="A176" s="544"/>
      <c r="B176" s="204" t="s">
        <v>26</v>
      </c>
      <c r="C176" s="23">
        <f>SUM(C162:C175)</f>
        <v>168.30925758643173</v>
      </c>
    </row>
    <row r="177" spans="1:3" ht="16.5" hidden="1" customHeight="1" thickBot="1" x14ac:dyDescent="0.4">
      <c r="A177" s="545"/>
      <c r="B177" s="130" t="s">
        <v>27</v>
      </c>
      <c r="C177" s="24">
        <f>C176</f>
        <v>168.30925758643173</v>
      </c>
    </row>
    <row r="178" spans="1:3" s="102" customFormat="1" hidden="1" x14ac:dyDescent="0.35">
      <c r="A178" s="98"/>
      <c r="B178" s="198" t="s">
        <v>134</v>
      </c>
      <c r="C178" s="101">
        <f t="shared" ref="C178" si="7">C157+C176</f>
        <v>1656.293554579484</v>
      </c>
    </row>
    <row r="179" spans="1:3" hidden="1" x14ac:dyDescent="0.35">
      <c r="A179" s="98"/>
      <c r="B179" s="199" t="s">
        <v>196</v>
      </c>
      <c r="C179" s="100">
        <f>C178-C73</f>
        <v>-470.70052958779524</v>
      </c>
    </row>
    <row r="180" spans="1:3" hidden="1" x14ac:dyDescent="0.35">
      <c r="A180" s="196" t="s">
        <v>187</v>
      </c>
      <c r="B180" s="98"/>
      <c r="C180" s="197"/>
    </row>
    <row r="181" spans="1:3" hidden="1" x14ac:dyDescent="0.35">
      <c r="A181" s="98"/>
      <c r="B181" s="211" t="s">
        <v>39</v>
      </c>
      <c r="C181" s="212">
        <f>C$4</f>
        <v>45292</v>
      </c>
    </row>
    <row r="182" spans="1:3" hidden="1" x14ac:dyDescent="0.35">
      <c r="A182" s="98"/>
      <c r="B182" s="215" t="s">
        <v>135</v>
      </c>
      <c r="C182" s="216">
        <f>C157*'YTD PROGRAM SUMMARY'!C39</f>
        <v>1343.4095452531863</v>
      </c>
    </row>
    <row r="183" spans="1:3" ht="15" hidden="1" thickBot="1" x14ac:dyDescent="0.4">
      <c r="A183" s="98"/>
      <c r="B183" s="209" t="s">
        <v>136</v>
      </c>
      <c r="C183" s="162">
        <f>C176*'YTD PROGRAM SUMMARY'!C39</f>
        <v>151.95608156148802</v>
      </c>
    </row>
    <row r="184" spans="1:3" hidden="1" x14ac:dyDescent="0.35">
      <c r="A184" s="98"/>
      <c r="B184" s="215" t="s">
        <v>137</v>
      </c>
      <c r="C184" s="104">
        <f>IFERROR(C182/C73,0)</f>
        <v>0.63160003840778556</v>
      </c>
    </row>
    <row r="185" spans="1:3" ht="15" hidden="1" thickBot="1" x14ac:dyDescent="0.4">
      <c r="A185" s="98"/>
      <c r="B185" s="209" t="s">
        <v>138</v>
      </c>
      <c r="C185" s="105">
        <f>IFERROR(C183/C73,0)</f>
        <v>7.1441703901578557E-2</v>
      </c>
    </row>
    <row r="186" spans="1:3" s="1" customFormat="1" ht="15" hidden="1" thickBot="1" x14ac:dyDescent="0.4">
      <c r="A186" s="106"/>
      <c r="B186" s="213" t="s">
        <v>139</v>
      </c>
      <c r="C186" s="214">
        <f>C184+C185</f>
        <v>0.70304174230936411</v>
      </c>
    </row>
    <row r="187" spans="1:3" hidden="1" x14ac:dyDescent="0.35">
      <c r="A187" s="98"/>
      <c r="B187" s="98"/>
      <c r="C187" s="100"/>
    </row>
    <row r="188" spans="1:3" hidden="1" x14ac:dyDescent="0.35">
      <c r="A188" s="98"/>
      <c r="B188" s="211" t="s">
        <v>37</v>
      </c>
      <c r="C188" s="212">
        <f>C$4</f>
        <v>45292</v>
      </c>
    </row>
    <row r="189" spans="1:3" hidden="1" x14ac:dyDescent="0.35">
      <c r="A189" s="98"/>
      <c r="B189" s="215" t="s">
        <v>140</v>
      </c>
      <c r="C189" s="108">
        <f>C157*'YTD PROGRAM SUMMARY'!C40</f>
        <v>144.57475173986586</v>
      </c>
    </row>
    <row r="190" spans="1:3" ht="15" hidden="1" thickBot="1" x14ac:dyDescent="0.4">
      <c r="A190" s="98"/>
      <c r="B190" s="209" t="s">
        <v>141</v>
      </c>
      <c r="C190" s="103">
        <f>C176*'YTD PROGRAM SUMMARY'!C40</f>
        <v>16.353176024943711</v>
      </c>
    </row>
    <row r="191" spans="1:3" hidden="1" x14ac:dyDescent="0.35">
      <c r="A191" s="98"/>
      <c r="B191" s="215" t="s">
        <v>142</v>
      </c>
      <c r="C191" s="104">
        <f t="shared" ref="C191" si="8">IFERROR(C189/C73,0)</f>
        <v>6.7971393440178302E-2</v>
      </c>
    </row>
    <row r="192" spans="1:3" ht="15" hidden="1" thickBot="1" x14ac:dyDescent="0.4">
      <c r="A192" s="98"/>
      <c r="B192" s="209" t="s">
        <v>143</v>
      </c>
      <c r="C192" s="105">
        <f t="shared" ref="C192" si="9">IFERROR(C190/C73,0)</f>
        <v>7.688397512090871E-3</v>
      </c>
    </row>
    <row r="193" spans="1:3" s="1" customFormat="1" ht="15" hidden="1" thickBot="1" x14ac:dyDescent="0.4">
      <c r="A193" s="106"/>
      <c r="B193" s="213" t="s">
        <v>144</v>
      </c>
      <c r="C193" s="214">
        <f>C191+C192</f>
        <v>7.5659790952269171E-2</v>
      </c>
    </row>
    <row r="194" spans="1:3" hidden="1" x14ac:dyDescent="0.35">
      <c r="A194" s="98"/>
      <c r="B194" s="98" t="s">
        <v>145</v>
      </c>
      <c r="C194" s="109">
        <f>C186+C193</f>
        <v>0.77870153326163327</v>
      </c>
    </row>
    <row r="195" spans="1:3" hidden="1" x14ac:dyDescent="0.35">
      <c r="A195" s="98"/>
      <c r="B195" s="98"/>
      <c r="C195" s="100"/>
    </row>
    <row r="196" spans="1:3" s="102" customFormat="1" hidden="1" x14ac:dyDescent="0.35">
      <c r="A196" s="98"/>
      <c r="B196" s="98" t="s">
        <v>146</v>
      </c>
      <c r="C196" s="110">
        <f t="shared" ref="C196" si="10">SUM(C182:C183)</f>
        <v>1495.3656268146742</v>
      </c>
    </row>
    <row r="197" spans="1:3" s="102" customFormat="1" hidden="1" x14ac:dyDescent="0.35">
      <c r="A197" s="98"/>
      <c r="B197" s="98" t="s">
        <v>147</v>
      </c>
      <c r="C197" s="110">
        <f t="shared" ref="C197" si="11">SUM(C189:C190)</f>
        <v>160.92792776480957</v>
      </c>
    </row>
    <row r="198" spans="1:3" s="102" customFormat="1" hidden="1" x14ac:dyDescent="0.35">
      <c r="A198" s="98"/>
      <c r="B198" s="98" t="s">
        <v>134</v>
      </c>
      <c r="C198" s="112">
        <f t="shared" ref="C198" si="12">SUM(C196:C197)</f>
        <v>1656.2935545794837</v>
      </c>
    </row>
    <row r="199" spans="1:3" hidden="1" x14ac:dyDescent="0.35"/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conditionalFormatting sqref="C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0" tint="-0.34998626667073579"/>
  </sheetPr>
  <dimension ref="A1:C199"/>
  <sheetViews>
    <sheetView zoomScale="80" zoomScaleNormal="80" workbookViewId="0">
      <pane xSplit="2" topLeftCell="C1" activePane="topRight" state="frozen"/>
      <selection activeCell="BW24" sqref="BW24"/>
      <selection pane="topRight" activeCell="Z59" sqref="Z59"/>
    </sheetView>
  </sheetViews>
  <sheetFormatPr defaultRowHeight="14.5" x14ac:dyDescent="0.35"/>
  <cols>
    <col min="1" max="1" width="11.54296875" customWidth="1"/>
    <col min="2" max="2" width="24.81640625" customWidth="1"/>
    <col min="3" max="3" width="15.81640625" bestFit="1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ENTRY'!AI164</f>
        <v>4960.1152413873197</v>
      </c>
    </row>
    <row r="6" spans="1:3" x14ac:dyDescent="0.35">
      <c r="A6" s="535"/>
      <c r="B6" s="10" t="s">
        <v>0</v>
      </c>
      <c r="C6" s="3">
        <f>'BIZ kWh ENTRY'!AI165</f>
        <v>0</v>
      </c>
    </row>
    <row r="7" spans="1:3" x14ac:dyDescent="0.35">
      <c r="A7" s="535"/>
      <c r="B7" s="9" t="s">
        <v>21</v>
      </c>
      <c r="C7" s="3">
        <f>'BIZ kWh ENTRY'!AI166</f>
        <v>248.00576206936603</v>
      </c>
    </row>
    <row r="8" spans="1:3" x14ac:dyDescent="0.35">
      <c r="A8" s="535"/>
      <c r="B8" s="9" t="s">
        <v>1</v>
      </c>
      <c r="C8" s="3">
        <f>'BIZ kWh ENTRY'!AI167</f>
        <v>2328171.1794787073</v>
      </c>
    </row>
    <row r="9" spans="1:3" x14ac:dyDescent="0.35">
      <c r="A9" s="535"/>
      <c r="B9" s="10" t="s">
        <v>22</v>
      </c>
      <c r="C9" s="3">
        <f>'BIZ kWh ENTRY'!AI168</f>
        <v>0</v>
      </c>
    </row>
    <row r="10" spans="1:3" x14ac:dyDescent="0.35">
      <c r="A10" s="535"/>
      <c r="B10" s="9" t="s">
        <v>9</v>
      </c>
      <c r="C10" s="3">
        <f>'BIZ kWh ENTRY'!AI169</f>
        <v>0</v>
      </c>
    </row>
    <row r="11" spans="1:3" x14ac:dyDescent="0.35">
      <c r="A11" s="535"/>
      <c r="B11" s="9" t="s">
        <v>3</v>
      </c>
      <c r="C11" s="3">
        <f>'BIZ kWh ENTRY'!AI170</f>
        <v>2480303.2478729635</v>
      </c>
    </row>
    <row r="12" spans="1:3" x14ac:dyDescent="0.35">
      <c r="A12" s="535"/>
      <c r="B12" s="9" t="s">
        <v>4</v>
      </c>
      <c r="C12" s="3">
        <f>'BIZ kWh ENTRY'!AI171</f>
        <v>335742.069698315</v>
      </c>
    </row>
    <row r="13" spans="1:3" x14ac:dyDescent="0.35">
      <c r="A13" s="535"/>
      <c r="B13" s="9" t="s">
        <v>5</v>
      </c>
      <c r="C13" s="3">
        <f>'BIZ kWh ENTRY'!AI172</f>
        <v>0</v>
      </c>
    </row>
    <row r="14" spans="1:3" x14ac:dyDescent="0.35">
      <c r="A14" s="535"/>
      <c r="B14" s="9" t="s">
        <v>23</v>
      </c>
      <c r="C14" s="3">
        <f>'BIZ kWh ENTRY'!AI173</f>
        <v>883956.90550181526</v>
      </c>
    </row>
    <row r="15" spans="1:3" x14ac:dyDescent="0.35">
      <c r="A15" s="535"/>
      <c r="B15" s="9" t="s">
        <v>24</v>
      </c>
      <c r="C15" s="3">
        <f>'BIZ kWh ENTRY'!AI174</f>
        <v>0</v>
      </c>
    </row>
    <row r="16" spans="1:3" x14ac:dyDescent="0.35">
      <c r="A16" s="535"/>
      <c r="B16" s="9" t="s">
        <v>7</v>
      </c>
      <c r="C16" s="3">
        <f>'BIZ kWh ENTRY'!AI175</f>
        <v>2480.0576206936598</v>
      </c>
    </row>
    <row r="17" spans="1:3" x14ac:dyDescent="0.35">
      <c r="A17" s="535"/>
      <c r="B17" s="9" t="s">
        <v>8</v>
      </c>
      <c r="C17" s="3">
        <f>'BIZ kWh ENTRY'!AI176</f>
        <v>248.00576206936603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1M - RES'!B16</f>
        <v>Monthly kWh</v>
      </c>
      <c r="C19" s="202">
        <f>SUM(C5:C18)</f>
        <v>6036109.5869380217</v>
      </c>
    </row>
    <row r="20" spans="1:3" x14ac:dyDescent="0.35">
      <c r="A20" s="217"/>
      <c r="B20" s="118"/>
      <c r="C20" s="7"/>
    </row>
    <row r="21" spans="1:3" s="37" customFormat="1" ht="15" thickBot="1" x14ac:dyDescent="0.4">
      <c r="A21" s="119"/>
      <c r="B21" s="119"/>
      <c r="C21" s="221"/>
    </row>
    <row r="22" spans="1:3" ht="15.5" x14ac:dyDescent="0.35">
      <c r="A22" s="537" t="s">
        <v>15</v>
      </c>
      <c r="B22" s="15" t="s">
        <v>10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0">B5</f>
        <v>Air Comp</v>
      </c>
      <c r="C23" s="3">
        <f>C5</f>
        <v>4960.1152413873197</v>
      </c>
    </row>
    <row r="24" spans="1:3" x14ac:dyDescent="0.35">
      <c r="A24" s="538"/>
      <c r="B24" s="10" t="str">
        <f t="shared" si="0"/>
        <v>Building Shell</v>
      </c>
      <c r="C24" s="3">
        <f t="shared" si="0"/>
        <v>0</v>
      </c>
    </row>
    <row r="25" spans="1:3" x14ac:dyDescent="0.35">
      <c r="A25" s="538"/>
      <c r="B25" s="9" t="str">
        <f t="shared" si="0"/>
        <v>Cooking</v>
      </c>
      <c r="C25" s="3">
        <f t="shared" si="0"/>
        <v>248.00576206936603</v>
      </c>
    </row>
    <row r="26" spans="1:3" x14ac:dyDescent="0.35">
      <c r="A26" s="538"/>
      <c r="B26" s="9" t="str">
        <f t="shared" si="0"/>
        <v>Cooling</v>
      </c>
      <c r="C26" s="3">
        <f t="shared" si="0"/>
        <v>2328171.1794787073</v>
      </c>
    </row>
    <row r="27" spans="1:3" x14ac:dyDescent="0.35">
      <c r="A27" s="538"/>
      <c r="B27" s="10" t="str">
        <f t="shared" si="0"/>
        <v>Ext Lighting</v>
      </c>
      <c r="C27" s="3">
        <f t="shared" si="0"/>
        <v>0</v>
      </c>
    </row>
    <row r="28" spans="1:3" x14ac:dyDescent="0.35">
      <c r="A28" s="538"/>
      <c r="B28" s="9" t="str">
        <f t="shared" si="0"/>
        <v>Heating</v>
      </c>
      <c r="C28" s="3">
        <f t="shared" si="0"/>
        <v>0</v>
      </c>
    </row>
    <row r="29" spans="1:3" x14ac:dyDescent="0.35">
      <c r="A29" s="538"/>
      <c r="B29" s="9" t="str">
        <f t="shared" si="0"/>
        <v>HVAC</v>
      </c>
      <c r="C29" s="3">
        <f t="shared" si="0"/>
        <v>2480303.2478729635</v>
      </c>
    </row>
    <row r="30" spans="1:3" x14ac:dyDescent="0.35">
      <c r="A30" s="538"/>
      <c r="B30" s="9" t="str">
        <f t="shared" si="0"/>
        <v>Lighting</v>
      </c>
      <c r="C30" s="3">
        <f t="shared" si="0"/>
        <v>335742.069698315</v>
      </c>
    </row>
    <row r="31" spans="1:3" x14ac:dyDescent="0.35">
      <c r="A31" s="538"/>
      <c r="B31" s="9" t="str">
        <f t="shared" si="0"/>
        <v>Miscellaneous</v>
      </c>
      <c r="C31" s="3">
        <f t="shared" si="0"/>
        <v>0</v>
      </c>
    </row>
    <row r="32" spans="1:3" ht="15" customHeight="1" x14ac:dyDescent="0.35">
      <c r="A32" s="538"/>
      <c r="B32" s="9" t="str">
        <f t="shared" si="0"/>
        <v>Motors</v>
      </c>
      <c r="C32" s="3">
        <f t="shared" si="0"/>
        <v>883956.90550181526</v>
      </c>
    </row>
    <row r="33" spans="1:3" x14ac:dyDescent="0.35">
      <c r="A33" s="538"/>
      <c r="B33" s="9" t="str">
        <f t="shared" si="0"/>
        <v>Process</v>
      </c>
      <c r="C33" s="3">
        <f t="shared" si="0"/>
        <v>0</v>
      </c>
    </row>
    <row r="34" spans="1:3" x14ac:dyDescent="0.35">
      <c r="A34" s="538"/>
      <c r="B34" s="9" t="str">
        <f t="shared" si="0"/>
        <v>Refrigeration</v>
      </c>
      <c r="C34" s="3">
        <f t="shared" si="0"/>
        <v>2480.0576206936598</v>
      </c>
    </row>
    <row r="35" spans="1:3" x14ac:dyDescent="0.35">
      <c r="A35" s="538"/>
      <c r="B35" s="9" t="str">
        <f t="shared" si="0"/>
        <v>Water Heating</v>
      </c>
      <c r="C35" s="3">
        <f t="shared" si="0"/>
        <v>248.00576206936603</v>
      </c>
    </row>
    <row r="36" spans="1:3" ht="15" customHeight="1" x14ac:dyDescent="0.35">
      <c r="A36" s="538"/>
      <c r="B36" s="9" t="str">
        <f t="shared" si="0"/>
        <v xml:space="preserve"> </v>
      </c>
      <c r="C36" s="3"/>
    </row>
    <row r="37" spans="1:3" ht="15" customHeight="1" thickBot="1" x14ac:dyDescent="0.4">
      <c r="A37" s="539"/>
      <c r="B37" s="201" t="str">
        <f t="shared" si="0"/>
        <v>Monthly kWh</v>
      </c>
      <c r="C37" s="202">
        <f>SUM(C23:C36)</f>
        <v>6036109.5869380217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119"/>
    </row>
    <row r="40" spans="1:3" ht="15.5" x14ac:dyDescent="0.35">
      <c r="A40" s="540" t="s">
        <v>16</v>
      </c>
      <c r="B40" s="15" t="s">
        <v>10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1">B23</f>
        <v>Air Comp</v>
      </c>
      <c r="C41" s="3">
        <v>0</v>
      </c>
    </row>
    <row r="42" spans="1:3" x14ac:dyDescent="0.35">
      <c r="A42" s="541"/>
      <c r="B42" s="10" t="str">
        <f t="shared" si="1"/>
        <v>Building Shell</v>
      </c>
      <c r="C42" s="3">
        <v>0</v>
      </c>
    </row>
    <row r="43" spans="1:3" x14ac:dyDescent="0.35">
      <c r="A43" s="541"/>
      <c r="B43" s="9" t="str">
        <f t="shared" si="1"/>
        <v>Cooking</v>
      </c>
      <c r="C43" s="3">
        <v>0</v>
      </c>
    </row>
    <row r="44" spans="1:3" x14ac:dyDescent="0.35">
      <c r="A44" s="541"/>
      <c r="B44" s="9" t="str">
        <f t="shared" si="1"/>
        <v>Cooling</v>
      </c>
      <c r="C44" s="3">
        <v>0</v>
      </c>
    </row>
    <row r="45" spans="1:3" x14ac:dyDescent="0.35">
      <c r="A45" s="541"/>
      <c r="B45" s="10" t="str">
        <f t="shared" si="1"/>
        <v>Ext Lighting</v>
      </c>
      <c r="C45" s="3">
        <v>0</v>
      </c>
    </row>
    <row r="46" spans="1:3" x14ac:dyDescent="0.35">
      <c r="A46" s="541"/>
      <c r="B46" s="9" t="str">
        <f t="shared" si="1"/>
        <v>Heating</v>
      </c>
      <c r="C46" s="3">
        <v>0</v>
      </c>
    </row>
    <row r="47" spans="1:3" x14ac:dyDescent="0.35">
      <c r="A47" s="541"/>
      <c r="B47" s="9" t="str">
        <f t="shared" si="1"/>
        <v>HVAC</v>
      </c>
      <c r="C47" s="3">
        <v>0</v>
      </c>
    </row>
    <row r="48" spans="1:3" x14ac:dyDescent="0.35">
      <c r="A48" s="541"/>
      <c r="B48" s="9" t="str">
        <f t="shared" si="1"/>
        <v>Lighting</v>
      </c>
      <c r="C48" s="3">
        <v>0</v>
      </c>
    </row>
    <row r="49" spans="1:3" x14ac:dyDescent="0.35">
      <c r="A49" s="541"/>
      <c r="B49" s="9" t="str">
        <f t="shared" si="1"/>
        <v>Miscellaneous</v>
      </c>
      <c r="C49" s="3">
        <v>0</v>
      </c>
    </row>
    <row r="50" spans="1:3" ht="15" customHeight="1" x14ac:dyDescent="0.35">
      <c r="A50" s="541"/>
      <c r="B50" s="9" t="str">
        <f t="shared" si="1"/>
        <v>Motors</v>
      </c>
      <c r="C50" s="3">
        <v>0</v>
      </c>
    </row>
    <row r="51" spans="1:3" x14ac:dyDescent="0.35">
      <c r="A51" s="541"/>
      <c r="B51" s="9" t="str">
        <f t="shared" si="1"/>
        <v>Process</v>
      </c>
      <c r="C51" s="3">
        <v>0</v>
      </c>
    </row>
    <row r="52" spans="1:3" x14ac:dyDescent="0.35">
      <c r="A52" s="541"/>
      <c r="B52" s="9" t="str">
        <f t="shared" si="1"/>
        <v>Refrigeration</v>
      </c>
      <c r="C52" s="3">
        <v>0</v>
      </c>
    </row>
    <row r="53" spans="1:3" x14ac:dyDescent="0.35">
      <c r="A53" s="541"/>
      <c r="B53" s="9" t="str">
        <f t="shared" si="1"/>
        <v>Water Heating</v>
      </c>
      <c r="C53" s="3">
        <v>0</v>
      </c>
    </row>
    <row r="54" spans="1:3" ht="15" customHeight="1" x14ac:dyDescent="0.35">
      <c r="A54" s="541"/>
      <c r="B54" s="9" t="str">
        <f t="shared" si="1"/>
        <v xml:space="preserve"> </v>
      </c>
      <c r="C54" s="3"/>
    </row>
    <row r="55" spans="1:3" ht="15" customHeight="1" thickBot="1" x14ac:dyDescent="0.4">
      <c r="A55" s="542"/>
      <c r="B55" s="201" t="str">
        <f t="shared" si="1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15" t="s">
        <v>10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2">B41</f>
        <v>Air Comp</v>
      </c>
      <c r="C59" s="23">
        <f>IF(C23=0,0,(C5*0.5)-C41)*C78*C93*C$2</f>
        <v>6.5931773593850727</v>
      </c>
    </row>
    <row r="60" spans="1:3" ht="15.5" x14ac:dyDescent="0.35">
      <c r="A60" s="544"/>
      <c r="B60" s="11" t="str">
        <f t="shared" si="2"/>
        <v>Building Shell</v>
      </c>
      <c r="C60" s="23">
        <f t="shared" ref="C60:C71" si="3">IF(C24=0,0,(C6*0.5)-C42)*C79*C94*C$2</f>
        <v>0</v>
      </c>
    </row>
    <row r="61" spans="1:3" ht="15.5" x14ac:dyDescent="0.35">
      <c r="A61" s="544"/>
      <c r="B61" s="11" t="str">
        <f t="shared" si="2"/>
        <v>Cooking</v>
      </c>
      <c r="C61" s="23">
        <f t="shared" si="3"/>
        <v>0.34165554872406595</v>
      </c>
    </row>
    <row r="62" spans="1:3" ht="15.5" x14ac:dyDescent="0.35">
      <c r="A62" s="544"/>
      <c r="B62" s="11" t="str">
        <f t="shared" si="2"/>
        <v>Cooling</v>
      </c>
      <c r="C62" s="23">
        <f t="shared" si="3"/>
        <v>0.2242023607452841</v>
      </c>
    </row>
    <row r="63" spans="1:3" ht="15.5" x14ac:dyDescent="0.35">
      <c r="A63" s="544"/>
      <c r="B63" s="11" t="str">
        <f t="shared" si="2"/>
        <v>Ext Lighting</v>
      </c>
      <c r="C63" s="23">
        <f t="shared" si="3"/>
        <v>0</v>
      </c>
    </row>
    <row r="64" spans="1:3" ht="15.5" x14ac:dyDescent="0.35">
      <c r="A64" s="544"/>
      <c r="B64" s="11" t="str">
        <f t="shared" si="2"/>
        <v>Heating</v>
      </c>
      <c r="C64" s="23">
        <f t="shared" si="3"/>
        <v>0</v>
      </c>
    </row>
    <row r="65" spans="1:3" ht="15.5" x14ac:dyDescent="0.35">
      <c r="A65" s="544"/>
      <c r="B65" s="11" t="str">
        <f t="shared" si="2"/>
        <v>HVAC</v>
      </c>
      <c r="C65" s="23">
        <f t="shared" si="3"/>
        <v>4882.4292452222298</v>
      </c>
    </row>
    <row r="66" spans="1:3" ht="15.5" x14ac:dyDescent="0.35">
      <c r="A66" s="544"/>
      <c r="B66" s="11" t="str">
        <f t="shared" si="2"/>
        <v>Lighting</v>
      </c>
      <c r="C66" s="23">
        <f t="shared" si="3"/>
        <v>520.48461024807682</v>
      </c>
    </row>
    <row r="67" spans="1:3" ht="15.5" x14ac:dyDescent="0.35">
      <c r="A67" s="544"/>
      <c r="B67" s="11" t="str">
        <f t="shared" si="2"/>
        <v>Miscellaneous</v>
      </c>
      <c r="C67" s="23">
        <f t="shared" si="3"/>
        <v>0</v>
      </c>
    </row>
    <row r="68" spans="1:3" ht="15.75" customHeight="1" x14ac:dyDescent="0.35">
      <c r="A68" s="544"/>
      <c r="B68" s="11" t="str">
        <f t="shared" si="2"/>
        <v>Motors</v>
      </c>
      <c r="C68" s="23">
        <f t="shared" si="3"/>
        <v>1174.9897678580091</v>
      </c>
    </row>
    <row r="69" spans="1:3" ht="15.5" x14ac:dyDescent="0.35">
      <c r="A69" s="544"/>
      <c r="B69" s="11" t="str">
        <f t="shared" si="2"/>
        <v>Process</v>
      </c>
      <c r="C69" s="23">
        <f t="shared" si="3"/>
        <v>0</v>
      </c>
    </row>
    <row r="70" spans="1:3" ht="15.5" x14ac:dyDescent="0.35">
      <c r="A70" s="544"/>
      <c r="B70" s="11" t="str">
        <f t="shared" si="2"/>
        <v>Refrigeration</v>
      </c>
      <c r="C70" s="23">
        <f t="shared" si="3"/>
        <v>3.0762311911623987</v>
      </c>
    </row>
    <row r="71" spans="1:3" ht="15.5" x14ac:dyDescent="0.35">
      <c r="A71" s="544"/>
      <c r="B71" s="11" t="str">
        <f t="shared" si="2"/>
        <v>Water Heating</v>
      </c>
      <c r="C71" s="23">
        <f t="shared" si="3"/>
        <v>0.41803835445595044</v>
      </c>
    </row>
    <row r="72" spans="1:3" ht="15.75" customHeight="1" x14ac:dyDescent="0.35">
      <c r="A72" s="544"/>
      <c r="B72" s="11" t="str">
        <f t="shared" si="2"/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6588.5569281427888</v>
      </c>
    </row>
    <row r="74" spans="1:3" ht="16.5" customHeight="1" thickBot="1" x14ac:dyDescent="0.4">
      <c r="A74" s="545"/>
      <c r="B74" s="130" t="s">
        <v>27</v>
      </c>
      <c r="C74" s="24">
        <f>C73</f>
        <v>6588.5569281427888</v>
      </c>
    </row>
    <row r="75" spans="1:3" x14ac:dyDescent="0.35">
      <c r="A75" s="6"/>
      <c r="B75" s="30"/>
      <c r="C75" s="193"/>
    </row>
    <row r="76" spans="1:3" ht="15" thickBot="1" x14ac:dyDescent="0.4">
      <c r="B76" s="14"/>
      <c r="C76" s="6"/>
    </row>
    <row r="77" spans="1:3" ht="15.5" x14ac:dyDescent="0.35">
      <c r="A77" s="546" t="s">
        <v>12</v>
      </c>
      <c r="B77" s="15" t="s">
        <v>12</v>
      </c>
      <c r="C77" s="200">
        <f>C$4</f>
        <v>45292</v>
      </c>
    </row>
    <row r="78" spans="1:3" ht="15.75" customHeight="1" x14ac:dyDescent="0.35">
      <c r="A78" s="547"/>
      <c r="B78" s="11" t="str">
        <f>B59</f>
        <v>Air Comp</v>
      </c>
      <c r="C78" s="18">
        <f>'3M - LGS'!C78</f>
        <v>8.5109000000000004E-2</v>
      </c>
    </row>
    <row r="79" spans="1:3" ht="15.5" x14ac:dyDescent="0.35">
      <c r="A79" s="547"/>
      <c r="B79" s="11" t="str">
        <f t="shared" ref="B79:B90" si="4">B60</f>
        <v>Building Shell</v>
      </c>
      <c r="C79" s="18">
        <f>'3M - LGS'!C79</f>
        <v>0.107824</v>
      </c>
    </row>
    <row r="80" spans="1:3" ht="15.5" x14ac:dyDescent="0.35">
      <c r="A80" s="547"/>
      <c r="B80" s="11" t="str">
        <f t="shared" si="4"/>
        <v>Cooking</v>
      </c>
      <c r="C80" s="18">
        <f>'3M - LGS'!C80</f>
        <v>8.6096000000000006E-2</v>
      </c>
    </row>
    <row r="81" spans="1:3" ht="15.5" x14ac:dyDescent="0.35">
      <c r="A81" s="547"/>
      <c r="B81" s="11" t="str">
        <f t="shared" si="4"/>
        <v>Cooling</v>
      </c>
      <c r="C81" s="18">
        <f>'3M - LGS'!C81</f>
        <v>6.0000000000000002E-6</v>
      </c>
    </row>
    <row r="82" spans="1:3" ht="15.5" x14ac:dyDescent="0.35">
      <c r="A82" s="547"/>
      <c r="B82" s="11" t="str">
        <f t="shared" si="4"/>
        <v>Ext Lighting</v>
      </c>
      <c r="C82" s="18">
        <f>'3M - LGS'!C82</f>
        <v>0.106265</v>
      </c>
    </row>
    <row r="83" spans="1:3" ht="15.5" x14ac:dyDescent="0.35">
      <c r="A83" s="547"/>
      <c r="B83" s="11" t="str">
        <f t="shared" si="4"/>
        <v>Heating</v>
      </c>
      <c r="C83" s="18">
        <f>'3M - LGS'!C83</f>
        <v>0.210397</v>
      </c>
    </row>
    <row r="84" spans="1:3" ht="15.5" x14ac:dyDescent="0.35">
      <c r="A84" s="547"/>
      <c r="B84" s="11" t="str">
        <f t="shared" si="4"/>
        <v>HVAC</v>
      </c>
      <c r="C84" s="18">
        <f>'3M - LGS'!C84</f>
        <v>0.107824</v>
      </c>
    </row>
    <row r="85" spans="1:3" ht="15.5" x14ac:dyDescent="0.35">
      <c r="A85" s="547"/>
      <c r="B85" s="11" t="str">
        <f t="shared" si="4"/>
        <v>Lighting</v>
      </c>
      <c r="C85" s="18">
        <f>'3M - LGS'!C85</f>
        <v>9.3563999999999994E-2</v>
      </c>
    </row>
    <row r="86" spans="1:3" ht="15.5" x14ac:dyDescent="0.35">
      <c r="A86" s="547"/>
      <c r="B86" s="11" t="str">
        <f t="shared" si="4"/>
        <v>Miscellaneous</v>
      </c>
      <c r="C86" s="18">
        <f>'3M - LGS'!C86</f>
        <v>8.5109000000000004E-2</v>
      </c>
    </row>
    <row r="87" spans="1:3" ht="15.5" x14ac:dyDescent="0.35">
      <c r="A87" s="547"/>
      <c r="B87" s="11" t="str">
        <f t="shared" si="4"/>
        <v>Motors</v>
      </c>
      <c r="C87" s="18">
        <f>'3M - LGS'!C87</f>
        <v>8.5109000000000004E-2</v>
      </c>
    </row>
    <row r="88" spans="1:3" ht="15.5" x14ac:dyDescent="0.35">
      <c r="A88" s="547"/>
      <c r="B88" s="11" t="str">
        <f t="shared" si="4"/>
        <v>Process</v>
      </c>
      <c r="C88" s="18">
        <f>'3M - LGS'!C88</f>
        <v>8.5109000000000004E-2</v>
      </c>
    </row>
    <row r="89" spans="1:3" ht="15.5" x14ac:dyDescent="0.35">
      <c r="A89" s="547"/>
      <c r="B89" s="11" t="str">
        <f t="shared" si="4"/>
        <v>Refrigeration</v>
      </c>
      <c r="C89" s="18">
        <f>'3M - LGS'!C89</f>
        <v>8.3486000000000005E-2</v>
      </c>
    </row>
    <row r="90" spans="1:3" ht="16" thickBot="1" x14ac:dyDescent="0.4">
      <c r="A90" s="548"/>
      <c r="B90" s="12" t="str">
        <f t="shared" si="4"/>
        <v>Water Heating</v>
      </c>
      <c r="C90" s="19">
        <f>'3M - LGS'!C90</f>
        <v>0.108255</v>
      </c>
    </row>
    <row r="91" spans="1:3" ht="15" thickBot="1" x14ac:dyDescent="0.4"/>
    <row r="92" spans="1:3" ht="15" customHeight="1" x14ac:dyDescent="0.35">
      <c r="A92" s="549" t="s">
        <v>28</v>
      </c>
      <c r="B92" s="205" t="s">
        <v>32</v>
      </c>
      <c r="C92" s="222">
        <f>C$4</f>
        <v>45292</v>
      </c>
    </row>
    <row r="93" spans="1:3" ht="15.75" customHeight="1" x14ac:dyDescent="0.35">
      <c r="A93" s="550"/>
      <c r="B93" s="9" t="str">
        <f>B78</f>
        <v>Air Comp</v>
      </c>
      <c r="C93" s="411">
        <v>3.7862E-2</v>
      </c>
    </row>
    <row r="94" spans="1:3" x14ac:dyDescent="0.35">
      <c r="A94" s="550"/>
      <c r="B94" s="9" t="str">
        <f t="shared" ref="B94:B105" si="5">B79</f>
        <v>Building Shell</v>
      </c>
      <c r="C94" s="411">
        <v>4.4257999999999999E-2</v>
      </c>
    </row>
    <row r="95" spans="1:3" x14ac:dyDescent="0.35">
      <c r="A95" s="550"/>
      <c r="B95" s="9" t="str">
        <f t="shared" si="5"/>
        <v>Cooking</v>
      </c>
      <c r="C95" s="411">
        <v>3.8789999999999998E-2</v>
      </c>
    </row>
    <row r="96" spans="1:3" x14ac:dyDescent="0.35">
      <c r="A96" s="550"/>
      <c r="B96" s="9" t="str">
        <f t="shared" si="5"/>
        <v>Cooling</v>
      </c>
      <c r="C96" s="411">
        <v>3.8908999999999999E-2</v>
      </c>
    </row>
    <row r="97" spans="1:3" x14ac:dyDescent="0.35">
      <c r="A97" s="550"/>
      <c r="B97" s="9" t="str">
        <f t="shared" si="5"/>
        <v>Ext Lighting</v>
      </c>
      <c r="C97" s="411">
        <v>2.7383000000000001E-2</v>
      </c>
    </row>
    <row r="98" spans="1:3" x14ac:dyDescent="0.35">
      <c r="A98" s="550"/>
      <c r="B98" s="9" t="str">
        <f t="shared" si="5"/>
        <v>Heating</v>
      </c>
      <c r="C98" s="411">
        <v>4.1204999999999999E-2</v>
      </c>
    </row>
    <row r="99" spans="1:3" x14ac:dyDescent="0.35">
      <c r="A99" s="550"/>
      <c r="B99" s="9" t="str">
        <f t="shared" si="5"/>
        <v>HVAC</v>
      </c>
      <c r="C99" s="411">
        <v>4.4257999999999999E-2</v>
      </c>
    </row>
    <row r="100" spans="1:3" x14ac:dyDescent="0.35">
      <c r="A100" s="550"/>
      <c r="B100" s="9" t="str">
        <f t="shared" si="5"/>
        <v>Lighting</v>
      </c>
      <c r="C100" s="411">
        <v>4.0167000000000001E-2</v>
      </c>
    </row>
    <row r="101" spans="1:3" x14ac:dyDescent="0.35">
      <c r="A101" s="550"/>
      <c r="B101" s="9" t="str">
        <f t="shared" si="5"/>
        <v>Miscellaneous</v>
      </c>
      <c r="C101" s="411">
        <v>3.7862E-2</v>
      </c>
    </row>
    <row r="102" spans="1:3" x14ac:dyDescent="0.35">
      <c r="A102" s="550"/>
      <c r="B102" s="9" t="str">
        <f t="shared" si="5"/>
        <v>Motors</v>
      </c>
      <c r="C102" s="411">
        <v>3.7862E-2</v>
      </c>
    </row>
    <row r="103" spans="1:3" x14ac:dyDescent="0.35">
      <c r="A103" s="550"/>
      <c r="B103" s="9" t="str">
        <f t="shared" si="5"/>
        <v>Process</v>
      </c>
      <c r="C103" s="411">
        <v>3.7862E-2</v>
      </c>
    </row>
    <row r="104" spans="1:3" x14ac:dyDescent="0.35">
      <c r="A104" s="550"/>
      <c r="B104" s="9" t="str">
        <f t="shared" si="5"/>
        <v>Refrigeration</v>
      </c>
      <c r="C104" s="411">
        <v>3.6018000000000001E-2</v>
      </c>
    </row>
    <row r="105" spans="1:3" ht="15" thickBot="1" x14ac:dyDescent="0.4">
      <c r="A105" s="551"/>
      <c r="B105" s="13" t="str">
        <f t="shared" si="5"/>
        <v>Water Heating</v>
      </c>
      <c r="C105" s="410">
        <v>3.7747000000000003E-2</v>
      </c>
    </row>
    <row r="107" spans="1:3" s="412" customFormat="1" hidden="1" x14ac:dyDescent="0.35">
      <c r="A107" s="552" t="s">
        <v>126</v>
      </c>
      <c r="B107" s="556" t="s">
        <v>127</v>
      </c>
      <c r="C107" s="557"/>
    </row>
    <row r="108" spans="1:3" s="412" customFormat="1" hidden="1" x14ac:dyDescent="0.35">
      <c r="A108" s="553"/>
      <c r="B108" s="558" t="s">
        <v>128</v>
      </c>
      <c r="C108" s="559"/>
    </row>
    <row r="109" spans="1:3" s="412" customFormat="1" ht="15.5" hidden="1" x14ac:dyDescent="0.35">
      <c r="A109" s="554"/>
      <c r="B109" s="413" t="s">
        <v>148</v>
      </c>
      <c r="C109" s="424">
        <f>C$4</f>
        <v>45292</v>
      </c>
    </row>
    <row r="110" spans="1:3" s="412" customFormat="1" hidden="1" x14ac:dyDescent="0.35">
      <c r="A110" s="554"/>
      <c r="B110" s="415" t="s">
        <v>20</v>
      </c>
      <c r="C110" s="416">
        <v>2.6726E-2</v>
      </c>
    </row>
    <row r="111" spans="1:3" s="412" customFormat="1" hidden="1" x14ac:dyDescent="0.35">
      <c r="A111" s="554"/>
      <c r="B111" s="415" t="s">
        <v>0</v>
      </c>
      <c r="C111" s="416">
        <v>3.0702E-2</v>
      </c>
    </row>
    <row r="112" spans="1:3" s="412" customFormat="1" hidden="1" x14ac:dyDescent="0.35">
      <c r="A112" s="554"/>
      <c r="B112" s="415" t="s">
        <v>21</v>
      </c>
      <c r="C112" s="416">
        <v>2.5749000000000001E-2</v>
      </c>
    </row>
    <row r="113" spans="1:3" s="412" customFormat="1" hidden="1" x14ac:dyDescent="0.35">
      <c r="A113" s="554"/>
      <c r="B113" s="415" t="s">
        <v>1</v>
      </c>
      <c r="C113" s="416">
        <v>1.8259000000000001E-2</v>
      </c>
    </row>
    <row r="114" spans="1:3" s="412" customFormat="1" hidden="1" x14ac:dyDescent="0.35">
      <c r="A114" s="554"/>
      <c r="B114" s="415" t="s">
        <v>22</v>
      </c>
      <c r="C114" s="416">
        <v>1.9753999999999997E-2</v>
      </c>
    </row>
    <row r="115" spans="1:3" s="412" customFormat="1" hidden="1" x14ac:dyDescent="0.35">
      <c r="A115" s="554"/>
      <c r="B115" s="417" t="s">
        <v>9</v>
      </c>
      <c r="C115" s="416">
        <v>3.0703000000000001E-2</v>
      </c>
    </row>
    <row r="116" spans="1:3" s="412" customFormat="1" hidden="1" x14ac:dyDescent="0.35">
      <c r="A116" s="554"/>
      <c r="B116" s="417" t="s">
        <v>3</v>
      </c>
      <c r="C116" s="416">
        <v>3.0702E-2</v>
      </c>
    </row>
    <row r="117" spans="1:3" s="412" customFormat="1" hidden="1" x14ac:dyDescent="0.35">
      <c r="A117" s="554"/>
      <c r="B117" s="417" t="s">
        <v>4</v>
      </c>
      <c r="C117" s="416">
        <v>2.7466999999999998E-2</v>
      </c>
    </row>
    <row r="118" spans="1:3" s="412" customFormat="1" hidden="1" x14ac:dyDescent="0.35">
      <c r="A118" s="554"/>
      <c r="B118" s="417" t="s">
        <v>5</v>
      </c>
      <c r="C118" s="416">
        <v>2.6726E-2</v>
      </c>
    </row>
    <row r="119" spans="1:3" s="412" customFormat="1" hidden="1" x14ac:dyDescent="0.35">
      <c r="A119" s="554"/>
      <c r="B119" s="417" t="s">
        <v>23</v>
      </c>
      <c r="C119" s="416">
        <v>2.6726E-2</v>
      </c>
    </row>
    <row r="120" spans="1:3" s="412" customFormat="1" hidden="1" x14ac:dyDescent="0.35">
      <c r="A120" s="554"/>
      <c r="B120" s="417" t="s">
        <v>24</v>
      </c>
      <c r="C120" s="416">
        <v>2.6726E-2</v>
      </c>
    </row>
    <row r="121" spans="1:3" s="412" customFormat="1" hidden="1" x14ac:dyDescent="0.35">
      <c r="A121" s="554"/>
      <c r="B121" s="417" t="s">
        <v>7</v>
      </c>
      <c r="C121" s="416">
        <v>2.4684000000000001E-2</v>
      </c>
    </row>
    <row r="122" spans="1:3" s="412" customFormat="1" ht="15" hidden="1" thickBot="1" x14ac:dyDescent="0.4">
      <c r="A122" s="555"/>
      <c r="B122" s="418" t="s">
        <v>8</v>
      </c>
      <c r="C122" s="419">
        <v>2.4643000000000002E-2</v>
      </c>
    </row>
    <row r="123" spans="1:3" s="412" customFormat="1" hidden="1" x14ac:dyDescent="0.35">
      <c r="A123" s="420"/>
      <c r="B123" s="420"/>
      <c r="C123" s="421"/>
    </row>
    <row r="124" spans="1:3" s="412" customFormat="1" hidden="1" x14ac:dyDescent="0.35"/>
    <row r="125" spans="1:3" s="412" customFormat="1" hidden="1" x14ac:dyDescent="0.35">
      <c r="C125" s="440" t="s">
        <v>130</v>
      </c>
    </row>
    <row r="126" spans="1:3" s="412" customFormat="1" ht="15.5" hidden="1" x14ac:dyDescent="0.35">
      <c r="A126" s="560" t="s">
        <v>131</v>
      </c>
      <c r="B126" s="413" t="s">
        <v>148</v>
      </c>
      <c r="C126" s="424">
        <f>C$4</f>
        <v>45292</v>
      </c>
    </row>
    <row r="127" spans="1:3" s="412" customFormat="1" hidden="1" x14ac:dyDescent="0.35">
      <c r="A127" s="554"/>
      <c r="B127" s="415" t="s">
        <v>20</v>
      </c>
      <c r="C127" s="422">
        <v>2.6410000000000001E-3</v>
      </c>
    </row>
    <row r="128" spans="1:3" s="412" customFormat="1" hidden="1" x14ac:dyDescent="0.35">
      <c r="A128" s="554"/>
      <c r="B128" s="415" t="s">
        <v>0</v>
      </c>
      <c r="C128" s="422">
        <v>3.9290000000000002E-3</v>
      </c>
    </row>
    <row r="129" spans="1:3" s="412" customFormat="1" hidden="1" x14ac:dyDescent="0.35">
      <c r="A129" s="554"/>
      <c r="B129" s="415" t="s">
        <v>21</v>
      </c>
      <c r="C129" s="422">
        <v>2.323E-3</v>
      </c>
    </row>
    <row r="130" spans="1:3" s="412" customFormat="1" hidden="1" x14ac:dyDescent="0.35">
      <c r="A130" s="554"/>
      <c r="B130" s="415" t="s">
        <v>1</v>
      </c>
      <c r="C130" s="422">
        <v>0</v>
      </c>
    </row>
    <row r="131" spans="1:3" s="412" customFormat="1" hidden="1" x14ac:dyDescent="0.35">
      <c r="A131" s="554"/>
      <c r="B131" s="415" t="s">
        <v>22</v>
      </c>
      <c r="C131" s="422">
        <v>3.4499999999999998E-4</v>
      </c>
    </row>
    <row r="132" spans="1:3" s="412" customFormat="1" hidden="1" x14ac:dyDescent="0.35">
      <c r="A132" s="554"/>
      <c r="B132" s="417" t="s">
        <v>9</v>
      </c>
      <c r="C132" s="422">
        <v>3.9290000000000002E-3</v>
      </c>
    </row>
    <row r="133" spans="1:3" s="412" customFormat="1" hidden="1" x14ac:dyDescent="0.35">
      <c r="A133" s="554"/>
      <c r="B133" s="417" t="s">
        <v>3</v>
      </c>
      <c r="C133" s="422">
        <v>3.9290000000000002E-3</v>
      </c>
    </row>
    <row r="134" spans="1:3" s="412" customFormat="1" hidden="1" x14ac:dyDescent="0.35">
      <c r="A134" s="554"/>
      <c r="B134" s="417" t="s">
        <v>4</v>
      </c>
      <c r="C134" s="422">
        <v>2.8809999999999999E-3</v>
      </c>
    </row>
    <row r="135" spans="1:3" s="412" customFormat="1" hidden="1" x14ac:dyDescent="0.35">
      <c r="A135" s="554"/>
      <c r="B135" s="417" t="s">
        <v>5</v>
      </c>
      <c r="C135" s="422">
        <v>2.6410000000000001E-3</v>
      </c>
    </row>
    <row r="136" spans="1:3" s="412" customFormat="1" hidden="1" x14ac:dyDescent="0.35">
      <c r="A136" s="554"/>
      <c r="B136" s="417" t="s">
        <v>23</v>
      </c>
      <c r="C136" s="422">
        <v>2.6410000000000001E-3</v>
      </c>
    </row>
    <row r="137" spans="1:3" s="412" customFormat="1" hidden="1" x14ac:dyDescent="0.35">
      <c r="A137" s="554"/>
      <c r="B137" s="417" t="s">
        <v>24</v>
      </c>
      <c r="C137" s="422">
        <v>2.6410000000000001E-3</v>
      </c>
    </row>
    <row r="138" spans="1:3" s="412" customFormat="1" hidden="1" x14ac:dyDescent="0.35">
      <c r="A138" s="554"/>
      <c r="B138" s="417" t="s">
        <v>7</v>
      </c>
      <c r="C138" s="422">
        <v>1.9759999999999999E-3</v>
      </c>
    </row>
    <row r="139" spans="1:3" s="412" customFormat="1" ht="15" hidden="1" thickBot="1" x14ac:dyDescent="0.4">
      <c r="A139" s="555"/>
      <c r="B139" s="418" t="s">
        <v>8</v>
      </c>
      <c r="C139" s="423">
        <v>1.9620000000000002E-3</v>
      </c>
    </row>
    <row r="140" spans="1:3" hidden="1" x14ac:dyDescent="0.35"/>
    <row r="141" spans="1:3" hidden="1" x14ac:dyDescent="0.35">
      <c r="A141" s="98"/>
      <c r="B141" s="98"/>
      <c r="C141" s="100"/>
    </row>
    <row r="142" spans="1:3" ht="15.5" hidden="1" x14ac:dyDescent="0.35">
      <c r="A142" s="543" t="s">
        <v>132</v>
      </c>
      <c r="B142" s="210" t="s">
        <v>148</v>
      </c>
      <c r="C142" s="206">
        <f>C$4</f>
        <v>45292</v>
      </c>
    </row>
    <row r="143" spans="1:3" hidden="1" x14ac:dyDescent="0.35">
      <c r="A143" s="544"/>
      <c r="B143" s="207" t="s">
        <v>20</v>
      </c>
      <c r="C143" s="23">
        <f>IF(C23=0,0,((C5*0.5)-C41)*C78*C110*C$2)</f>
        <v>4.6539870610883058</v>
      </c>
    </row>
    <row r="144" spans="1:3" hidden="1" x14ac:dyDescent="0.35">
      <c r="A144" s="544"/>
      <c r="B144" s="207" t="s">
        <v>0</v>
      </c>
      <c r="C144" s="23">
        <f t="shared" ref="C144:C155" si="6">IF(C24=0,0,((C6*0.5)-C42)*C79*C111*C$2)</f>
        <v>0</v>
      </c>
    </row>
    <row r="145" spans="1:3" hidden="1" x14ac:dyDescent="0.35">
      <c r="A145" s="544"/>
      <c r="B145" s="207" t="s">
        <v>21</v>
      </c>
      <c r="C145" s="23">
        <f t="shared" si="6"/>
        <v>0.22679269719247164</v>
      </c>
    </row>
    <row r="146" spans="1:3" hidden="1" x14ac:dyDescent="0.35">
      <c r="A146" s="544"/>
      <c r="B146" s="207" t="s">
        <v>1</v>
      </c>
      <c r="C146" s="23">
        <f t="shared" si="6"/>
        <v>0.10521244197610174</v>
      </c>
    </row>
    <row r="147" spans="1:3" hidden="1" x14ac:dyDescent="0.35">
      <c r="A147" s="544"/>
      <c r="B147" s="207" t="s">
        <v>22</v>
      </c>
      <c r="C147" s="23">
        <f t="shared" si="6"/>
        <v>0</v>
      </c>
    </row>
    <row r="148" spans="1:3" hidden="1" x14ac:dyDescent="0.35">
      <c r="A148" s="544"/>
      <c r="B148" s="208" t="s">
        <v>9</v>
      </c>
      <c r="C148" s="23">
        <f t="shared" si="6"/>
        <v>0</v>
      </c>
    </row>
    <row r="149" spans="1:3" hidden="1" x14ac:dyDescent="0.35">
      <c r="A149" s="544"/>
      <c r="B149" s="208" t="s">
        <v>3</v>
      </c>
      <c r="C149" s="23">
        <f t="shared" si="6"/>
        <v>3386.9660329615635</v>
      </c>
    </row>
    <row r="150" spans="1:3" ht="15.75" hidden="1" customHeight="1" x14ac:dyDescent="0.35">
      <c r="A150" s="544"/>
      <c r="B150" s="208" t="s">
        <v>4</v>
      </c>
      <c r="C150" s="23">
        <f t="shared" si="6"/>
        <v>355.91781287335181</v>
      </c>
    </row>
    <row r="151" spans="1:3" hidden="1" x14ac:dyDescent="0.35">
      <c r="A151" s="544"/>
      <c r="B151" s="208" t="s">
        <v>5</v>
      </c>
      <c r="C151" s="23">
        <f t="shared" si="6"/>
        <v>0</v>
      </c>
    </row>
    <row r="152" spans="1:3" hidden="1" x14ac:dyDescent="0.35">
      <c r="A152" s="544"/>
      <c r="B152" s="208" t="s">
        <v>23</v>
      </c>
      <c r="C152" s="23">
        <f t="shared" si="6"/>
        <v>829.40089101931096</v>
      </c>
    </row>
    <row r="153" spans="1:3" hidden="1" x14ac:dyDescent="0.35">
      <c r="A153" s="544"/>
      <c r="B153" s="208" t="s">
        <v>24</v>
      </c>
      <c r="C153" s="23">
        <f t="shared" si="6"/>
        <v>0</v>
      </c>
    </row>
    <row r="154" spans="1:3" ht="15.75" hidden="1" customHeight="1" x14ac:dyDescent="0.35">
      <c r="A154" s="544"/>
      <c r="B154" s="208" t="s">
        <v>7</v>
      </c>
      <c r="C154" s="23">
        <f t="shared" si="6"/>
        <v>2.1082150792007508</v>
      </c>
    </row>
    <row r="155" spans="1:3" ht="15.75" hidden="1" customHeight="1" x14ac:dyDescent="0.35">
      <c r="A155" s="544"/>
      <c r="B155" s="208" t="s">
        <v>8</v>
      </c>
      <c r="C155" s="23">
        <f t="shared" si="6"/>
        <v>0.27291491161835341</v>
      </c>
    </row>
    <row r="156" spans="1:3" ht="15.75" hidden="1" customHeight="1" x14ac:dyDescent="0.35">
      <c r="A156" s="544"/>
      <c r="B156" s="11"/>
      <c r="C156" s="3"/>
    </row>
    <row r="157" spans="1:3" ht="15.75" hidden="1" customHeight="1" x14ac:dyDescent="0.35">
      <c r="A157" s="544"/>
      <c r="B157" s="204" t="s">
        <v>26</v>
      </c>
      <c r="C157" s="23">
        <f>SUM(C143:C156)</f>
        <v>4579.6518590453024</v>
      </c>
    </row>
    <row r="158" spans="1:3" ht="16.5" hidden="1" customHeight="1" thickBot="1" x14ac:dyDescent="0.4">
      <c r="A158" s="545"/>
      <c r="B158" s="130" t="s">
        <v>27</v>
      </c>
      <c r="C158" s="24">
        <f>C157</f>
        <v>4579.6518590453024</v>
      </c>
    </row>
    <row r="159" spans="1:3" hidden="1" x14ac:dyDescent="0.35">
      <c r="A159" s="98"/>
      <c r="B159" s="98"/>
      <c r="C159" s="100"/>
    </row>
    <row r="160" spans="1:3" hidden="1" x14ac:dyDescent="0.35">
      <c r="A160" s="98"/>
      <c r="B160" s="98"/>
      <c r="C160" s="100"/>
    </row>
    <row r="161" spans="1:3" ht="15.5" hidden="1" x14ac:dyDescent="0.35">
      <c r="A161" s="543" t="s">
        <v>133</v>
      </c>
      <c r="B161" s="210" t="s">
        <v>148</v>
      </c>
      <c r="C161" s="206">
        <f>C$4</f>
        <v>45292</v>
      </c>
    </row>
    <row r="162" spans="1:3" hidden="1" x14ac:dyDescent="0.35">
      <c r="A162" s="544"/>
      <c r="B162" s="207" t="s">
        <v>20</v>
      </c>
      <c r="C162" s="23">
        <f>IF(C23=0,0,((C5*0.5)-C41)*C78*C127*C$2)</f>
        <v>0.45989597501811785</v>
      </c>
    </row>
    <row r="163" spans="1:3" hidden="1" x14ac:dyDescent="0.35">
      <c r="A163" s="544"/>
      <c r="B163" s="207" t="s">
        <v>0</v>
      </c>
      <c r="C163" s="23">
        <f t="shared" ref="C163:C174" si="7">IF(C24=0,0,((C6*0.5)-C42)*C79*C128*C$2)</f>
        <v>0</v>
      </c>
    </row>
    <row r="164" spans="1:3" hidden="1" x14ac:dyDescent="0.35">
      <c r="A164" s="544"/>
      <c r="B164" s="207" t="s">
        <v>21</v>
      </c>
      <c r="C164" s="23">
        <f t="shared" si="7"/>
        <v>2.0460578491518566E-2</v>
      </c>
    </row>
    <row r="165" spans="1:3" hidden="1" x14ac:dyDescent="0.35">
      <c r="A165" s="544"/>
      <c r="B165" s="207" t="s">
        <v>1</v>
      </c>
      <c r="C165" s="23">
        <f t="shared" si="7"/>
        <v>0</v>
      </c>
    </row>
    <row r="166" spans="1:3" hidden="1" x14ac:dyDescent="0.35">
      <c r="A166" s="544"/>
      <c r="B166" s="207" t="s">
        <v>22</v>
      </c>
      <c r="C166" s="23">
        <f t="shared" si="7"/>
        <v>0</v>
      </c>
    </row>
    <row r="167" spans="1:3" hidden="1" x14ac:dyDescent="0.35">
      <c r="A167" s="544"/>
      <c r="B167" s="208" t="s">
        <v>9</v>
      </c>
      <c r="C167" s="23">
        <f t="shared" si="7"/>
        <v>0</v>
      </c>
    </row>
    <row r="168" spans="1:3" hidden="1" x14ac:dyDescent="0.35">
      <c r="A168" s="544"/>
      <c r="B168" s="208" t="s">
        <v>3</v>
      </c>
      <c r="C168" s="23">
        <f t="shared" si="7"/>
        <v>433.4372204907167</v>
      </c>
    </row>
    <row r="169" spans="1:3" ht="15.75" hidden="1" customHeight="1" x14ac:dyDescent="0.35">
      <c r="A169" s="544"/>
      <c r="B169" s="208" t="s">
        <v>4</v>
      </c>
      <c r="C169" s="23">
        <f t="shared" si="7"/>
        <v>37.332042774534045</v>
      </c>
    </row>
    <row r="170" spans="1:3" hidden="1" x14ac:dyDescent="0.35">
      <c r="A170" s="544"/>
      <c r="B170" s="208" t="s">
        <v>5</v>
      </c>
      <c r="C170" s="23">
        <f t="shared" si="7"/>
        <v>0</v>
      </c>
    </row>
    <row r="171" spans="1:3" hidden="1" x14ac:dyDescent="0.35">
      <c r="A171" s="544"/>
      <c r="B171" s="208" t="s">
        <v>23</v>
      </c>
      <c r="C171" s="23">
        <f t="shared" si="7"/>
        <v>81.959431010327023</v>
      </c>
    </row>
    <row r="172" spans="1:3" hidden="1" x14ac:dyDescent="0.35">
      <c r="A172" s="544"/>
      <c r="B172" s="208" t="s">
        <v>24</v>
      </c>
      <c r="C172" s="23">
        <f t="shared" si="7"/>
        <v>0</v>
      </c>
    </row>
    <row r="173" spans="1:3" ht="15.75" hidden="1" customHeight="1" x14ac:dyDescent="0.35">
      <c r="A173" s="544"/>
      <c r="B173" s="208" t="s">
        <v>7</v>
      </c>
      <c r="C173" s="23">
        <f t="shared" si="7"/>
        <v>0.16876652878385529</v>
      </c>
    </row>
    <row r="174" spans="1:3" ht="15.75" hidden="1" customHeight="1" x14ac:dyDescent="0.35">
      <c r="A174" s="544"/>
      <c r="B174" s="208" t="s">
        <v>8</v>
      </c>
      <c r="C174" s="23">
        <f t="shared" si="7"/>
        <v>2.1728647347936916E-2</v>
      </c>
    </row>
    <row r="175" spans="1:3" ht="15.75" hidden="1" customHeight="1" x14ac:dyDescent="0.35">
      <c r="A175" s="544"/>
      <c r="B175" s="11"/>
      <c r="C175" s="3"/>
    </row>
    <row r="176" spans="1:3" ht="15.75" hidden="1" customHeight="1" x14ac:dyDescent="0.35">
      <c r="A176" s="544"/>
      <c r="B176" s="204" t="s">
        <v>26</v>
      </c>
      <c r="C176" s="23">
        <f>SUM(C162:C175)</f>
        <v>553.39954600521912</v>
      </c>
    </row>
    <row r="177" spans="1:3" ht="16.5" hidden="1" customHeight="1" thickBot="1" x14ac:dyDescent="0.4">
      <c r="A177" s="545"/>
      <c r="B177" s="130" t="s">
        <v>27</v>
      </c>
      <c r="C177" s="24">
        <f>C176</f>
        <v>553.39954600521912</v>
      </c>
    </row>
    <row r="178" spans="1:3" s="102" customFormat="1" ht="14.5" hidden="1" customHeight="1" x14ac:dyDescent="0.35">
      <c r="A178" s="98"/>
      <c r="B178" s="198" t="s">
        <v>134</v>
      </c>
      <c r="C178" s="101">
        <f t="shared" ref="C178" si="8">C157+C176</f>
        <v>5133.0514050505217</v>
      </c>
    </row>
    <row r="179" spans="1:3" hidden="1" x14ac:dyDescent="0.35">
      <c r="A179" s="98"/>
      <c r="B179" s="199" t="s">
        <v>196</v>
      </c>
      <c r="C179" s="100"/>
    </row>
    <row r="180" spans="1:3" hidden="1" x14ac:dyDescent="0.35">
      <c r="A180" s="98"/>
      <c r="B180" s="98"/>
      <c r="C180" s="100"/>
    </row>
    <row r="181" spans="1:3" ht="15" hidden="1" thickBot="1" x14ac:dyDescent="0.4">
      <c r="A181" s="98"/>
      <c r="B181" s="224" t="s">
        <v>39</v>
      </c>
      <c r="C181" s="225">
        <f>C$4</f>
        <v>45292</v>
      </c>
    </row>
    <row r="182" spans="1:3" hidden="1" x14ac:dyDescent="0.35">
      <c r="A182" s="98"/>
      <c r="B182" s="215" t="s">
        <v>135</v>
      </c>
      <c r="C182" s="108">
        <f>C157*'YTD PROGRAM SUMMARY'!C43</f>
        <v>2747.7911154271815</v>
      </c>
    </row>
    <row r="183" spans="1:3" ht="15" hidden="1" thickBot="1" x14ac:dyDescent="0.4">
      <c r="A183" s="98"/>
      <c r="B183" s="209" t="s">
        <v>136</v>
      </c>
      <c r="C183" s="103">
        <f>C176*'YTD PROGRAM SUMMARY'!C43</f>
        <v>332.03972760313144</v>
      </c>
    </row>
    <row r="184" spans="1:3" hidden="1" x14ac:dyDescent="0.35">
      <c r="A184" s="98"/>
      <c r="B184" s="215" t="s">
        <v>137</v>
      </c>
      <c r="C184" s="104">
        <f>IFERROR(C182/C73,0)</f>
        <v>0.41705507676348497</v>
      </c>
    </row>
    <row r="185" spans="1:3" ht="15" hidden="1" thickBot="1" x14ac:dyDescent="0.4">
      <c r="A185" s="98"/>
      <c r="B185" s="209" t="s">
        <v>138</v>
      </c>
      <c r="C185" s="105">
        <f>IFERROR(C183/C73,0)</f>
        <v>5.0396426899619769E-2</v>
      </c>
    </row>
    <row r="186" spans="1:3" s="1" customFormat="1" ht="15" hidden="1" thickBot="1" x14ac:dyDescent="0.4">
      <c r="A186" s="106"/>
      <c r="B186" s="226" t="s">
        <v>139</v>
      </c>
      <c r="C186" s="107">
        <f>C184+C185</f>
        <v>0.46745150366310473</v>
      </c>
    </row>
    <row r="187" spans="1:3" hidden="1" x14ac:dyDescent="0.35">
      <c r="A187" s="98"/>
      <c r="B187" s="98"/>
      <c r="C187" s="100"/>
    </row>
    <row r="188" spans="1:3" ht="15" hidden="1" thickBot="1" x14ac:dyDescent="0.4">
      <c r="A188" s="98"/>
      <c r="B188" s="224" t="s">
        <v>37</v>
      </c>
      <c r="C188" s="225">
        <f>C$4</f>
        <v>45292</v>
      </c>
    </row>
    <row r="189" spans="1:3" hidden="1" x14ac:dyDescent="0.35">
      <c r="A189" s="98"/>
      <c r="B189" s="215" t="s">
        <v>140</v>
      </c>
      <c r="C189" s="108">
        <f>C157*'YTD PROGRAM SUMMARY'!C44</f>
        <v>1831.860743618121</v>
      </c>
    </row>
    <row r="190" spans="1:3" ht="15" hidden="1" thickBot="1" x14ac:dyDescent="0.4">
      <c r="A190" s="98"/>
      <c r="B190" s="209" t="s">
        <v>141</v>
      </c>
      <c r="C190" s="103">
        <f>C176*'YTD PROGRAM SUMMARY'!C44</f>
        <v>221.35981840208765</v>
      </c>
    </row>
    <row r="191" spans="1:3" hidden="1" x14ac:dyDescent="0.35">
      <c r="A191" s="98"/>
      <c r="B191" s="215" t="s">
        <v>142</v>
      </c>
      <c r="C191" s="104">
        <f t="shared" ref="C191" si="9">IFERROR(C189/C73,0)</f>
        <v>0.27803671784232331</v>
      </c>
    </row>
    <row r="192" spans="1:3" ht="15" hidden="1" thickBot="1" x14ac:dyDescent="0.4">
      <c r="A192" s="98"/>
      <c r="B192" s="209" t="s">
        <v>143</v>
      </c>
      <c r="C192" s="105">
        <f>IFERROR(C190/C73,0)</f>
        <v>3.3597617933079853E-2</v>
      </c>
    </row>
    <row r="193" spans="1:3" s="1" customFormat="1" ht="15" hidden="1" thickBot="1" x14ac:dyDescent="0.4">
      <c r="A193" s="106"/>
      <c r="B193" s="226" t="s">
        <v>144</v>
      </c>
      <c r="C193" s="107">
        <f>C191+C192</f>
        <v>0.31163433577540317</v>
      </c>
    </row>
    <row r="194" spans="1:3" hidden="1" x14ac:dyDescent="0.35">
      <c r="A194" s="98"/>
      <c r="B194" s="98" t="s">
        <v>145</v>
      </c>
      <c r="C194" s="109">
        <f>C186+C193</f>
        <v>0.77908583943850784</v>
      </c>
    </row>
    <row r="195" spans="1:3" hidden="1" x14ac:dyDescent="0.35">
      <c r="A195" s="98"/>
      <c r="B195" s="98"/>
      <c r="C195" s="100"/>
    </row>
    <row r="196" spans="1:3" s="102" customFormat="1" hidden="1" x14ac:dyDescent="0.35">
      <c r="A196" s="98"/>
      <c r="B196" s="98" t="s">
        <v>146</v>
      </c>
      <c r="C196" s="110">
        <f t="shared" ref="C196" si="10">SUM(C182:C183)</f>
        <v>3079.8308430303127</v>
      </c>
    </row>
    <row r="197" spans="1:3" s="102" customFormat="1" hidden="1" x14ac:dyDescent="0.35">
      <c r="A197" s="98"/>
      <c r="B197" s="98" t="s">
        <v>147</v>
      </c>
      <c r="C197" s="110">
        <f t="shared" ref="C197" si="11">SUM(C189:C190)</f>
        <v>2053.2205620202085</v>
      </c>
    </row>
    <row r="198" spans="1:3" s="102" customFormat="1" hidden="1" x14ac:dyDescent="0.35">
      <c r="A198" s="98"/>
      <c r="B198" s="98" t="s">
        <v>134</v>
      </c>
      <c r="C198" s="112">
        <f t="shared" ref="C198" si="12">SUM(C196:C197)</f>
        <v>5133.0514050505208</v>
      </c>
    </row>
    <row r="199" spans="1:3" hidden="1" x14ac:dyDescent="0.35"/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0" tint="-0.34998626667073579"/>
  </sheetPr>
  <dimension ref="A1:C199"/>
  <sheetViews>
    <sheetView zoomScale="80" zoomScaleNormal="80" workbookViewId="0">
      <selection activeCell="C14" sqref="C14"/>
    </sheetView>
  </sheetViews>
  <sheetFormatPr defaultRowHeight="14.5" x14ac:dyDescent="0.35"/>
  <cols>
    <col min="1" max="1" width="9.1796875" customWidth="1"/>
    <col min="2" max="2" width="24.81640625" customWidth="1"/>
    <col min="3" max="3" width="15.81640625" bestFit="1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8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ENTRY'!AY164</f>
        <v>742.23420660177112</v>
      </c>
    </row>
    <row r="6" spans="1:3" x14ac:dyDescent="0.35">
      <c r="A6" s="535"/>
      <c r="B6" s="10" t="s">
        <v>0</v>
      </c>
      <c r="C6" s="3">
        <f>'BIZ kWh ENTRY'!AY165</f>
        <v>0</v>
      </c>
    </row>
    <row r="7" spans="1:3" x14ac:dyDescent="0.35">
      <c r="A7" s="535"/>
      <c r="B7" s="9" t="s">
        <v>21</v>
      </c>
      <c r="C7" s="3">
        <f>'BIZ kWh ENTRY'!AY166</f>
        <v>37.111710330088556</v>
      </c>
    </row>
    <row r="8" spans="1:3" x14ac:dyDescent="0.35">
      <c r="A8" s="535"/>
      <c r="B8" s="9" t="s">
        <v>1</v>
      </c>
      <c r="C8" s="3">
        <f>'BIZ kWh ENTRY'!AY167</f>
        <v>2968.9368264070845</v>
      </c>
    </row>
    <row r="9" spans="1:3" x14ac:dyDescent="0.35">
      <c r="A9" s="535"/>
      <c r="B9" s="10" t="s">
        <v>22</v>
      </c>
      <c r="C9" s="3">
        <f>'BIZ kWh ENTRY'!AY168</f>
        <v>0</v>
      </c>
    </row>
    <row r="10" spans="1:3" x14ac:dyDescent="0.35">
      <c r="A10" s="535"/>
      <c r="B10" s="9" t="s">
        <v>9</v>
      </c>
      <c r="C10" s="3">
        <f>'BIZ kWh ENTRY'!AY169</f>
        <v>0</v>
      </c>
    </row>
    <row r="11" spans="1:3" x14ac:dyDescent="0.35">
      <c r="A11" s="535"/>
      <c r="B11" s="9" t="s">
        <v>3</v>
      </c>
      <c r="C11" s="3">
        <f>'BIZ kWh ENTRY'!AY170</f>
        <v>1484.4684132035422</v>
      </c>
    </row>
    <row r="12" spans="1:3" x14ac:dyDescent="0.35">
      <c r="A12" s="535"/>
      <c r="B12" s="9" t="s">
        <v>4</v>
      </c>
      <c r="C12" s="3">
        <f>'BIZ kWh ENTRY'!AY171</f>
        <v>30914.054704963768</v>
      </c>
    </row>
    <row r="13" spans="1:3" x14ac:dyDescent="0.35">
      <c r="A13" s="535"/>
      <c r="B13" s="9" t="s">
        <v>5</v>
      </c>
      <c r="C13" s="3">
        <f>'BIZ kWh ENTRY'!AY172</f>
        <v>0</v>
      </c>
    </row>
    <row r="14" spans="1:3" x14ac:dyDescent="0.35">
      <c r="A14" s="535"/>
      <c r="B14" s="9" t="s">
        <v>23</v>
      </c>
      <c r="C14" s="3">
        <f>'BIZ kWh ENTRY'!AY173</f>
        <v>556.67565495132828</v>
      </c>
    </row>
    <row r="15" spans="1:3" x14ac:dyDescent="0.35">
      <c r="A15" s="535"/>
      <c r="B15" s="9" t="s">
        <v>24</v>
      </c>
      <c r="C15" s="3">
        <f>'BIZ kWh ENTRY'!AY174</f>
        <v>0</v>
      </c>
    </row>
    <row r="16" spans="1:3" x14ac:dyDescent="0.35">
      <c r="A16" s="535"/>
      <c r="B16" s="9" t="s">
        <v>7</v>
      </c>
      <c r="C16" s="3">
        <f>'BIZ kWh ENTRY'!AY175</f>
        <v>371.11710330088556</v>
      </c>
    </row>
    <row r="17" spans="1:3" x14ac:dyDescent="0.35">
      <c r="A17" s="535"/>
      <c r="B17" s="9" t="s">
        <v>8</v>
      </c>
      <c r="C17" s="3">
        <f>'BIZ kWh ENTRY'!AY176</f>
        <v>37.111710330088556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1M - RES'!B16</f>
        <v>Monthly kWh</v>
      </c>
      <c r="C19" s="202">
        <f>SUM(C5:C18)</f>
        <v>37111.710330088557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119"/>
    </row>
    <row r="22" spans="1:3" ht="15.5" x14ac:dyDescent="0.35">
      <c r="A22" s="537" t="s">
        <v>15</v>
      </c>
      <c r="B22" s="15" t="s">
        <v>10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0">B5</f>
        <v>Air Comp</v>
      </c>
      <c r="C23" s="3">
        <f>C5</f>
        <v>742.23420660177112</v>
      </c>
    </row>
    <row r="24" spans="1:3" x14ac:dyDescent="0.35">
      <c r="A24" s="538"/>
      <c r="B24" s="10" t="str">
        <f t="shared" si="0"/>
        <v>Building Shell</v>
      </c>
      <c r="C24" s="3">
        <f t="shared" si="0"/>
        <v>0</v>
      </c>
    </row>
    <row r="25" spans="1:3" x14ac:dyDescent="0.35">
      <c r="A25" s="538"/>
      <c r="B25" s="9" t="str">
        <f t="shared" si="0"/>
        <v>Cooking</v>
      </c>
      <c r="C25" s="3">
        <f t="shared" si="0"/>
        <v>37.111710330088556</v>
      </c>
    </row>
    <row r="26" spans="1:3" x14ac:dyDescent="0.35">
      <c r="A26" s="538"/>
      <c r="B26" s="9" t="str">
        <f t="shared" si="0"/>
        <v>Cooling</v>
      </c>
      <c r="C26" s="3">
        <f t="shared" si="0"/>
        <v>2968.9368264070845</v>
      </c>
    </row>
    <row r="27" spans="1:3" x14ac:dyDescent="0.35">
      <c r="A27" s="538"/>
      <c r="B27" s="10" t="str">
        <f t="shared" si="0"/>
        <v>Ext Lighting</v>
      </c>
      <c r="C27" s="3">
        <f t="shared" si="0"/>
        <v>0</v>
      </c>
    </row>
    <row r="28" spans="1:3" x14ac:dyDescent="0.35">
      <c r="A28" s="538"/>
      <c r="B28" s="9" t="str">
        <f t="shared" si="0"/>
        <v>Heating</v>
      </c>
      <c r="C28" s="3">
        <f t="shared" si="0"/>
        <v>0</v>
      </c>
    </row>
    <row r="29" spans="1:3" x14ac:dyDescent="0.35">
      <c r="A29" s="538"/>
      <c r="B29" s="9" t="str">
        <f t="shared" si="0"/>
        <v>HVAC</v>
      </c>
      <c r="C29" s="3">
        <f t="shared" si="0"/>
        <v>1484.4684132035422</v>
      </c>
    </row>
    <row r="30" spans="1:3" x14ac:dyDescent="0.35">
      <c r="A30" s="538"/>
      <c r="B30" s="9" t="str">
        <f t="shared" si="0"/>
        <v>Lighting</v>
      </c>
      <c r="C30" s="3">
        <f t="shared" si="0"/>
        <v>30914.054704963768</v>
      </c>
    </row>
    <row r="31" spans="1:3" x14ac:dyDescent="0.35">
      <c r="A31" s="538"/>
      <c r="B31" s="9" t="str">
        <f t="shared" si="0"/>
        <v>Miscellaneous</v>
      </c>
      <c r="C31" s="3">
        <f t="shared" si="0"/>
        <v>0</v>
      </c>
    </row>
    <row r="32" spans="1:3" ht="15" customHeight="1" x14ac:dyDescent="0.35">
      <c r="A32" s="538"/>
      <c r="B32" s="9" t="str">
        <f t="shared" si="0"/>
        <v>Motors</v>
      </c>
      <c r="C32" s="3">
        <f t="shared" si="0"/>
        <v>556.67565495132828</v>
      </c>
    </row>
    <row r="33" spans="1:3" x14ac:dyDescent="0.35">
      <c r="A33" s="538"/>
      <c r="B33" s="9" t="str">
        <f t="shared" si="0"/>
        <v>Process</v>
      </c>
      <c r="C33" s="3">
        <f t="shared" si="0"/>
        <v>0</v>
      </c>
    </row>
    <row r="34" spans="1:3" x14ac:dyDescent="0.35">
      <c r="A34" s="538"/>
      <c r="B34" s="9" t="str">
        <f t="shared" si="0"/>
        <v>Refrigeration</v>
      </c>
      <c r="C34" s="3">
        <f t="shared" si="0"/>
        <v>371.11710330088556</v>
      </c>
    </row>
    <row r="35" spans="1:3" x14ac:dyDescent="0.35">
      <c r="A35" s="538"/>
      <c r="B35" s="9" t="str">
        <f t="shared" si="0"/>
        <v>Water Heating</v>
      </c>
      <c r="C35" s="3">
        <f t="shared" si="0"/>
        <v>37.111710330088556</v>
      </c>
    </row>
    <row r="36" spans="1:3" ht="15" customHeight="1" x14ac:dyDescent="0.35">
      <c r="A36" s="538"/>
      <c r="B36" s="9" t="str">
        <f t="shared" si="0"/>
        <v xml:space="preserve"> </v>
      </c>
      <c r="C36" s="3"/>
    </row>
    <row r="37" spans="1:3" ht="15" customHeight="1" thickBot="1" x14ac:dyDescent="0.4">
      <c r="A37" s="539"/>
      <c r="B37" s="201" t="str">
        <f t="shared" si="0"/>
        <v>Monthly kWh</v>
      </c>
      <c r="C37" s="202">
        <f>SUM(C23:C36)</f>
        <v>37111.710330088557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119"/>
    </row>
    <row r="40" spans="1:3" ht="15.5" x14ac:dyDescent="0.35">
      <c r="A40" s="540" t="s">
        <v>16</v>
      </c>
      <c r="B40" s="15" t="s">
        <v>10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1">B23</f>
        <v>Air Comp</v>
      </c>
      <c r="C41" s="3">
        <v>0</v>
      </c>
    </row>
    <row r="42" spans="1:3" x14ac:dyDescent="0.35">
      <c r="A42" s="541"/>
      <c r="B42" s="10" t="str">
        <f t="shared" si="1"/>
        <v>Building Shell</v>
      </c>
      <c r="C42" s="3">
        <v>0</v>
      </c>
    </row>
    <row r="43" spans="1:3" x14ac:dyDescent="0.35">
      <c r="A43" s="541"/>
      <c r="B43" s="9" t="str">
        <f t="shared" si="1"/>
        <v>Cooking</v>
      </c>
      <c r="C43" s="3">
        <v>0</v>
      </c>
    </row>
    <row r="44" spans="1:3" x14ac:dyDescent="0.35">
      <c r="A44" s="541"/>
      <c r="B44" s="9" t="str">
        <f t="shared" si="1"/>
        <v>Cooling</v>
      </c>
      <c r="C44" s="3">
        <v>0</v>
      </c>
    </row>
    <row r="45" spans="1:3" x14ac:dyDescent="0.35">
      <c r="A45" s="541"/>
      <c r="B45" s="10" t="str">
        <f t="shared" si="1"/>
        <v>Ext Lighting</v>
      </c>
      <c r="C45" s="3">
        <v>0</v>
      </c>
    </row>
    <row r="46" spans="1:3" x14ac:dyDescent="0.35">
      <c r="A46" s="541"/>
      <c r="B46" s="9" t="str">
        <f t="shared" si="1"/>
        <v>Heating</v>
      </c>
      <c r="C46" s="3">
        <v>0</v>
      </c>
    </row>
    <row r="47" spans="1:3" x14ac:dyDescent="0.35">
      <c r="A47" s="541"/>
      <c r="B47" s="9" t="str">
        <f t="shared" si="1"/>
        <v>HVAC</v>
      </c>
      <c r="C47" s="3">
        <v>0</v>
      </c>
    </row>
    <row r="48" spans="1:3" x14ac:dyDescent="0.35">
      <c r="A48" s="541"/>
      <c r="B48" s="9" t="str">
        <f t="shared" si="1"/>
        <v>Lighting</v>
      </c>
      <c r="C48" s="3">
        <v>0</v>
      </c>
    </row>
    <row r="49" spans="1:3" x14ac:dyDescent="0.35">
      <c r="A49" s="541"/>
      <c r="B49" s="9" t="str">
        <f t="shared" si="1"/>
        <v>Miscellaneous</v>
      </c>
      <c r="C49" s="3">
        <v>0</v>
      </c>
    </row>
    <row r="50" spans="1:3" ht="15" customHeight="1" x14ac:dyDescent="0.35">
      <c r="A50" s="541"/>
      <c r="B50" s="9" t="str">
        <f t="shared" si="1"/>
        <v>Motors</v>
      </c>
      <c r="C50" s="3">
        <v>0</v>
      </c>
    </row>
    <row r="51" spans="1:3" x14ac:dyDescent="0.35">
      <c r="A51" s="541"/>
      <c r="B51" s="9" t="str">
        <f t="shared" si="1"/>
        <v>Process</v>
      </c>
      <c r="C51" s="3">
        <v>0</v>
      </c>
    </row>
    <row r="52" spans="1:3" x14ac:dyDescent="0.35">
      <c r="A52" s="541"/>
      <c r="B52" s="9" t="str">
        <f t="shared" si="1"/>
        <v>Refrigeration</v>
      </c>
      <c r="C52" s="3">
        <v>0</v>
      </c>
    </row>
    <row r="53" spans="1:3" x14ac:dyDescent="0.35">
      <c r="A53" s="541"/>
      <c r="B53" s="9" t="str">
        <f t="shared" si="1"/>
        <v>Water Heating</v>
      </c>
      <c r="C53" s="3">
        <v>0</v>
      </c>
    </row>
    <row r="54" spans="1:3" ht="15" customHeight="1" x14ac:dyDescent="0.35">
      <c r="A54" s="541"/>
      <c r="B54" s="9" t="str">
        <f t="shared" si="1"/>
        <v xml:space="preserve"> </v>
      </c>
      <c r="C54" s="3"/>
    </row>
    <row r="55" spans="1:3" ht="15" customHeight="1" thickBot="1" x14ac:dyDescent="0.4">
      <c r="A55" s="542"/>
      <c r="B55" s="201" t="str">
        <f t="shared" si="1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15" t="s">
        <v>10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2">B41</f>
        <v>Air Comp</v>
      </c>
      <c r="C59" s="23">
        <f>IF(C23=0,0,(C5*0.5)-C41)*C78*C93*C$2</f>
        <v>0.7588338407686922</v>
      </c>
    </row>
    <row r="60" spans="1:3" ht="15.5" x14ac:dyDescent="0.35">
      <c r="A60" s="544"/>
      <c r="B60" s="11" t="str">
        <f t="shared" si="2"/>
        <v>Building Shell</v>
      </c>
      <c r="C60" s="23">
        <f t="shared" ref="C60:C71" si="3">IF(C24=0,0,(C6*0.5)-C42)*C79*C94*C$2</f>
        <v>0</v>
      </c>
    </row>
    <row r="61" spans="1:3" ht="15.5" x14ac:dyDescent="0.35">
      <c r="A61" s="544"/>
      <c r="B61" s="11" t="str">
        <f t="shared" si="2"/>
        <v>Cooking</v>
      </c>
      <c r="C61" s="23">
        <f t="shared" si="3"/>
        <v>3.794148327532218E-2</v>
      </c>
    </row>
    <row r="62" spans="1:3" ht="15.5" x14ac:dyDescent="0.35">
      <c r="A62" s="544"/>
      <c r="B62" s="11" t="str">
        <f t="shared" si="2"/>
        <v>Cooling</v>
      </c>
      <c r="C62" s="23">
        <f t="shared" si="3"/>
        <v>1.5172395378934236E-4</v>
      </c>
    </row>
    <row r="63" spans="1:3" ht="15.5" x14ac:dyDescent="0.35">
      <c r="A63" s="544"/>
      <c r="B63" s="11" t="str">
        <f t="shared" si="2"/>
        <v>Ext Lighting</v>
      </c>
      <c r="C63" s="23">
        <f t="shared" si="3"/>
        <v>0</v>
      </c>
    </row>
    <row r="64" spans="1:3" ht="15.5" x14ac:dyDescent="0.35">
      <c r="A64" s="544"/>
      <c r="B64" s="11" t="str">
        <f t="shared" si="2"/>
        <v>Heating</v>
      </c>
      <c r="C64" s="23">
        <f t="shared" si="3"/>
        <v>0</v>
      </c>
    </row>
    <row r="65" spans="1:3" ht="15.5" x14ac:dyDescent="0.35">
      <c r="A65" s="544"/>
      <c r="B65" s="11" t="str">
        <f t="shared" si="2"/>
        <v>HVAC</v>
      </c>
      <c r="C65" s="23">
        <f t="shared" si="3"/>
        <v>2.2541696102998539</v>
      </c>
    </row>
    <row r="66" spans="1:3" ht="15.5" x14ac:dyDescent="0.35">
      <c r="A66" s="544"/>
      <c r="B66" s="11" t="str">
        <f t="shared" si="2"/>
        <v>Lighting</v>
      </c>
      <c r="C66" s="23">
        <f t="shared" si="3"/>
        <v>36.567127264221661</v>
      </c>
    </row>
    <row r="67" spans="1:3" ht="15.5" x14ac:dyDescent="0.35">
      <c r="A67" s="544"/>
      <c r="B67" s="11" t="str">
        <f t="shared" si="2"/>
        <v>Miscellaneous</v>
      </c>
      <c r="C67" s="23">
        <f t="shared" si="3"/>
        <v>0</v>
      </c>
    </row>
    <row r="68" spans="1:3" ht="15.75" customHeight="1" x14ac:dyDescent="0.35">
      <c r="A68" s="544"/>
      <c r="B68" s="11" t="str">
        <f t="shared" si="2"/>
        <v>Motors</v>
      </c>
      <c r="C68" s="23">
        <f t="shared" si="3"/>
        <v>0.56912538057651918</v>
      </c>
    </row>
    <row r="69" spans="1:3" ht="15.5" x14ac:dyDescent="0.35">
      <c r="A69" s="544"/>
      <c r="B69" s="11" t="str">
        <f t="shared" si="2"/>
        <v>Process</v>
      </c>
      <c r="C69" s="23">
        <f t="shared" si="3"/>
        <v>0</v>
      </c>
    </row>
    <row r="70" spans="1:3" ht="15.5" x14ac:dyDescent="0.35">
      <c r="A70" s="544"/>
      <c r="B70" s="11" t="str">
        <f t="shared" si="2"/>
        <v>Refrigeration</v>
      </c>
      <c r="C70" s="23">
        <f t="shared" si="3"/>
        <v>0.35312580975089986</v>
      </c>
    </row>
    <row r="71" spans="1:3" ht="15.5" x14ac:dyDescent="0.35">
      <c r="A71" s="544"/>
      <c r="B71" s="11" t="str">
        <f t="shared" si="2"/>
        <v>Water Heating</v>
      </c>
      <c r="C71" s="23">
        <f t="shared" si="3"/>
        <v>4.5716357351942537E-2</v>
      </c>
    </row>
    <row r="72" spans="1:3" ht="15.75" customHeight="1" x14ac:dyDescent="0.35">
      <c r="A72" s="544"/>
      <c r="B72" s="11" t="str">
        <f t="shared" si="2"/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40.586191470198678</v>
      </c>
    </row>
    <row r="74" spans="1:3" ht="16.5" customHeight="1" thickBot="1" x14ac:dyDescent="0.4">
      <c r="A74" s="545"/>
      <c r="B74" s="130" t="s">
        <v>27</v>
      </c>
      <c r="C74" s="24">
        <f>C73</f>
        <v>40.586191470198678</v>
      </c>
    </row>
    <row r="75" spans="1:3" x14ac:dyDescent="0.35">
      <c r="A75" s="6"/>
      <c r="B75" s="30"/>
      <c r="C75" s="194"/>
    </row>
    <row r="76" spans="1:3" ht="15" thickBot="1" x14ac:dyDescent="0.4">
      <c r="B76" s="14"/>
      <c r="C76" s="6"/>
    </row>
    <row r="77" spans="1:3" ht="15.5" x14ac:dyDescent="0.35">
      <c r="A77" s="561" t="s">
        <v>12</v>
      </c>
      <c r="B77" s="15" t="s">
        <v>12</v>
      </c>
      <c r="C77" s="200">
        <f>C$4</f>
        <v>45292</v>
      </c>
    </row>
    <row r="78" spans="1:3" ht="15.75" customHeight="1" x14ac:dyDescent="0.35">
      <c r="A78" s="562"/>
      <c r="B78" s="11" t="str">
        <f>B59</f>
        <v>Air Comp</v>
      </c>
      <c r="C78" s="18">
        <f>'4M - SPS'!C78</f>
        <v>8.5109000000000004E-2</v>
      </c>
    </row>
    <row r="79" spans="1:3" ht="15.5" x14ac:dyDescent="0.35">
      <c r="A79" s="562"/>
      <c r="B79" s="11" t="str">
        <f t="shared" ref="B79:B90" si="4">B60</f>
        <v>Building Shell</v>
      </c>
      <c r="C79" s="18">
        <f>'4M - SPS'!C79</f>
        <v>0.107824</v>
      </c>
    </row>
    <row r="80" spans="1:3" ht="15.5" x14ac:dyDescent="0.35">
      <c r="A80" s="562"/>
      <c r="B80" s="11" t="str">
        <f t="shared" si="4"/>
        <v>Cooking</v>
      </c>
      <c r="C80" s="18">
        <f>'4M - SPS'!C80</f>
        <v>8.6096000000000006E-2</v>
      </c>
    </row>
    <row r="81" spans="1:3" ht="15.5" x14ac:dyDescent="0.35">
      <c r="A81" s="562"/>
      <c r="B81" s="11" t="str">
        <f t="shared" si="4"/>
        <v>Cooling</v>
      </c>
      <c r="C81" s="18">
        <f>'4M - SPS'!C81</f>
        <v>6.0000000000000002E-6</v>
      </c>
    </row>
    <row r="82" spans="1:3" ht="15.5" x14ac:dyDescent="0.35">
      <c r="A82" s="562"/>
      <c r="B82" s="11" t="str">
        <f t="shared" si="4"/>
        <v>Ext Lighting</v>
      </c>
      <c r="C82" s="18">
        <f>'4M - SPS'!C82</f>
        <v>0.106265</v>
      </c>
    </row>
    <row r="83" spans="1:3" ht="15.5" x14ac:dyDescent="0.35">
      <c r="A83" s="562"/>
      <c r="B83" s="11" t="str">
        <f t="shared" si="4"/>
        <v>Heating</v>
      </c>
      <c r="C83" s="18">
        <f>'4M - SPS'!C83</f>
        <v>0.210397</v>
      </c>
    </row>
    <row r="84" spans="1:3" ht="15.5" x14ac:dyDescent="0.35">
      <c r="A84" s="562"/>
      <c r="B84" s="11" t="str">
        <f t="shared" si="4"/>
        <v>HVAC</v>
      </c>
      <c r="C84" s="18">
        <f>'4M - SPS'!C84</f>
        <v>0.107824</v>
      </c>
    </row>
    <row r="85" spans="1:3" ht="15.5" x14ac:dyDescent="0.35">
      <c r="A85" s="562"/>
      <c r="B85" s="11" t="str">
        <f t="shared" si="4"/>
        <v>Lighting</v>
      </c>
      <c r="C85" s="18">
        <f>'4M - SPS'!C85</f>
        <v>9.3563999999999994E-2</v>
      </c>
    </row>
    <row r="86" spans="1:3" ht="15.5" x14ac:dyDescent="0.35">
      <c r="A86" s="562"/>
      <c r="B86" s="11" t="str">
        <f t="shared" si="4"/>
        <v>Miscellaneous</v>
      </c>
      <c r="C86" s="18">
        <f>'4M - SPS'!C86</f>
        <v>8.5109000000000004E-2</v>
      </c>
    </row>
    <row r="87" spans="1:3" ht="15.5" x14ac:dyDescent="0.35">
      <c r="A87" s="562"/>
      <c r="B87" s="11" t="str">
        <f t="shared" si="4"/>
        <v>Motors</v>
      </c>
      <c r="C87" s="18">
        <f>'4M - SPS'!C87</f>
        <v>8.5109000000000004E-2</v>
      </c>
    </row>
    <row r="88" spans="1:3" ht="15.5" x14ac:dyDescent="0.35">
      <c r="A88" s="562"/>
      <c r="B88" s="11" t="str">
        <f t="shared" si="4"/>
        <v>Process</v>
      </c>
      <c r="C88" s="18">
        <f>'4M - SPS'!C88</f>
        <v>8.5109000000000004E-2</v>
      </c>
    </row>
    <row r="89" spans="1:3" ht="15.5" x14ac:dyDescent="0.35">
      <c r="A89" s="562"/>
      <c r="B89" s="11" t="str">
        <f t="shared" si="4"/>
        <v>Refrigeration</v>
      </c>
      <c r="C89" s="18">
        <f>'4M - SPS'!C89</f>
        <v>8.3486000000000005E-2</v>
      </c>
    </row>
    <row r="90" spans="1:3" ht="16" thickBot="1" x14ac:dyDescent="0.4">
      <c r="A90" s="563"/>
      <c r="B90" s="12" t="str">
        <f t="shared" si="4"/>
        <v>Water Heating</v>
      </c>
      <c r="C90" s="19">
        <f>'4M - SPS'!C90</f>
        <v>0.108255</v>
      </c>
    </row>
    <row r="91" spans="1:3" ht="15" thickBot="1" x14ac:dyDescent="0.4"/>
    <row r="92" spans="1:3" ht="15" customHeight="1" x14ac:dyDescent="0.35">
      <c r="A92" s="549" t="s">
        <v>28</v>
      </c>
      <c r="B92" s="227" t="s">
        <v>33</v>
      </c>
      <c r="C92" s="222">
        <f>C$4</f>
        <v>45292</v>
      </c>
    </row>
    <row r="93" spans="1:3" ht="15.75" customHeight="1" x14ac:dyDescent="0.35">
      <c r="A93" s="550"/>
      <c r="B93" s="9" t="s">
        <v>20</v>
      </c>
      <c r="C93" s="411">
        <v>2.9121000000000001E-2</v>
      </c>
    </row>
    <row r="94" spans="1:3" x14ac:dyDescent="0.35">
      <c r="A94" s="550"/>
      <c r="B94" s="9" t="s">
        <v>0</v>
      </c>
      <c r="C94" s="411">
        <v>3.4140999999999998E-2</v>
      </c>
    </row>
    <row r="95" spans="1:3" x14ac:dyDescent="0.35">
      <c r="A95" s="550"/>
      <c r="B95" s="9" t="s">
        <v>21</v>
      </c>
      <c r="C95" s="411">
        <v>2.8787E-2</v>
      </c>
    </row>
    <row r="96" spans="1:3" x14ac:dyDescent="0.35">
      <c r="A96" s="550"/>
      <c r="B96" s="9" t="s">
        <v>1</v>
      </c>
      <c r="C96" s="411">
        <v>2.0648E-2</v>
      </c>
    </row>
    <row r="97" spans="1:3" x14ac:dyDescent="0.35">
      <c r="A97" s="550"/>
      <c r="B97" s="9" t="s">
        <v>22</v>
      </c>
      <c r="C97" s="411">
        <v>2.2197000000000001E-2</v>
      </c>
    </row>
    <row r="98" spans="1:3" x14ac:dyDescent="0.35">
      <c r="A98" s="550"/>
      <c r="B98" s="9" t="s">
        <v>9</v>
      </c>
      <c r="C98" s="411">
        <v>3.4140999999999998E-2</v>
      </c>
    </row>
    <row r="99" spans="1:3" x14ac:dyDescent="0.35">
      <c r="A99" s="550"/>
      <c r="B99" s="9" t="s">
        <v>3</v>
      </c>
      <c r="C99" s="411">
        <v>3.4140999999999998E-2</v>
      </c>
    </row>
    <row r="100" spans="1:3" x14ac:dyDescent="0.35">
      <c r="A100" s="550"/>
      <c r="B100" s="9" t="s">
        <v>4</v>
      </c>
      <c r="C100" s="411">
        <v>3.0648000000000002E-2</v>
      </c>
    </row>
    <row r="101" spans="1:3" x14ac:dyDescent="0.35">
      <c r="A101" s="550"/>
      <c r="B101" s="9" t="s">
        <v>5</v>
      </c>
      <c r="C101" s="411">
        <v>2.9121000000000001E-2</v>
      </c>
    </row>
    <row r="102" spans="1:3" x14ac:dyDescent="0.35">
      <c r="A102" s="550"/>
      <c r="B102" s="9" t="s">
        <v>23</v>
      </c>
      <c r="C102" s="411">
        <v>2.9121000000000001E-2</v>
      </c>
    </row>
    <row r="103" spans="1:3" x14ac:dyDescent="0.35">
      <c r="A103" s="550"/>
      <c r="B103" s="9" t="s">
        <v>24</v>
      </c>
      <c r="C103" s="411">
        <v>2.9121000000000001E-2</v>
      </c>
    </row>
    <row r="104" spans="1:3" x14ac:dyDescent="0.35">
      <c r="A104" s="550"/>
      <c r="B104" s="9" t="s">
        <v>7</v>
      </c>
      <c r="C104" s="411">
        <v>2.7629999999999998E-2</v>
      </c>
    </row>
    <row r="105" spans="1:3" ht="15" thickBot="1" x14ac:dyDescent="0.4">
      <c r="A105" s="551"/>
      <c r="B105" s="13" t="s">
        <v>8</v>
      </c>
      <c r="C105" s="410">
        <v>2.7585999999999999E-2</v>
      </c>
    </row>
    <row r="107" spans="1:3" s="412" customFormat="1" hidden="1" x14ac:dyDescent="0.35">
      <c r="C107" s="441" t="s">
        <v>127</v>
      </c>
    </row>
    <row r="108" spans="1:3" s="412" customFormat="1" hidden="1" x14ac:dyDescent="0.35">
      <c r="A108" s="552" t="s">
        <v>126</v>
      </c>
      <c r="B108" s="564" t="s">
        <v>128</v>
      </c>
      <c r="C108" s="565"/>
    </row>
    <row r="109" spans="1:3" s="412" customFormat="1" ht="15.5" hidden="1" x14ac:dyDescent="0.35">
      <c r="A109" s="554"/>
      <c r="B109" s="413" t="s">
        <v>149</v>
      </c>
      <c r="C109" s="424">
        <f>C$4</f>
        <v>45292</v>
      </c>
    </row>
    <row r="110" spans="1:3" s="412" customFormat="1" hidden="1" x14ac:dyDescent="0.35">
      <c r="A110" s="554"/>
      <c r="B110" s="415" t="s">
        <v>20</v>
      </c>
      <c r="C110" s="416">
        <v>1.2195000000000001E-2</v>
      </c>
    </row>
    <row r="111" spans="1:3" s="412" customFormat="1" hidden="1" x14ac:dyDescent="0.35">
      <c r="A111" s="554"/>
      <c r="B111" s="415" t="s">
        <v>0</v>
      </c>
      <c r="C111" s="416">
        <v>1.2194999999999998E-2</v>
      </c>
    </row>
    <row r="112" spans="1:3" s="412" customFormat="1" hidden="1" x14ac:dyDescent="0.35">
      <c r="A112" s="554"/>
      <c r="B112" s="415" t="s">
        <v>21</v>
      </c>
      <c r="C112" s="416">
        <v>1.2195000000000001E-2</v>
      </c>
    </row>
    <row r="113" spans="1:3" s="412" customFormat="1" hidden="1" x14ac:dyDescent="0.35">
      <c r="A113" s="554"/>
      <c r="B113" s="415" t="s">
        <v>1</v>
      </c>
      <c r="C113" s="416">
        <v>1.2194E-2</v>
      </c>
    </row>
    <row r="114" spans="1:3" s="412" customFormat="1" hidden="1" x14ac:dyDescent="0.35">
      <c r="A114" s="554"/>
      <c r="B114" s="415" t="s">
        <v>22</v>
      </c>
      <c r="C114" s="416">
        <v>1.2195000000000001E-2</v>
      </c>
    </row>
    <row r="115" spans="1:3" s="412" customFormat="1" hidden="1" x14ac:dyDescent="0.35">
      <c r="A115" s="554"/>
      <c r="B115" s="417" t="s">
        <v>9</v>
      </c>
      <c r="C115" s="416">
        <v>1.2194E-2</v>
      </c>
    </row>
    <row r="116" spans="1:3" s="412" customFormat="1" hidden="1" x14ac:dyDescent="0.35">
      <c r="A116" s="554"/>
      <c r="B116" s="417" t="s">
        <v>3</v>
      </c>
      <c r="C116" s="416">
        <v>1.2194999999999998E-2</v>
      </c>
    </row>
    <row r="117" spans="1:3" s="412" customFormat="1" hidden="1" x14ac:dyDescent="0.35">
      <c r="A117" s="554"/>
      <c r="B117" s="417" t="s">
        <v>4</v>
      </c>
      <c r="C117" s="416">
        <v>1.2194E-2</v>
      </c>
    </row>
    <row r="118" spans="1:3" s="412" customFormat="1" hidden="1" x14ac:dyDescent="0.35">
      <c r="A118" s="554"/>
      <c r="B118" s="417" t="s">
        <v>5</v>
      </c>
      <c r="C118" s="416">
        <v>1.2195000000000001E-2</v>
      </c>
    </row>
    <row r="119" spans="1:3" s="412" customFormat="1" hidden="1" x14ac:dyDescent="0.35">
      <c r="A119" s="554"/>
      <c r="B119" s="417" t="s">
        <v>23</v>
      </c>
      <c r="C119" s="416">
        <v>1.2195000000000001E-2</v>
      </c>
    </row>
    <row r="120" spans="1:3" s="412" customFormat="1" hidden="1" x14ac:dyDescent="0.35">
      <c r="A120" s="554"/>
      <c r="B120" s="417" t="s">
        <v>24</v>
      </c>
      <c r="C120" s="416">
        <v>1.2195000000000001E-2</v>
      </c>
    </row>
    <row r="121" spans="1:3" s="412" customFormat="1" hidden="1" x14ac:dyDescent="0.35">
      <c r="A121" s="554"/>
      <c r="B121" s="417" t="s">
        <v>7</v>
      </c>
      <c r="C121" s="416">
        <v>1.2195000000000001E-2</v>
      </c>
    </row>
    <row r="122" spans="1:3" s="412" customFormat="1" ht="15" hidden="1" thickBot="1" x14ac:dyDescent="0.4">
      <c r="A122" s="555"/>
      <c r="B122" s="418" t="s">
        <v>8</v>
      </c>
      <c r="C122" s="419">
        <v>1.2194E-2</v>
      </c>
    </row>
    <row r="123" spans="1:3" s="412" customFormat="1" hidden="1" x14ac:dyDescent="0.35">
      <c r="A123" s="420"/>
      <c r="B123" s="420"/>
      <c r="C123" s="421"/>
    </row>
    <row r="124" spans="1:3" s="412" customFormat="1" hidden="1" x14ac:dyDescent="0.35"/>
    <row r="125" spans="1:3" s="412" customFormat="1" ht="15" hidden="1" thickBot="1" x14ac:dyDescent="0.4">
      <c r="C125" s="442" t="s">
        <v>130</v>
      </c>
    </row>
    <row r="126" spans="1:3" s="412" customFormat="1" ht="15.5" hidden="1" x14ac:dyDescent="0.35">
      <c r="A126" s="560" t="s">
        <v>131</v>
      </c>
      <c r="B126" s="413" t="s">
        <v>149</v>
      </c>
      <c r="C126" s="424">
        <f>C$4</f>
        <v>45292</v>
      </c>
    </row>
    <row r="127" spans="1:3" s="412" customFormat="1" hidden="1" x14ac:dyDescent="0.35">
      <c r="A127" s="554"/>
      <c r="B127" s="415" t="s">
        <v>20</v>
      </c>
      <c r="C127" s="422">
        <v>1.0126E-2</v>
      </c>
    </row>
    <row r="128" spans="1:3" s="412" customFormat="1" hidden="1" x14ac:dyDescent="0.35">
      <c r="A128" s="554"/>
      <c r="B128" s="415" t="s">
        <v>0</v>
      </c>
      <c r="C128" s="422">
        <v>1.5914000000000001E-2</v>
      </c>
    </row>
    <row r="129" spans="1:3" s="412" customFormat="1" hidden="1" x14ac:dyDescent="0.35">
      <c r="A129" s="554"/>
      <c r="B129" s="415" t="s">
        <v>21</v>
      </c>
      <c r="C129" s="422">
        <v>9.7359999999999999E-3</v>
      </c>
    </row>
    <row r="130" spans="1:3" s="412" customFormat="1" hidden="1" x14ac:dyDescent="0.35">
      <c r="A130" s="554"/>
      <c r="B130" s="415" t="s">
        <v>1</v>
      </c>
      <c r="C130" s="422">
        <v>0</v>
      </c>
    </row>
    <row r="131" spans="1:3" s="412" customFormat="1" hidden="1" x14ac:dyDescent="0.35">
      <c r="A131" s="554"/>
      <c r="B131" s="415" t="s">
        <v>22</v>
      </c>
      <c r="C131" s="422">
        <v>1.897E-3</v>
      </c>
    </row>
    <row r="132" spans="1:3" s="412" customFormat="1" hidden="1" x14ac:dyDescent="0.35">
      <c r="A132" s="554"/>
      <c r="B132" s="417" t="s">
        <v>9</v>
      </c>
      <c r="C132" s="422">
        <v>1.5914999999999999E-2</v>
      </c>
    </row>
    <row r="133" spans="1:3" s="412" customFormat="1" hidden="1" x14ac:dyDescent="0.35">
      <c r="A133" s="554"/>
      <c r="B133" s="417" t="s">
        <v>3</v>
      </c>
      <c r="C133" s="422">
        <v>1.5914000000000001E-2</v>
      </c>
    </row>
    <row r="134" spans="1:3" s="412" customFormat="1" hidden="1" x14ac:dyDescent="0.35">
      <c r="A134" s="554"/>
      <c r="B134" s="417" t="s">
        <v>4</v>
      </c>
      <c r="C134" s="422">
        <v>1.1906999999999999E-2</v>
      </c>
    </row>
    <row r="135" spans="1:3" s="412" customFormat="1" hidden="1" x14ac:dyDescent="0.35">
      <c r="A135" s="554"/>
      <c r="B135" s="417" t="s">
        <v>5</v>
      </c>
      <c r="C135" s="422">
        <v>1.0126E-2</v>
      </c>
    </row>
    <row r="136" spans="1:3" s="412" customFormat="1" hidden="1" x14ac:dyDescent="0.35">
      <c r="A136" s="554"/>
      <c r="B136" s="417" t="s">
        <v>23</v>
      </c>
      <c r="C136" s="422">
        <v>1.0126E-2</v>
      </c>
    </row>
    <row r="137" spans="1:3" s="412" customFormat="1" hidden="1" x14ac:dyDescent="0.35">
      <c r="A137" s="554"/>
      <c r="B137" s="417" t="s">
        <v>24</v>
      </c>
      <c r="C137" s="422">
        <v>1.0126E-2</v>
      </c>
    </row>
    <row r="138" spans="1:3" s="412" customFormat="1" hidden="1" x14ac:dyDescent="0.35">
      <c r="A138" s="554"/>
      <c r="B138" s="417" t="s">
        <v>7</v>
      </c>
      <c r="C138" s="422">
        <v>8.3879999999999996E-3</v>
      </c>
    </row>
    <row r="139" spans="1:3" s="412" customFormat="1" ht="15" hidden="1" thickBot="1" x14ac:dyDescent="0.4">
      <c r="A139" s="555"/>
      <c r="B139" s="418" t="s">
        <v>8</v>
      </c>
      <c r="C139" s="423">
        <v>8.3359999999999997E-3</v>
      </c>
    </row>
    <row r="140" spans="1:3" hidden="1" x14ac:dyDescent="0.35"/>
    <row r="141" spans="1:3" hidden="1" x14ac:dyDescent="0.35">
      <c r="A141" s="98"/>
      <c r="B141" s="98"/>
      <c r="C141" s="100"/>
    </row>
    <row r="142" spans="1:3" ht="15.5" hidden="1" x14ac:dyDescent="0.35">
      <c r="A142" s="543" t="s">
        <v>132</v>
      </c>
      <c r="B142" s="210" t="s">
        <v>149</v>
      </c>
      <c r="C142" s="206">
        <f>C$4</f>
        <v>45292</v>
      </c>
    </row>
    <row r="143" spans="1:3" hidden="1" x14ac:dyDescent="0.35">
      <c r="A143" s="544"/>
      <c r="B143" s="207" t="s">
        <v>20</v>
      </c>
      <c r="C143" s="23">
        <f>IF(C23=0,0,((C5*0.5)-C41)*C78*C110*C$2)</f>
        <v>0.31777681701089255</v>
      </c>
    </row>
    <row r="144" spans="1:3" hidden="1" x14ac:dyDescent="0.35">
      <c r="A144" s="544"/>
      <c r="B144" s="207" t="s">
        <v>0</v>
      </c>
      <c r="C144" s="23">
        <f t="shared" ref="C144:C155" si="5">IF(C24=0,0,((C6*0.5)-C42)*C79*C111*C$2)</f>
        <v>0</v>
      </c>
    </row>
    <row r="145" spans="1:3" hidden="1" x14ac:dyDescent="0.35">
      <c r="A145" s="544"/>
      <c r="B145" s="207" t="s">
        <v>21</v>
      </c>
      <c r="C145" s="23">
        <f t="shared" si="5"/>
        <v>1.6073102044066905E-2</v>
      </c>
    </row>
    <row r="146" spans="1:3" hidden="1" x14ac:dyDescent="0.35">
      <c r="A146" s="544"/>
      <c r="B146" s="207" t="s">
        <v>1</v>
      </c>
      <c r="C146" s="23">
        <f t="shared" si="5"/>
        <v>8.9602958761489769E-5</v>
      </c>
    </row>
    <row r="147" spans="1:3" hidden="1" x14ac:dyDescent="0.35">
      <c r="A147" s="544"/>
      <c r="B147" s="207" t="s">
        <v>22</v>
      </c>
      <c r="C147" s="23">
        <f t="shared" si="5"/>
        <v>0</v>
      </c>
    </row>
    <row r="148" spans="1:3" hidden="1" x14ac:dyDescent="0.35">
      <c r="A148" s="544"/>
      <c r="B148" s="208" t="s">
        <v>9</v>
      </c>
      <c r="C148" s="23">
        <f t="shared" si="5"/>
        <v>0</v>
      </c>
    </row>
    <row r="149" spans="1:3" hidden="1" x14ac:dyDescent="0.35">
      <c r="A149" s="544"/>
      <c r="B149" s="208" t="s">
        <v>3</v>
      </c>
      <c r="C149" s="23">
        <f t="shared" si="5"/>
        <v>0.80517847742030735</v>
      </c>
    </row>
    <row r="150" spans="1:3" ht="15.75" hidden="1" customHeight="1" x14ac:dyDescent="0.35">
      <c r="A150" s="544"/>
      <c r="B150" s="208" t="s">
        <v>4</v>
      </c>
      <c r="C150" s="23">
        <f t="shared" si="5"/>
        <v>14.549058661573966</v>
      </c>
    </row>
    <row r="151" spans="1:3" hidden="1" x14ac:dyDescent="0.35">
      <c r="A151" s="544"/>
      <c r="B151" s="208" t="s">
        <v>5</v>
      </c>
      <c r="C151" s="23">
        <f t="shared" si="5"/>
        <v>0</v>
      </c>
    </row>
    <row r="152" spans="1:3" hidden="1" x14ac:dyDescent="0.35">
      <c r="A152" s="544"/>
      <c r="B152" s="208" t="s">
        <v>23</v>
      </c>
      <c r="C152" s="23">
        <f t="shared" si="5"/>
        <v>0.23833261275816939</v>
      </c>
    </row>
    <row r="153" spans="1:3" hidden="1" x14ac:dyDescent="0.35">
      <c r="A153" s="544"/>
      <c r="B153" s="208" t="s">
        <v>24</v>
      </c>
      <c r="C153" s="23">
        <f t="shared" si="5"/>
        <v>0</v>
      </c>
    </row>
    <row r="154" spans="1:3" ht="15.75" hidden="1" customHeight="1" x14ac:dyDescent="0.35">
      <c r="A154" s="544"/>
      <c r="B154" s="208" t="s">
        <v>7</v>
      </c>
      <c r="C154" s="23">
        <f t="shared" si="5"/>
        <v>0.1558584600040617</v>
      </c>
    </row>
    <row r="155" spans="1:3" ht="15.75" hidden="1" customHeight="1" x14ac:dyDescent="0.35">
      <c r="A155" s="544"/>
      <c r="B155" s="208" t="s">
        <v>8</v>
      </c>
      <c r="C155" s="23">
        <f t="shared" si="5"/>
        <v>2.0208267293177238E-2</v>
      </c>
    </row>
    <row r="156" spans="1:3" ht="15.75" hidden="1" customHeight="1" x14ac:dyDescent="0.35">
      <c r="A156" s="544"/>
      <c r="B156" s="11"/>
      <c r="C156" s="3"/>
    </row>
    <row r="157" spans="1:3" ht="15.75" hidden="1" customHeight="1" x14ac:dyDescent="0.35">
      <c r="A157" s="544"/>
      <c r="B157" s="204" t="s">
        <v>26</v>
      </c>
      <c r="C157" s="23">
        <f>SUM(C143:C156)</f>
        <v>16.102576001063401</v>
      </c>
    </row>
    <row r="158" spans="1:3" ht="16.5" hidden="1" customHeight="1" thickBot="1" x14ac:dyDescent="0.4">
      <c r="A158" s="545"/>
      <c r="B158" s="130" t="s">
        <v>27</v>
      </c>
      <c r="C158" s="24">
        <f>C157</f>
        <v>16.102576001063401</v>
      </c>
    </row>
    <row r="159" spans="1:3" hidden="1" x14ac:dyDescent="0.35">
      <c r="A159" s="98"/>
      <c r="B159" s="98"/>
      <c r="C159" s="100"/>
    </row>
    <row r="160" spans="1:3" hidden="1" x14ac:dyDescent="0.35">
      <c r="A160" s="98"/>
      <c r="B160" s="98"/>
      <c r="C160" s="100"/>
    </row>
    <row r="161" spans="1:3" ht="15.5" hidden="1" x14ac:dyDescent="0.35">
      <c r="A161" s="543" t="s">
        <v>133</v>
      </c>
      <c r="B161" s="210" t="s">
        <v>149</v>
      </c>
      <c r="C161" s="206">
        <f>C$4</f>
        <v>45292</v>
      </c>
    </row>
    <row r="162" spans="1:3" hidden="1" x14ac:dyDescent="0.35">
      <c r="A162" s="544"/>
      <c r="B162" s="207" t="s">
        <v>20</v>
      </c>
      <c r="C162" s="23">
        <f>IF(C23=0,0,((C5*0.5)-C41)*C78*C127*C$2)</f>
        <v>0.26386289865127488</v>
      </c>
    </row>
    <row r="163" spans="1:3" hidden="1" x14ac:dyDescent="0.35">
      <c r="A163" s="544"/>
      <c r="B163" s="207" t="s">
        <v>0</v>
      </c>
      <c r="C163" s="23">
        <f t="shared" ref="C163:C174" si="6">IF(C24=0,0,((C6*0.5)-C42)*C79*C128*C$2)</f>
        <v>0</v>
      </c>
    </row>
    <row r="164" spans="1:3" hidden="1" x14ac:dyDescent="0.35">
      <c r="A164" s="544"/>
      <c r="B164" s="207" t="s">
        <v>21</v>
      </c>
      <c r="C164" s="23">
        <f t="shared" si="6"/>
        <v>1.2832121484299745E-2</v>
      </c>
    </row>
    <row r="165" spans="1:3" hidden="1" x14ac:dyDescent="0.35">
      <c r="A165" s="544"/>
      <c r="B165" s="207" t="s">
        <v>1</v>
      </c>
      <c r="C165" s="23">
        <f t="shared" si="6"/>
        <v>0</v>
      </c>
    </row>
    <row r="166" spans="1:3" hidden="1" x14ac:dyDescent="0.35">
      <c r="A166" s="544"/>
      <c r="B166" s="207" t="s">
        <v>22</v>
      </c>
      <c r="C166" s="23">
        <f t="shared" si="6"/>
        <v>0</v>
      </c>
    </row>
    <row r="167" spans="1:3" hidden="1" x14ac:dyDescent="0.35">
      <c r="A167" s="544"/>
      <c r="B167" s="208" t="s">
        <v>9</v>
      </c>
      <c r="C167" s="23">
        <f t="shared" si="6"/>
        <v>0</v>
      </c>
    </row>
    <row r="168" spans="1:3" hidden="1" x14ac:dyDescent="0.35">
      <c r="A168" s="544"/>
      <c r="B168" s="208" t="s">
        <v>3</v>
      </c>
      <c r="C168" s="23">
        <f t="shared" si="6"/>
        <v>1.0507265510181858</v>
      </c>
    </row>
    <row r="169" spans="1:3" ht="15.75" hidden="1" customHeight="1" x14ac:dyDescent="0.35">
      <c r="A169" s="544"/>
      <c r="B169" s="208" t="s">
        <v>4</v>
      </c>
      <c r="C169" s="23">
        <f t="shared" si="6"/>
        <v>14.206629611559883</v>
      </c>
    </row>
    <row r="170" spans="1:3" hidden="1" x14ac:dyDescent="0.35">
      <c r="A170" s="544"/>
      <c r="B170" s="208" t="s">
        <v>5</v>
      </c>
      <c r="C170" s="23">
        <f t="shared" si="6"/>
        <v>0</v>
      </c>
    </row>
    <row r="171" spans="1:3" hidden="1" x14ac:dyDescent="0.35">
      <c r="A171" s="544"/>
      <c r="B171" s="208" t="s">
        <v>23</v>
      </c>
      <c r="C171" s="23">
        <f t="shared" si="6"/>
        <v>0.19789717398845619</v>
      </c>
    </row>
    <row r="172" spans="1:3" hidden="1" x14ac:dyDescent="0.35">
      <c r="A172" s="544"/>
      <c r="B172" s="208" t="s">
        <v>24</v>
      </c>
      <c r="C172" s="23">
        <f t="shared" si="6"/>
        <v>0</v>
      </c>
    </row>
    <row r="173" spans="1:3" ht="15.75" hidden="1" customHeight="1" x14ac:dyDescent="0.35">
      <c r="A173" s="544"/>
      <c r="B173" s="208" t="s">
        <v>7</v>
      </c>
      <c r="C173" s="23">
        <f t="shared" si="6"/>
        <v>0.10720301455629926</v>
      </c>
    </row>
    <row r="174" spans="1:3" ht="15.75" hidden="1" customHeight="1" x14ac:dyDescent="0.35">
      <c r="A174" s="544"/>
      <c r="B174" s="208" t="s">
        <v>8</v>
      </c>
      <c r="C174" s="23">
        <f t="shared" si="6"/>
        <v>1.3814672474653556E-2</v>
      </c>
    </row>
    <row r="175" spans="1:3" ht="15.75" hidden="1" customHeight="1" x14ac:dyDescent="0.35">
      <c r="A175" s="544"/>
      <c r="B175" s="11"/>
      <c r="C175" s="3"/>
    </row>
    <row r="176" spans="1:3" ht="15.75" hidden="1" customHeight="1" x14ac:dyDescent="0.35">
      <c r="A176" s="544"/>
      <c r="B176" s="204" t="s">
        <v>26</v>
      </c>
      <c r="C176" s="23">
        <f>SUM(C162:C175)</f>
        <v>15.852966043733053</v>
      </c>
    </row>
    <row r="177" spans="1:3" ht="16.5" hidden="1" customHeight="1" thickBot="1" x14ac:dyDescent="0.4">
      <c r="A177" s="545"/>
      <c r="B177" s="130" t="s">
        <v>27</v>
      </c>
      <c r="C177" s="24">
        <f>C176</f>
        <v>15.852966043733053</v>
      </c>
    </row>
    <row r="178" spans="1:3" s="102" customFormat="1" hidden="1" x14ac:dyDescent="0.35">
      <c r="A178" s="98"/>
      <c r="B178" s="198" t="s">
        <v>134</v>
      </c>
      <c r="C178" s="101">
        <f>C157+C176</f>
        <v>31.955542044796452</v>
      </c>
    </row>
    <row r="179" spans="1:3" hidden="1" x14ac:dyDescent="0.35">
      <c r="A179" s="98"/>
      <c r="B179" s="199" t="s">
        <v>196</v>
      </c>
      <c r="C179" s="100">
        <f>C178-C73</f>
        <v>-8.6306494254022255</v>
      </c>
    </row>
    <row r="180" spans="1:3" hidden="1" x14ac:dyDescent="0.35">
      <c r="A180" s="98"/>
      <c r="B180" s="98"/>
      <c r="C180" s="100"/>
    </row>
    <row r="181" spans="1:3" ht="15" hidden="1" thickBot="1" x14ac:dyDescent="0.4">
      <c r="A181" s="98"/>
      <c r="B181" s="224" t="s">
        <v>39</v>
      </c>
      <c r="C181" s="228">
        <f>C$4</f>
        <v>45292</v>
      </c>
    </row>
    <row r="182" spans="1:3" hidden="1" x14ac:dyDescent="0.35">
      <c r="A182" s="98"/>
      <c r="B182" s="215" t="s">
        <v>135</v>
      </c>
      <c r="C182" s="108">
        <f>C157*'YTD PROGRAM SUMMARY'!C47</f>
        <v>9.6615456006380409</v>
      </c>
    </row>
    <row r="183" spans="1:3" ht="15" hidden="1" thickBot="1" x14ac:dyDescent="0.4">
      <c r="A183" s="98"/>
      <c r="B183" s="209" t="s">
        <v>136</v>
      </c>
      <c r="C183" s="103">
        <f>C176*'YTD PROGRAM SUMMARY'!C47</f>
        <v>9.5117796262398322</v>
      </c>
    </row>
    <row r="184" spans="1:3" hidden="1" x14ac:dyDescent="0.35">
      <c r="A184" s="98"/>
      <c r="B184" s="215" t="s">
        <v>137</v>
      </c>
      <c r="C184" s="104">
        <f>IFERROR(C182/C73,0)</f>
        <v>0.23805006704638074</v>
      </c>
    </row>
    <row r="185" spans="1:3" ht="15" hidden="1" thickBot="1" x14ac:dyDescent="0.4">
      <c r="A185" s="98"/>
      <c r="B185" s="209" t="s">
        <v>138</v>
      </c>
      <c r="C185" s="105">
        <f>IFERROR(C183/C73,0)</f>
        <v>0.23435999490674236</v>
      </c>
    </row>
    <row r="186" spans="1:3" s="1" customFormat="1" ht="15" hidden="1" thickBot="1" x14ac:dyDescent="0.4">
      <c r="A186" s="106"/>
      <c r="B186" s="226" t="s">
        <v>139</v>
      </c>
      <c r="C186" s="107">
        <f>C184+C185</f>
        <v>0.47241006195312307</v>
      </c>
    </row>
    <row r="187" spans="1:3" hidden="1" x14ac:dyDescent="0.35">
      <c r="A187" s="98"/>
      <c r="B187" s="98"/>
      <c r="C187" s="100"/>
    </row>
    <row r="188" spans="1:3" ht="15" hidden="1" thickBot="1" x14ac:dyDescent="0.4">
      <c r="A188" s="98"/>
      <c r="B188" s="224" t="s">
        <v>37</v>
      </c>
      <c r="C188" s="225">
        <f>C$4</f>
        <v>45292</v>
      </c>
    </row>
    <row r="189" spans="1:3" hidden="1" x14ac:dyDescent="0.35">
      <c r="A189" s="98"/>
      <c r="B189" s="215" t="s">
        <v>140</v>
      </c>
      <c r="C189" s="108">
        <f>C157*'YTD PROGRAM SUMMARY'!C48</f>
        <v>6.4410304004253609</v>
      </c>
    </row>
    <row r="190" spans="1:3" ht="15" hidden="1" thickBot="1" x14ac:dyDescent="0.4">
      <c r="A190" s="98"/>
      <c r="B190" s="209" t="s">
        <v>141</v>
      </c>
      <c r="C190" s="103">
        <f>C176*'YTD PROGRAM SUMMARY'!C48</f>
        <v>6.3411864174932218</v>
      </c>
    </row>
    <row r="191" spans="1:3" hidden="1" x14ac:dyDescent="0.35">
      <c r="A191" s="98"/>
      <c r="B191" s="215" t="s">
        <v>142</v>
      </c>
      <c r="C191" s="104">
        <f>IFERROR(C189/C73,0)</f>
        <v>0.15870004469758717</v>
      </c>
    </row>
    <row r="192" spans="1:3" ht="15" hidden="1" thickBot="1" x14ac:dyDescent="0.4">
      <c r="A192" s="98"/>
      <c r="B192" s="209" t="s">
        <v>143</v>
      </c>
      <c r="C192" s="105">
        <f t="shared" ref="C192" si="7">IFERROR(C190/C73,0)</f>
        <v>0.15623999660449492</v>
      </c>
    </row>
    <row r="193" spans="1:3" s="1" customFormat="1" ht="15" hidden="1" thickBot="1" x14ac:dyDescent="0.4">
      <c r="A193" s="106"/>
      <c r="B193" s="226" t="s">
        <v>144</v>
      </c>
      <c r="C193" s="107">
        <f>C191+C192</f>
        <v>0.31494004130208209</v>
      </c>
    </row>
    <row r="194" spans="1:3" hidden="1" x14ac:dyDescent="0.35">
      <c r="A194" s="98"/>
      <c r="B194" s="98" t="s">
        <v>145</v>
      </c>
      <c r="C194" s="109">
        <f>C186+C193</f>
        <v>0.78735010325520516</v>
      </c>
    </row>
    <row r="195" spans="1:3" hidden="1" x14ac:dyDescent="0.35">
      <c r="A195" s="98"/>
      <c r="B195" s="98"/>
      <c r="C195" s="100"/>
    </row>
    <row r="196" spans="1:3" s="102" customFormat="1" hidden="1" x14ac:dyDescent="0.35">
      <c r="A196" s="98"/>
      <c r="B196" s="98" t="s">
        <v>146</v>
      </c>
      <c r="C196" s="110">
        <f t="shared" ref="C196" si="8">SUM(C182:C183)</f>
        <v>19.173325226877871</v>
      </c>
    </row>
    <row r="197" spans="1:3" s="102" customFormat="1" hidden="1" x14ac:dyDescent="0.35">
      <c r="A197" s="98"/>
      <c r="B197" s="98" t="s">
        <v>147</v>
      </c>
      <c r="C197" s="110">
        <f t="shared" ref="C197" si="9">SUM(C189:C190)</f>
        <v>12.782216817918583</v>
      </c>
    </row>
    <row r="198" spans="1:3" s="102" customFormat="1" hidden="1" x14ac:dyDescent="0.35">
      <c r="A198" s="98"/>
      <c r="B198" s="98" t="s">
        <v>134</v>
      </c>
      <c r="C198" s="112">
        <f t="shared" ref="C198" si="10">SUM(C196:C197)</f>
        <v>31.955542044796452</v>
      </c>
    </row>
    <row r="199" spans="1:3" hidden="1" x14ac:dyDescent="0.35"/>
  </sheetData>
  <mergeCells count="11">
    <mergeCell ref="A108:A122"/>
    <mergeCell ref="B108:C108"/>
    <mergeCell ref="A126:A139"/>
    <mergeCell ref="A142:A158"/>
    <mergeCell ref="A161:A177"/>
    <mergeCell ref="A92:A105"/>
    <mergeCell ref="A77:A90"/>
    <mergeCell ref="A4:A19"/>
    <mergeCell ref="A22:A37"/>
    <mergeCell ref="A40:A55"/>
    <mergeCell ref="A58:A74"/>
  </mergeCells>
  <conditionalFormatting sqref="C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7030A0"/>
  </sheetPr>
  <dimension ref="A1:C78"/>
  <sheetViews>
    <sheetView zoomScale="80" zoomScaleNormal="80" workbookViewId="0">
      <pane xSplit="2" topLeftCell="C1" activePane="topRight" state="frozen"/>
      <selection activeCell="K32" sqref="K32"/>
      <selection pane="topRight" activeCell="C20" sqref="C20"/>
    </sheetView>
  </sheetViews>
  <sheetFormatPr defaultRowHeight="14.5" x14ac:dyDescent="0.35"/>
  <cols>
    <col min="1" max="1" width="10.54296875" customWidth="1"/>
    <col min="2" max="2" width="24.81640625" customWidth="1"/>
    <col min="3" max="3" width="15.81640625" bestFit="1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6.5" customHeight="1" thickBot="1" x14ac:dyDescent="0.6">
      <c r="B3" s="63"/>
      <c r="C3" s="443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0</v>
      </c>
      <c r="C5" s="3">
        <f>'RES kWh ENTRY'!C186</f>
        <v>0</v>
      </c>
    </row>
    <row r="6" spans="1:3" x14ac:dyDescent="0.35">
      <c r="A6" s="535"/>
      <c r="B6" s="10" t="s">
        <v>1</v>
      </c>
      <c r="C6" s="3">
        <f>'RES kWh ENTRY'!C187</f>
        <v>0</v>
      </c>
    </row>
    <row r="7" spans="1:3" x14ac:dyDescent="0.35">
      <c r="A7" s="535"/>
      <c r="B7" s="9" t="s">
        <v>2</v>
      </c>
      <c r="C7" s="3">
        <f>'RES kWh ENTRY'!C188</f>
        <v>0</v>
      </c>
    </row>
    <row r="8" spans="1:3" x14ac:dyDescent="0.35">
      <c r="A8" s="535"/>
      <c r="B8" s="9" t="s">
        <v>9</v>
      </c>
      <c r="C8" s="3">
        <f>'RES kWh ENTRY'!C189</f>
        <v>0</v>
      </c>
    </row>
    <row r="9" spans="1:3" x14ac:dyDescent="0.35">
      <c r="A9" s="535"/>
      <c r="B9" s="10" t="s">
        <v>3</v>
      </c>
      <c r="C9" s="3">
        <f>'RES kWh ENTRY'!C190</f>
        <v>0</v>
      </c>
    </row>
    <row r="10" spans="1:3" x14ac:dyDescent="0.35">
      <c r="A10" s="535"/>
      <c r="B10" s="9" t="s">
        <v>4</v>
      </c>
      <c r="C10" s="3">
        <f>'RES kWh ENTRY'!C191</f>
        <v>63624.677829022243</v>
      </c>
    </row>
    <row r="11" spans="1:3" x14ac:dyDescent="0.35">
      <c r="A11" s="535"/>
      <c r="B11" s="9" t="s">
        <v>5</v>
      </c>
      <c r="C11" s="3">
        <f>'RES kWh ENTRY'!C192</f>
        <v>0</v>
      </c>
    </row>
    <row r="12" spans="1:3" x14ac:dyDescent="0.35">
      <c r="A12" s="535"/>
      <c r="B12" s="9" t="s">
        <v>6</v>
      </c>
      <c r="C12" s="3">
        <f>'RES kWh ENTRY'!C193</f>
        <v>0</v>
      </c>
    </row>
    <row r="13" spans="1:3" x14ac:dyDescent="0.35">
      <c r="A13" s="535"/>
      <c r="B13" s="9" t="s">
        <v>7</v>
      </c>
      <c r="C13" s="3">
        <f>'RES kWh ENTRY'!C194</f>
        <v>0</v>
      </c>
    </row>
    <row r="14" spans="1:3" x14ac:dyDescent="0.35">
      <c r="A14" s="535"/>
      <c r="B14" s="9" t="s">
        <v>8</v>
      </c>
      <c r="C14" s="3">
        <f>'RES kWh ENTRY'!C195</f>
        <v>0</v>
      </c>
    </row>
    <row r="15" spans="1:3" x14ac:dyDescent="0.35">
      <c r="A15" s="535"/>
      <c r="B15" s="9" t="s">
        <v>11</v>
      </c>
      <c r="C15" s="3"/>
    </row>
    <row r="16" spans="1:3" ht="15" thickBot="1" x14ac:dyDescent="0.4">
      <c r="A16" s="536"/>
      <c r="B16" s="201" t="s">
        <v>25</v>
      </c>
      <c r="C16" s="202">
        <f>SUM(C5:C15)</f>
        <v>63624.677829022243</v>
      </c>
    </row>
    <row r="17" spans="1:3" s="37" customFormat="1" x14ac:dyDescent="0.35">
      <c r="A17" s="219"/>
      <c r="B17" s="220"/>
      <c r="C17" s="7"/>
    </row>
    <row r="18" spans="1:3" s="37" customFormat="1" ht="15" thickBot="1" x14ac:dyDescent="0.4">
      <c r="C18" s="119"/>
    </row>
    <row r="19" spans="1:3" ht="15.5" x14ac:dyDescent="0.35">
      <c r="A19" s="537" t="s">
        <v>15</v>
      </c>
      <c r="B19" s="15" t="s">
        <v>10</v>
      </c>
      <c r="C19" s="200">
        <f>C$4</f>
        <v>45292</v>
      </c>
    </row>
    <row r="20" spans="1:3" ht="15" customHeight="1" x14ac:dyDescent="0.35">
      <c r="A20" s="538"/>
      <c r="B20" s="9" t="str">
        <f t="shared" ref="B20:C31" si="0">B5</f>
        <v>Building Shell</v>
      </c>
      <c r="C20" s="3">
        <f>C5</f>
        <v>0</v>
      </c>
    </row>
    <row r="21" spans="1:3" x14ac:dyDescent="0.35">
      <c r="A21" s="538"/>
      <c r="B21" s="10" t="str">
        <f t="shared" si="0"/>
        <v>Cooling</v>
      </c>
      <c r="C21" s="3">
        <f t="shared" si="0"/>
        <v>0</v>
      </c>
    </row>
    <row r="22" spans="1:3" x14ac:dyDescent="0.35">
      <c r="A22" s="538"/>
      <c r="B22" s="9" t="str">
        <f t="shared" si="0"/>
        <v>Freezer</v>
      </c>
      <c r="C22" s="3">
        <f t="shared" si="0"/>
        <v>0</v>
      </c>
    </row>
    <row r="23" spans="1:3" x14ac:dyDescent="0.35">
      <c r="A23" s="538"/>
      <c r="B23" s="9" t="str">
        <f t="shared" si="0"/>
        <v>Heating</v>
      </c>
      <c r="C23" s="3">
        <f t="shared" si="0"/>
        <v>0</v>
      </c>
    </row>
    <row r="24" spans="1:3" x14ac:dyDescent="0.35">
      <c r="A24" s="538"/>
      <c r="B24" s="10" t="str">
        <f t="shared" si="0"/>
        <v>HVAC</v>
      </c>
      <c r="C24" s="3">
        <f t="shared" si="0"/>
        <v>0</v>
      </c>
    </row>
    <row r="25" spans="1:3" x14ac:dyDescent="0.35">
      <c r="A25" s="538"/>
      <c r="B25" s="9" t="str">
        <f t="shared" si="0"/>
        <v>Lighting</v>
      </c>
      <c r="C25" s="3">
        <f t="shared" si="0"/>
        <v>63624.677829022243</v>
      </c>
    </row>
    <row r="26" spans="1:3" x14ac:dyDescent="0.35">
      <c r="A26" s="538"/>
      <c r="B26" s="9" t="str">
        <f t="shared" si="0"/>
        <v>Miscellaneous</v>
      </c>
      <c r="C26" s="3">
        <f t="shared" si="0"/>
        <v>0</v>
      </c>
    </row>
    <row r="27" spans="1:3" x14ac:dyDescent="0.35">
      <c r="A27" s="538"/>
      <c r="B27" s="9" t="str">
        <f t="shared" si="0"/>
        <v>Pool Spa</v>
      </c>
      <c r="C27" s="3">
        <f t="shared" si="0"/>
        <v>0</v>
      </c>
    </row>
    <row r="28" spans="1:3" x14ac:dyDescent="0.35">
      <c r="A28" s="538"/>
      <c r="B28" s="9" t="str">
        <f t="shared" si="0"/>
        <v>Refrigeration</v>
      </c>
      <c r="C28" s="3">
        <f t="shared" si="0"/>
        <v>0</v>
      </c>
    </row>
    <row r="29" spans="1:3" ht="15" customHeight="1" x14ac:dyDescent="0.35">
      <c r="A29" s="538"/>
      <c r="B29" s="9" t="str">
        <f t="shared" si="0"/>
        <v>Water Heating</v>
      </c>
      <c r="C29" s="3">
        <f t="shared" si="0"/>
        <v>0</v>
      </c>
    </row>
    <row r="30" spans="1:3" ht="15" customHeight="1" x14ac:dyDescent="0.35">
      <c r="A30" s="538"/>
      <c r="B30" s="9" t="str">
        <f t="shared" si="0"/>
        <v xml:space="preserve"> </v>
      </c>
      <c r="C30" s="3"/>
    </row>
    <row r="31" spans="1:3" ht="15" customHeight="1" thickBot="1" x14ac:dyDescent="0.4">
      <c r="A31" s="539"/>
      <c r="B31" s="201" t="str">
        <f t="shared" si="0"/>
        <v>Monthly kWh</v>
      </c>
      <c r="C31" s="202">
        <f>SUM(C20:C30)</f>
        <v>63624.677829022243</v>
      </c>
    </row>
    <row r="32" spans="1:3" s="37" customFormat="1" x14ac:dyDescent="0.35">
      <c r="A32" s="6"/>
      <c r="B32" s="220"/>
      <c r="C32" s="7"/>
    </row>
    <row r="33" spans="1:3" s="37" customFormat="1" ht="15" thickBot="1" x14ac:dyDescent="0.4">
      <c r="C33" s="119"/>
    </row>
    <row r="34" spans="1:3" ht="15.5" x14ac:dyDescent="0.35">
      <c r="A34" s="540" t="s">
        <v>16</v>
      </c>
      <c r="B34" s="15" t="s">
        <v>10</v>
      </c>
      <c r="C34" s="200">
        <f>C$4</f>
        <v>45292</v>
      </c>
    </row>
    <row r="35" spans="1:3" ht="15" customHeight="1" x14ac:dyDescent="0.35">
      <c r="A35" s="541"/>
      <c r="B35" s="9" t="str">
        <f t="shared" ref="B35:B46" si="1">B20</f>
        <v>Building Shell</v>
      </c>
      <c r="C35" s="3">
        <v>0</v>
      </c>
    </row>
    <row r="36" spans="1:3" x14ac:dyDescent="0.35">
      <c r="A36" s="541"/>
      <c r="B36" s="10" t="str">
        <f t="shared" si="1"/>
        <v>Cooling</v>
      </c>
      <c r="C36" s="3">
        <v>0</v>
      </c>
    </row>
    <row r="37" spans="1:3" x14ac:dyDescent="0.35">
      <c r="A37" s="541"/>
      <c r="B37" s="9" t="str">
        <f t="shared" si="1"/>
        <v>Freezer</v>
      </c>
      <c r="C37" s="3">
        <v>0</v>
      </c>
    </row>
    <row r="38" spans="1:3" x14ac:dyDescent="0.35">
      <c r="A38" s="541"/>
      <c r="B38" s="9" t="str">
        <f t="shared" si="1"/>
        <v>Heating</v>
      </c>
      <c r="C38" s="3">
        <v>0</v>
      </c>
    </row>
    <row r="39" spans="1:3" x14ac:dyDescent="0.35">
      <c r="A39" s="541"/>
      <c r="B39" s="10" t="str">
        <f t="shared" si="1"/>
        <v>HVAC</v>
      </c>
      <c r="C39" s="3">
        <v>0</v>
      </c>
    </row>
    <row r="40" spans="1:3" x14ac:dyDescent="0.35">
      <c r="A40" s="541"/>
      <c r="B40" s="9" t="str">
        <f t="shared" si="1"/>
        <v>Lighting</v>
      </c>
      <c r="C40" s="3">
        <v>0</v>
      </c>
    </row>
    <row r="41" spans="1:3" x14ac:dyDescent="0.35">
      <c r="A41" s="541"/>
      <c r="B41" s="9" t="str">
        <f t="shared" si="1"/>
        <v>Miscellaneous</v>
      </c>
      <c r="C41" s="3">
        <v>0</v>
      </c>
    </row>
    <row r="42" spans="1:3" x14ac:dyDescent="0.35">
      <c r="A42" s="541"/>
      <c r="B42" s="9" t="str">
        <f t="shared" si="1"/>
        <v>Pool Spa</v>
      </c>
      <c r="C42" s="3">
        <v>0</v>
      </c>
    </row>
    <row r="43" spans="1:3" x14ac:dyDescent="0.35">
      <c r="A43" s="541"/>
      <c r="B43" s="9" t="str">
        <f t="shared" si="1"/>
        <v>Refrigeration</v>
      </c>
      <c r="C43" s="3">
        <v>0</v>
      </c>
    </row>
    <row r="44" spans="1:3" ht="15" customHeight="1" x14ac:dyDescent="0.35">
      <c r="A44" s="541"/>
      <c r="B44" s="9" t="str">
        <f t="shared" si="1"/>
        <v>Water Heating</v>
      </c>
      <c r="C44" s="3">
        <v>0</v>
      </c>
    </row>
    <row r="45" spans="1:3" ht="15" customHeight="1" x14ac:dyDescent="0.35">
      <c r="A45" s="541"/>
      <c r="B45" s="9" t="str">
        <f t="shared" si="1"/>
        <v xml:space="preserve"> </v>
      </c>
      <c r="C45" s="3"/>
    </row>
    <row r="46" spans="1:3" ht="15" customHeight="1" thickBot="1" x14ac:dyDescent="0.4">
      <c r="A46" s="542"/>
      <c r="B46" s="201" t="str">
        <f t="shared" si="1"/>
        <v>Monthly kWh</v>
      </c>
      <c r="C46" s="202">
        <f>SUM(C35:C45)</f>
        <v>0</v>
      </c>
    </row>
    <row r="47" spans="1:3" s="37" customFormat="1" x14ac:dyDescent="0.35">
      <c r="A47" s="6"/>
      <c r="B47" s="220"/>
      <c r="C47" s="7"/>
    </row>
    <row r="48" spans="1:3" s="37" customFormat="1" ht="15" thickBot="1" x14ac:dyDescent="0.4">
      <c r="A48" s="192" t="s">
        <v>194</v>
      </c>
      <c r="B48" s="192"/>
      <c r="C48" s="192"/>
    </row>
    <row r="49" spans="1:3" ht="15.5" x14ac:dyDescent="0.35">
      <c r="A49" s="543" t="s">
        <v>17</v>
      </c>
      <c r="B49" s="15" t="s">
        <v>10</v>
      </c>
      <c r="C49" s="200">
        <f>C$4</f>
        <v>45292</v>
      </c>
    </row>
    <row r="50" spans="1:3" ht="15" customHeight="1" x14ac:dyDescent="0.35">
      <c r="A50" s="544"/>
      <c r="B50" s="11" t="str">
        <f t="shared" ref="B50:B60" si="2">B35</f>
        <v>Building Shell</v>
      </c>
      <c r="C50" s="23">
        <f>IF(C20=0,0,(C5*0.5)-C35)*C66*C$78*C$2</f>
        <v>0</v>
      </c>
    </row>
    <row r="51" spans="1:3" ht="15.5" x14ac:dyDescent="0.35">
      <c r="A51" s="544"/>
      <c r="B51" s="11" t="str">
        <f t="shared" si="2"/>
        <v>Cooling</v>
      </c>
      <c r="C51" s="23">
        <f t="shared" ref="C51:C59" si="3">IF(C21=0,0,(C6*0.5)-C36)*C67*C$78*C$2</f>
        <v>0</v>
      </c>
    </row>
    <row r="52" spans="1:3" ht="15.5" x14ac:dyDescent="0.35">
      <c r="A52" s="544"/>
      <c r="B52" s="11" t="str">
        <f t="shared" si="2"/>
        <v>Freezer</v>
      </c>
      <c r="C52" s="23">
        <f t="shared" si="3"/>
        <v>0</v>
      </c>
    </row>
    <row r="53" spans="1:3" ht="15.5" x14ac:dyDescent="0.35">
      <c r="A53" s="544"/>
      <c r="B53" s="11" t="str">
        <f t="shared" si="2"/>
        <v>Heating</v>
      </c>
      <c r="C53" s="23">
        <f t="shared" si="3"/>
        <v>0</v>
      </c>
    </row>
    <row r="54" spans="1:3" ht="15.5" x14ac:dyDescent="0.35">
      <c r="A54" s="544"/>
      <c r="B54" s="11" t="str">
        <f t="shared" si="2"/>
        <v>HVAC</v>
      </c>
      <c r="C54" s="23">
        <f t="shared" si="3"/>
        <v>0</v>
      </c>
    </row>
    <row r="55" spans="1:3" ht="15.5" x14ac:dyDescent="0.35">
      <c r="A55" s="544"/>
      <c r="B55" s="11" t="str">
        <f t="shared" si="2"/>
        <v>Lighting</v>
      </c>
      <c r="C55" s="23">
        <f t="shared" si="3"/>
        <v>135.54140502999462</v>
      </c>
    </row>
    <row r="56" spans="1:3" ht="15.5" x14ac:dyDescent="0.35">
      <c r="A56" s="544"/>
      <c r="B56" s="11" t="str">
        <f t="shared" si="2"/>
        <v>Miscellaneous</v>
      </c>
      <c r="C56" s="23">
        <f t="shared" si="3"/>
        <v>0</v>
      </c>
    </row>
    <row r="57" spans="1:3" ht="15.5" x14ac:dyDescent="0.35">
      <c r="A57" s="544"/>
      <c r="B57" s="11" t="str">
        <f t="shared" si="2"/>
        <v>Pool Spa</v>
      </c>
      <c r="C57" s="23">
        <f t="shared" si="3"/>
        <v>0</v>
      </c>
    </row>
    <row r="58" spans="1:3" ht="15.5" x14ac:dyDescent="0.35">
      <c r="A58" s="544"/>
      <c r="B58" s="11" t="str">
        <f t="shared" si="2"/>
        <v>Refrigeration</v>
      </c>
      <c r="C58" s="23">
        <f t="shared" si="3"/>
        <v>0</v>
      </c>
    </row>
    <row r="59" spans="1:3" ht="15.75" customHeight="1" x14ac:dyDescent="0.35">
      <c r="A59" s="544"/>
      <c r="B59" s="11" t="str">
        <f t="shared" si="2"/>
        <v>Water Heating</v>
      </c>
      <c r="C59" s="23">
        <f t="shared" si="3"/>
        <v>0</v>
      </c>
    </row>
    <row r="60" spans="1:3" ht="15.75" customHeight="1" x14ac:dyDescent="0.35">
      <c r="A60" s="544"/>
      <c r="B60" s="229" t="str">
        <f t="shared" si="2"/>
        <v xml:space="preserve"> </v>
      </c>
      <c r="C60" s="3"/>
    </row>
    <row r="61" spans="1:3" ht="15.75" customHeight="1" x14ac:dyDescent="0.35">
      <c r="A61" s="544"/>
      <c r="B61" s="204" t="s">
        <v>18</v>
      </c>
      <c r="C61" s="23">
        <f>SUM(C50:C60)</f>
        <v>135.54140502999462</v>
      </c>
    </row>
    <row r="62" spans="1:3" ht="16.5" customHeight="1" thickBot="1" x14ac:dyDescent="0.4">
      <c r="A62" s="545"/>
      <c r="B62" s="130" t="s">
        <v>19</v>
      </c>
      <c r="C62" s="24">
        <f>C61</f>
        <v>135.54140502999462</v>
      </c>
    </row>
    <row r="63" spans="1:3" x14ac:dyDescent="0.35">
      <c r="A63" s="6"/>
      <c r="B63" s="30"/>
      <c r="C63" s="31"/>
    </row>
    <row r="64" spans="1:3" ht="15" thickBot="1" x14ac:dyDescent="0.4">
      <c r="A64" s="37"/>
      <c r="B64" s="37"/>
      <c r="C64" s="37"/>
    </row>
    <row r="65" spans="1:3" ht="15.5" x14ac:dyDescent="0.35">
      <c r="A65" s="529" t="s">
        <v>12</v>
      </c>
      <c r="B65" s="15" t="s">
        <v>12</v>
      </c>
      <c r="C65" s="200">
        <f>C$4</f>
        <v>45292</v>
      </c>
    </row>
    <row r="66" spans="1:3" ht="15" customHeight="1" x14ac:dyDescent="0.35">
      <c r="A66" s="530"/>
      <c r="B66" s="74" t="s">
        <v>0</v>
      </c>
      <c r="C66" s="18">
        <f>' 1M - RES'!C66</f>
        <v>0.11129699999999999</v>
      </c>
    </row>
    <row r="67" spans="1:3" x14ac:dyDescent="0.35">
      <c r="A67" s="530"/>
      <c r="B67" s="75" t="s">
        <v>1</v>
      </c>
      <c r="C67" s="18">
        <f>' 1M - RES'!C67</f>
        <v>1.1999999999999999E-3</v>
      </c>
    </row>
    <row r="68" spans="1:3" x14ac:dyDescent="0.35">
      <c r="A68" s="530"/>
      <c r="B68" s="74" t="s">
        <v>2</v>
      </c>
      <c r="C68" s="18">
        <f>' 1M - RES'!C68</f>
        <v>7.9578999999999997E-2</v>
      </c>
    </row>
    <row r="69" spans="1:3" x14ac:dyDescent="0.35">
      <c r="A69" s="530"/>
      <c r="B69" s="74" t="s">
        <v>9</v>
      </c>
      <c r="C69" s="18">
        <f>' 1M - RES'!C69</f>
        <v>0.21790499999999999</v>
      </c>
    </row>
    <row r="70" spans="1:3" x14ac:dyDescent="0.35">
      <c r="A70" s="530"/>
      <c r="B70" s="75" t="s">
        <v>3</v>
      </c>
      <c r="C70" s="18">
        <f>' 1M - RES'!C70</f>
        <v>0.11129699999999999</v>
      </c>
    </row>
    <row r="71" spans="1:3" x14ac:dyDescent="0.35">
      <c r="A71" s="530"/>
      <c r="B71" s="74" t="s">
        <v>4</v>
      </c>
      <c r="C71" s="18">
        <f>' 1M - RES'!C71</f>
        <v>0.10118199999999999</v>
      </c>
    </row>
    <row r="72" spans="1:3" x14ac:dyDescent="0.35">
      <c r="A72" s="530"/>
      <c r="B72" s="74" t="s">
        <v>5</v>
      </c>
      <c r="C72" s="18">
        <f>' 1M - RES'!C72</f>
        <v>8.4892999999999996E-2</v>
      </c>
    </row>
    <row r="73" spans="1:3" x14ac:dyDescent="0.35">
      <c r="A73" s="530"/>
      <c r="B73" s="74" t="s">
        <v>6</v>
      </c>
      <c r="C73" s="18">
        <f>' 1M - RES'!C73</f>
        <v>8.6451E-2</v>
      </c>
    </row>
    <row r="74" spans="1:3" x14ac:dyDescent="0.35">
      <c r="A74" s="530"/>
      <c r="B74" s="74" t="s">
        <v>7</v>
      </c>
      <c r="C74" s="18">
        <f>' 1M - RES'!C74</f>
        <v>7.7052999999999996E-2</v>
      </c>
    </row>
    <row r="75" spans="1:3" ht="15" thickBot="1" x14ac:dyDescent="0.4">
      <c r="A75" s="531"/>
      <c r="B75" s="76" t="s">
        <v>8</v>
      </c>
      <c r="C75" s="19">
        <f>' 1M - RES'!C75</f>
        <v>0.10352699999999999</v>
      </c>
    </row>
    <row r="76" spans="1:3" ht="15" thickBot="1" x14ac:dyDescent="0.4"/>
    <row r="77" spans="1:3" x14ac:dyDescent="0.35">
      <c r="A77" s="17"/>
      <c r="B77" s="532" t="s">
        <v>28</v>
      </c>
      <c r="C77" s="175">
        <f>C$4</f>
        <v>45292</v>
      </c>
    </row>
    <row r="78" spans="1:3" ht="15" thickBot="1" x14ac:dyDescent="0.4">
      <c r="A78" s="17"/>
      <c r="B78" s="533"/>
      <c r="C78" s="409">
        <f>' 1M - RES'!C78</f>
        <v>5.1041000000000003E-2</v>
      </c>
    </row>
  </sheetData>
  <mergeCells count="6">
    <mergeCell ref="A49:A62"/>
    <mergeCell ref="A65:A75"/>
    <mergeCell ref="B77:B78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7030A0"/>
  </sheetPr>
  <dimension ref="A1:D94"/>
  <sheetViews>
    <sheetView zoomScale="80" zoomScaleNormal="80" workbookViewId="0">
      <pane xSplit="2" topLeftCell="C1" activePane="topRight" state="frozen"/>
      <selection activeCell="K32" sqref="K32"/>
      <selection pane="topRight" activeCell="C8" sqref="C8"/>
    </sheetView>
  </sheetViews>
  <sheetFormatPr defaultRowHeight="14.5" x14ac:dyDescent="0.35"/>
  <cols>
    <col min="1" max="1" width="9.453125" customWidth="1"/>
    <col min="2" max="2" width="24.81640625" customWidth="1"/>
    <col min="3" max="3" width="15.81640625" bestFit="1" customWidth="1"/>
    <col min="4" max="4" width="10.54296875" bestFit="1" customWidth="1"/>
    <col min="15" max="15" width="9.1796875" customWidth="1"/>
  </cols>
  <sheetData>
    <row r="1" spans="1:4" s="2" customFormat="1" ht="15" thickBot="1" x14ac:dyDescent="0.4">
      <c r="A1" s="16"/>
      <c r="B1" s="16"/>
      <c r="C1" s="16"/>
      <c r="D1"/>
    </row>
    <row r="2" spans="1:4" ht="15" thickBot="1" x14ac:dyDescent="0.4">
      <c r="A2" s="16"/>
      <c r="B2" s="25" t="s">
        <v>13</v>
      </c>
      <c r="C2" s="386">
        <f>' 1M - RES'!C2</f>
        <v>0.82499999999999996</v>
      </c>
    </row>
    <row r="3" spans="1:4" s="5" customFormat="1" ht="15" thickBot="1" x14ac:dyDescent="0.4">
      <c r="B3" s="16"/>
      <c r="C3" s="16"/>
    </row>
    <row r="4" spans="1:4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4" ht="15" customHeight="1" x14ac:dyDescent="0.35">
      <c r="A5" s="535"/>
      <c r="B5" s="9" t="s">
        <v>20</v>
      </c>
      <c r="C5" s="3">
        <f>'BIZ kWh ENTRY'!C180</f>
        <v>0</v>
      </c>
    </row>
    <row r="6" spans="1:4" x14ac:dyDescent="0.35">
      <c r="A6" s="535"/>
      <c r="B6" s="10" t="s">
        <v>0</v>
      </c>
      <c r="C6" s="3">
        <f>'BIZ kWh ENTRY'!C181</f>
        <v>0</v>
      </c>
    </row>
    <row r="7" spans="1:4" x14ac:dyDescent="0.35">
      <c r="A7" s="535"/>
      <c r="B7" s="9" t="s">
        <v>21</v>
      </c>
      <c r="C7" s="3">
        <f>'BIZ kWh ENTRY'!C182</f>
        <v>0</v>
      </c>
    </row>
    <row r="8" spans="1:4" x14ac:dyDescent="0.35">
      <c r="A8" s="535"/>
      <c r="B8" s="9" t="s">
        <v>1</v>
      </c>
      <c r="C8" s="3">
        <f>'BIZ kWh ENTRY'!C183</f>
        <v>0</v>
      </c>
    </row>
    <row r="9" spans="1:4" x14ac:dyDescent="0.35">
      <c r="A9" s="535"/>
      <c r="B9" s="10" t="s">
        <v>22</v>
      </c>
      <c r="C9" s="3">
        <f>'BIZ kWh ENTRY'!C184</f>
        <v>0</v>
      </c>
    </row>
    <row r="10" spans="1:4" x14ac:dyDescent="0.35">
      <c r="A10" s="535"/>
      <c r="B10" s="9" t="s">
        <v>9</v>
      </c>
      <c r="C10" s="3">
        <f>'BIZ kWh ENTRY'!C185</f>
        <v>0</v>
      </c>
    </row>
    <row r="11" spans="1:4" x14ac:dyDescent="0.35">
      <c r="A11" s="535"/>
      <c r="B11" s="9" t="s">
        <v>3</v>
      </c>
      <c r="C11" s="3">
        <f>'BIZ kWh ENTRY'!C186</f>
        <v>0</v>
      </c>
    </row>
    <row r="12" spans="1:4" x14ac:dyDescent="0.35">
      <c r="A12" s="535"/>
      <c r="B12" s="9" t="s">
        <v>4</v>
      </c>
      <c r="C12" s="3">
        <f>'BIZ kWh ENTRY'!C187</f>
        <v>0</v>
      </c>
    </row>
    <row r="13" spans="1:4" x14ac:dyDescent="0.35">
      <c r="A13" s="535"/>
      <c r="B13" s="9" t="s">
        <v>5</v>
      </c>
      <c r="C13" s="3">
        <f>'BIZ kWh ENTRY'!C188</f>
        <v>0</v>
      </c>
    </row>
    <row r="14" spans="1:4" x14ac:dyDescent="0.35">
      <c r="A14" s="535"/>
      <c r="B14" s="9" t="s">
        <v>23</v>
      </c>
      <c r="C14" s="3">
        <f>'BIZ kWh ENTRY'!C189</f>
        <v>0</v>
      </c>
    </row>
    <row r="15" spans="1:4" x14ac:dyDescent="0.35">
      <c r="A15" s="535"/>
      <c r="B15" s="9" t="s">
        <v>24</v>
      </c>
      <c r="C15" s="3">
        <f>'BIZ kWh ENTRY'!C190</f>
        <v>0</v>
      </c>
    </row>
    <row r="16" spans="1:4" x14ac:dyDescent="0.35">
      <c r="A16" s="535"/>
      <c r="B16" s="9" t="s">
        <v>7</v>
      </c>
      <c r="C16" s="3">
        <f>'BIZ kWh ENTRY'!C191</f>
        <v>0</v>
      </c>
    </row>
    <row r="17" spans="1:3" x14ac:dyDescent="0.35">
      <c r="A17" s="535"/>
      <c r="B17" s="9" t="s">
        <v>8</v>
      </c>
      <c r="C17" s="3">
        <f>'BIZ kWh ENTRY'!C192</f>
        <v>0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13" t="str">
        <f>' LI 1M - RES'!B16</f>
        <v>Monthly kWh</v>
      </c>
      <c r="C19" s="202">
        <f>SUM(C5:C18)</f>
        <v>0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221"/>
    </row>
    <row r="22" spans="1:3" ht="15.5" x14ac:dyDescent="0.35">
      <c r="A22" s="537" t="s">
        <v>15</v>
      </c>
      <c r="B22" s="15" t="str">
        <f t="shared" ref="B22" si="0">B4</f>
        <v>End Use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1">B5</f>
        <v>Air Comp</v>
      </c>
      <c r="C23" s="3">
        <f>C5</f>
        <v>0</v>
      </c>
    </row>
    <row r="24" spans="1:3" x14ac:dyDescent="0.35">
      <c r="A24" s="538"/>
      <c r="B24" s="10" t="str">
        <f t="shared" si="1"/>
        <v>Building Shell</v>
      </c>
      <c r="C24" s="3">
        <f t="shared" si="1"/>
        <v>0</v>
      </c>
    </row>
    <row r="25" spans="1:3" x14ac:dyDescent="0.35">
      <c r="A25" s="538"/>
      <c r="B25" s="9" t="str">
        <f t="shared" si="1"/>
        <v>Cooking</v>
      </c>
      <c r="C25" s="3">
        <f t="shared" si="1"/>
        <v>0</v>
      </c>
    </row>
    <row r="26" spans="1:3" x14ac:dyDescent="0.35">
      <c r="A26" s="538"/>
      <c r="B26" s="9" t="str">
        <f t="shared" si="1"/>
        <v>Cooling</v>
      </c>
      <c r="C26" s="3">
        <f t="shared" si="1"/>
        <v>0</v>
      </c>
    </row>
    <row r="27" spans="1:3" x14ac:dyDescent="0.35">
      <c r="A27" s="538"/>
      <c r="B27" s="10" t="str">
        <f t="shared" si="1"/>
        <v>Ext Lighting</v>
      </c>
      <c r="C27" s="3">
        <f t="shared" si="1"/>
        <v>0</v>
      </c>
    </row>
    <row r="28" spans="1:3" x14ac:dyDescent="0.35">
      <c r="A28" s="538"/>
      <c r="B28" s="9" t="str">
        <f t="shared" si="1"/>
        <v>Heating</v>
      </c>
      <c r="C28" s="3">
        <f t="shared" si="1"/>
        <v>0</v>
      </c>
    </row>
    <row r="29" spans="1:3" x14ac:dyDescent="0.35">
      <c r="A29" s="538"/>
      <c r="B29" s="9" t="str">
        <f t="shared" si="1"/>
        <v>HVAC</v>
      </c>
      <c r="C29" s="3">
        <f t="shared" si="1"/>
        <v>0</v>
      </c>
    </row>
    <row r="30" spans="1:3" x14ac:dyDescent="0.35">
      <c r="A30" s="538"/>
      <c r="B30" s="9" t="str">
        <f t="shared" si="1"/>
        <v>Lighting</v>
      </c>
      <c r="C30" s="3">
        <f t="shared" si="1"/>
        <v>0</v>
      </c>
    </row>
    <row r="31" spans="1:3" x14ac:dyDescent="0.35">
      <c r="A31" s="538"/>
      <c r="B31" s="9" t="str">
        <f t="shared" si="1"/>
        <v>Miscellaneous</v>
      </c>
      <c r="C31" s="3">
        <f t="shared" si="1"/>
        <v>0</v>
      </c>
    </row>
    <row r="32" spans="1:3" ht="15" customHeight="1" x14ac:dyDescent="0.35">
      <c r="A32" s="538"/>
      <c r="B32" s="9" t="str">
        <f t="shared" si="1"/>
        <v>Motors</v>
      </c>
      <c r="C32" s="3">
        <f t="shared" si="1"/>
        <v>0</v>
      </c>
    </row>
    <row r="33" spans="1:3" x14ac:dyDescent="0.35">
      <c r="A33" s="538"/>
      <c r="B33" s="9" t="str">
        <f t="shared" si="1"/>
        <v>Process</v>
      </c>
      <c r="C33" s="3">
        <f t="shared" si="1"/>
        <v>0</v>
      </c>
    </row>
    <row r="34" spans="1:3" x14ac:dyDescent="0.35">
      <c r="A34" s="538"/>
      <c r="B34" s="9" t="str">
        <f t="shared" si="1"/>
        <v>Refrigeration</v>
      </c>
      <c r="C34" s="3">
        <f t="shared" si="1"/>
        <v>0</v>
      </c>
    </row>
    <row r="35" spans="1:3" x14ac:dyDescent="0.35">
      <c r="A35" s="538"/>
      <c r="B35" s="9" t="str">
        <f t="shared" si="1"/>
        <v>Water Heating</v>
      </c>
      <c r="C35" s="3">
        <f t="shared" si="1"/>
        <v>0</v>
      </c>
    </row>
    <row r="36" spans="1:3" ht="15" customHeight="1" x14ac:dyDescent="0.35">
      <c r="A36" s="538"/>
      <c r="B36" s="9" t="str">
        <f t="shared" si="1"/>
        <v xml:space="preserve"> </v>
      </c>
      <c r="C36" s="3"/>
    </row>
    <row r="37" spans="1:3" ht="15" customHeight="1" thickBot="1" x14ac:dyDescent="0.4">
      <c r="A37" s="539"/>
      <c r="B37" s="13" t="str">
        <f t="shared" si="1"/>
        <v>Monthly kWh</v>
      </c>
      <c r="C37" s="202">
        <f>SUM(C23:C36)</f>
        <v>0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221"/>
    </row>
    <row r="40" spans="1:3" ht="15.5" x14ac:dyDescent="0.35">
      <c r="A40" s="540" t="s">
        <v>16</v>
      </c>
      <c r="B40" s="15" t="str">
        <f t="shared" ref="B40" si="2">B22</f>
        <v>End Use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3">B23</f>
        <v>Air Comp</v>
      </c>
      <c r="C41" s="3">
        <v>0</v>
      </c>
    </row>
    <row r="42" spans="1:3" x14ac:dyDescent="0.35">
      <c r="A42" s="541"/>
      <c r="B42" s="10" t="str">
        <f t="shared" si="3"/>
        <v>Building Shell</v>
      </c>
      <c r="C42" s="3">
        <v>0</v>
      </c>
    </row>
    <row r="43" spans="1:3" x14ac:dyDescent="0.35">
      <c r="A43" s="541"/>
      <c r="B43" s="9" t="str">
        <f t="shared" si="3"/>
        <v>Cooking</v>
      </c>
      <c r="C43" s="3">
        <v>0</v>
      </c>
    </row>
    <row r="44" spans="1:3" x14ac:dyDescent="0.35">
      <c r="A44" s="541"/>
      <c r="B44" s="9" t="str">
        <f t="shared" si="3"/>
        <v>Cooling</v>
      </c>
      <c r="C44" s="3">
        <v>0</v>
      </c>
    </row>
    <row r="45" spans="1:3" x14ac:dyDescent="0.35">
      <c r="A45" s="541"/>
      <c r="B45" s="10" t="str">
        <f t="shared" si="3"/>
        <v>Ext Lighting</v>
      </c>
      <c r="C45" s="3">
        <v>0</v>
      </c>
    </row>
    <row r="46" spans="1:3" x14ac:dyDescent="0.35">
      <c r="A46" s="541"/>
      <c r="B46" s="9" t="str">
        <f t="shared" si="3"/>
        <v>Heating</v>
      </c>
      <c r="C46" s="3">
        <v>0</v>
      </c>
    </row>
    <row r="47" spans="1:3" x14ac:dyDescent="0.35">
      <c r="A47" s="541"/>
      <c r="B47" s="9" t="str">
        <f t="shared" si="3"/>
        <v>HVAC</v>
      </c>
      <c r="C47" s="3">
        <v>0</v>
      </c>
    </row>
    <row r="48" spans="1:3" x14ac:dyDescent="0.35">
      <c r="A48" s="541"/>
      <c r="B48" s="9" t="str">
        <f t="shared" si="3"/>
        <v>Lighting</v>
      </c>
      <c r="C48" s="3">
        <v>0</v>
      </c>
    </row>
    <row r="49" spans="1:3" x14ac:dyDescent="0.35">
      <c r="A49" s="541"/>
      <c r="B49" s="9" t="str">
        <f t="shared" si="3"/>
        <v>Miscellaneous</v>
      </c>
      <c r="C49" s="3">
        <v>0</v>
      </c>
    </row>
    <row r="50" spans="1:3" ht="15" customHeight="1" x14ac:dyDescent="0.35">
      <c r="A50" s="541"/>
      <c r="B50" s="9" t="str">
        <f t="shared" si="3"/>
        <v>Motors</v>
      </c>
      <c r="C50" s="3">
        <v>0</v>
      </c>
    </row>
    <row r="51" spans="1:3" x14ac:dyDescent="0.35">
      <c r="A51" s="541"/>
      <c r="B51" s="9" t="str">
        <f t="shared" si="3"/>
        <v>Process</v>
      </c>
      <c r="C51" s="3">
        <v>0</v>
      </c>
    </row>
    <row r="52" spans="1:3" x14ac:dyDescent="0.35">
      <c r="A52" s="541"/>
      <c r="B52" s="9" t="str">
        <f t="shared" si="3"/>
        <v>Refrigeration</v>
      </c>
      <c r="C52" s="3">
        <v>0</v>
      </c>
    </row>
    <row r="53" spans="1:3" x14ac:dyDescent="0.35">
      <c r="A53" s="541"/>
      <c r="B53" s="9" t="str">
        <f t="shared" si="3"/>
        <v>Water Heating</v>
      </c>
      <c r="C53" s="3">
        <v>0</v>
      </c>
    </row>
    <row r="54" spans="1:3" ht="15" customHeight="1" x14ac:dyDescent="0.35">
      <c r="A54" s="541"/>
      <c r="B54" s="9" t="str">
        <f t="shared" si="3"/>
        <v xml:space="preserve"> </v>
      </c>
      <c r="C54" s="3"/>
    </row>
    <row r="55" spans="1:3" ht="15" customHeight="1" thickBot="1" x14ac:dyDescent="0.4">
      <c r="A55" s="542"/>
      <c r="B55" s="13" t="str">
        <f t="shared" si="3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15" t="str">
        <f t="shared" ref="B58" si="4">B40</f>
        <v>End Use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5">B41</f>
        <v>Air Comp</v>
      </c>
      <c r="C59" s="23">
        <f>IF(C23=0,0,(C5*0.5)-C41)*C78*C$93*C$2</f>
        <v>0</v>
      </c>
    </row>
    <row r="60" spans="1:3" ht="15.5" x14ac:dyDescent="0.35">
      <c r="A60" s="544"/>
      <c r="B60" s="11" t="str">
        <f t="shared" si="5"/>
        <v>Building Shell</v>
      </c>
      <c r="C60" s="23">
        <f t="shared" ref="C60:C71" si="6">IF(C24=0,0,(C6*0.5)-C42)*C79*C$93*C$2</f>
        <v>0</v>
      </c>
    </row>
    <row r="61" spans="1:3" ht="15.5" x14ac:dyDescent="0.35">
      <c r="A61" s="544"/>
      <c r="B61" s="11" t="str">
        <f t="shared" si="5"/>
        <v>Cooking</v>
      </c>
      <c r="C61" s="23">
        <f t="shared" si="6"/>
        <v>0</v>
      </c>
    </row>
    <row r="62" spans="1:3" ht="15.5" x14ac:dyDescent="0.35">
      <c r="A62" s="544"/>
      <c r="B62" s="11" t="str">
        <f t="shared" si="5"/>
        <v>Cooling</v>
      </c>
      <c r="C62" s="23">
        <f t="shared" si="6"/>
        <v>0</v>
      </c>
    </row>
    <row r="63" spans="1:3" ht="15.5" x14ac:dyDescent="0.35">
      <c r="A63" s="544"/>
      <c r="B63" s="11" t="str">
        <f t="shared" si="5"/>
        <v>Ext Lighting</v>
      </c>
      <c r="C63" s="23">
        <f t="shared" si="6"/>
        <v>0</v>
      </c>
    </row>
    <row r="64" spans="1:3" ht="15.5" x14ac:dyDescent="0.35">
      <c r="A64" s="544"/>
      <c r="B64" s="11" t="str">
        <f t="shared" si="5"/>
        <v>Heating</v>
      </c>
      <c r="C64" s="23">
        <f t="shared" si="6"/>
        <v>0</v>
      </c>
    </row>
    <row r="65" spans="1:4" ht="15.5" x14ac:dyDescent="0.35">
      <c r="A65" s="544"/>
      <c r="B65" s="11" t="str">
        <f t="shared" si="5"/>
        <v>HVAC</v>
      </c>
      <c r="C65" s="23">
        <f t="shared" si="6"/>
        <v>0</v>
      </c>
    </row>
    <row r="66" spans="1:4" ht="15.5" x14ac:dyDescent="0.35">
      <c r="A66" s="544"/>
      <c r="B66" s="11" t="str">
        <f t="shared" si="5"/>
        <v>Lighting</v>
      </c>
      <c r="C66" s="23">
        <f t="shared" si="6"/>
        <v>0</v>
      </c>
    </row>
    <row r="67" spans="1:4" ht="15.5" x14ac:dyDescent="0.35">
      <c r="A67" s="544"/>
      <c r="B67" s="11" t="str">
        <f t="shared" si="5"/>
        <v>Miscellaneous</v>
      </c>
      <c r="C67" s="23">
        <f t="shared" si="6"/>
        <v>0</v>
      </c>
    </row>
    <row r="68" spans="1:4" ht="15.75" customHeight="1" x14ac:dyDescent="0.35">
      <c r="A68" s="544"/>
      <c r="B68" s="11" t="str">
        <f t="shared" si="5"/>
        <v>Motors</v>
      </c>
      <c r="C68" s="23">
        <f t="shared" si="6"/>
        <v>0</v>
      </c>
    </row>
    <row r="69" spans="1:4" ht="15.5" x14ac:dyDescent="0.35">
      <c r="A69" s="544"/>
      <c r="B69" s="11" t="str">
        <f t="shared" si="5"/>
        <v>Process</v>
      </c>
      <c r="C69" s="23">
        <f t="shared" si="6"/>
        <v>0</v>
      </c>
    </row>
    <row r="70" spans="1:4" ht="15.5" x14ac:dyDescent="0.35">
      <c r="A70" s="544"/>
      <c r="B70" s="11" t="str">
        <f t="shared" si="5"/>
        <v>Refrigeration</v>
      </c>
      <c r="C70" s="23">
        <f t="shared" si="6"/>
        <v>0</v>
      </c>
    </row>
    <row r="71" spans="1:4" ht="15.5" x14ac:dyDescent="0.35">
      <c r="A71" s="544"/>
      <c r="B71" s="11" t="str">
        <f t="shared" si="5"/>
        <v>Water Heating</v>
      </c>
      <c r="C71" s="23">
        <f t="shared" si="6"/>
        <v>0</v>
      </c>
    </row>
    <row r="72" spans="1:4" ht="15.75" customHeight="1" x14ac:dyDescent="0.35">
      <c r="A72" s="544"/>
      <c r="B72" s="11" t="str">
        <f t="shared" si="5"/>
        <v xml:space="preserve"> </v>
      </c>
      <c r="C72" s="3"/>
    </row>
    <row r="73" spans="1:4" ht="15.75" customHeight="1" x14ac:dyDescent="0.35">
      <c r="A73" s="544"/>
      <c r="B73" s="204" t="s">
        <v>26</v>
      </c>
      <c r="C73" s="23">
        <f>SUM(C59:C72)</f>
        <v>0</v>
      </c>
    </row>
    <row r="74" spans="1:4" ht="16.5" customHeight="1" thickBot="1" x14ac:dyDescent="0.4">
      <c r="A74" s="545"/>
      <c r="B74" s="130" t="s">
        <v>27</v>
      </c>
      <c r="C74" s="24">
        <f>C73</f>
        <v>0</v>
      </c>
    </row>
    <row r="75" spans="1:4" x14ac:dyDescent="0.35">
      <c r="A75" s="6"/>
      <c r="B75" s="30"/>
      <c r="C75" s="27"/>
    </row>
    <row r="76" spans="1:4" ht="15" thickBot="1" x14ac:dyDescent="0.4">
      <c r="B76" s="14"/>
      <c r="C76" s="6"/>
    </row>
    <row r="77" spans="1:4" ht="15.5" x14ac:dyDescent="0.35">
      <c r="A77" s="546" t="s">
        <v>12</v>
      </c>
      <c r="B77" s="15" t="s">
        <v>12</v>
      </c>
      <c r="C77" s="200">
        <f>C$4</f>
        <v>45292</v>
      </c>
      <c r="D77" s="185" t="s">
        <v>189</v>
      </c>
    </row>
    <row r="78" spans="1:4" ht="15.75" customHeight="1" x14ac:dyDescent="0.35">
      <c r="A78" s="547"/>
      <c r="B78" s="11" t="str">
        <f>B59</f>
        <v>Air Comp</v>
      </c>
      <c r="C78" s="282">
        <f>'2M - SGS'!C78</f>
        <v>8.5109000000000004E-2</v>
      </c>
      <c r="D78" s="195">
        <f t="shared" ref="D78:D90" si="7">SUM(C78:C78)</f>
        <v>8.5109000000000004E-2</v>
      </c>
    </row>
    <row r="79" spans="1:4" ht="15.5" x14ac:dyDescent="0.35">
      <c r="A79" s="547"/>
      <c r="B79" s="11" t="str">
        <f t="shared" ref="B79:B90" si="8">B60</f>
        <v>Building Shell</v>
      </c>
      <c r="C79" s="282">
        <f>'2M - SGS'!C79</f>
        <v>0.107824</v>
      </c>
      <c r="D79" s="195">
        <f t="shared" si="7"/>
        <v>0.107824</v>
      </c>
    </row>
    <row r="80" spans="1:4" ht="15.5" x14ac:dyDescent="0.35">
      <c r="A80" s="547"/>
      <c r="B80" s="11" t="str">
        <f t="shared" si="8"/>
        <v>Cooking</v>
      </c>
      <c r="C80" s="282">
        <f>'2M - SGS'!C80</f>
        <v>8.6096000000000006E-2</v>
      </c>
      <c r="D80" s="195">
        <f t="shared" si="7"/>
        <v>8.6096000000000006E-2</v>
      </c>
    </row>
    <row r="81" spans="1:4" ht="15.5" x14ac:dyDescent="0.35">
      <c r="A81" s="547"/>
      <c r="B81" s="11" t="str">
        <f t="shared" si="8"/>
        <v>Cooling</v>
      </c>
      <c r="C81" s="282">
        <f>'2M - SGS'!C81</f>
        <v>6.0000000000000002E-6</v>
      </c>
      <c r="D81" s="195">
        <f t="shared" si="7"/>
        <v>6.0000000000000002E-6</v>
      </c>
    </row>
    <row r="82" spans="1:4" ht="15.5" x14ac:dyDescent="0.35">
      <c r="A82" s="547"/>
      <c r="B82" s="11" t="str">
        <f t="shared" si="8"/>
        <v>Ext Lighting</v>
      </c>
      <c r="C82" s="282">
        <f>'2M - SGS'!C82</f>
        <v>0.106265</v>
      </c>
      <c r="D82" s="195">
        <f t="shared" si="7"/>
        <v>0.106265</v>
      </c>
    </row>
    <row r="83" spans="1:4" ht="15.5" x14ac:dyDescent="0.35">
      <c r="A83" s="547"/>
      <c r="B83" s="11" t="str">
        <f t="shared" si="8"/>
        <v>Heating</v>
      </c>
      <c r="C83" s="282">
        <f>'2M - SGS'!C83</f>
        <v>0.210397</v>
      </c>
      <c r="D83" s="195">
        <f t="shared" si="7"/>
        <v>0.210397</v>
      </c>
    </row>
    <row r="84" spans="1:4" ht="15.5" x14ac:dyDescent="0.35">
      <c r="A84" s="547"/>
      <c r="B84" s="11" t="str">
        <f t="shared" si="8"/>
        <v>HVAC</v>
      </c>
      <c r="C84" s="282">
        <f>'2M - SGS'!C84</f>
        <v>0.107824</v>
      </c>
      <c r="D84" s="195">
        <f t="shared" si="7"/>
        <v>0.107824</v>
      </c>
    </row>
    <row r="85" spans="1:4" ht="15.5" x14ac:dyDescent="0.35">
      <c r="A85" s="547"/>
      <c r="B85" s="11" t="str">
        <f t="shared" si="8"/>
        <v>Lighting</v>
      </c>
      <c r="C85" s="282">
        <f>'2M - SGS'!C85</f>
        <v>9.3563999999999994E-2</v>
      </c>
      <c r="D85" s="195">
        <f t="shared" si="7"/>
        <v>9.3563999999999994E-2</v>
      </c>
    </row>
    <row r="86" spans="1:4" ht="15.5" x14ac:dyDescent="0.35">
      <c r="A86" s="547"/>
      <c r="B86" s="11" t="str">
        <f t="shared" si="8"/>
        <v>Miscellaneous</v>
      </c>
      <c r="C86" s="282">
        <f>'2M - SGS'!C86</f>
        <v>8.5109000000000004E-2</v>
      </c>
      <c r="D86" s="195">
        <f t="shared" si="7"/>
        <v>8.5109000000000004E-2</v>
      </c>
    </row>
    <row r="87" spans="1:4" ht="15.5" x14ac:dyDescent="0.35">
      <c r="A87" s="547"/>
      <c r="B87" s="11" t="str">
        <f t="shared" si="8"/>
        <v>Motors</v>
      </c>
      <c r="C87" s="282">
        <f>'2M - SGS'!C87</f>
        <v>8.5109000000000004E-2</v>
      </c>
      <c r="D87" s="195">
        <f t="shared" si="7"/>
        <v>8.5109000000000004E-2</v>
      </c>
    </row>
    <row r="88" spans="1:4" ht="15.5" x14ac:dyDescent="0.35">
      <c r="A88" s="547"/>
      <c r="B88" s="11" t="str">
        <f t="shared" si="8"/>
        <v>Process</v>
      </c>
      <c r="C88" s="282">
        <f>'2M - SGS'!C88</f>
        <v>8.5109000000000004E-2</v>
      </c>
      <c r="D88" s="195">
        <f t="shared" si="7"/>
        <v>8.5109000000000004E-2</v>
      </c>
    </row>
    <row r="89" spans="1:4" ht="15.5" x14ac:dyDescent="0.35">
      <c r="A89" s="547"/>
      <c r="B89" s="11" t="str">
        <f t="shared" si="8"/>
        <v>Refrigeration</v>
      </c>
      <c r="C89" s="282">
        <f>'2M - SGS'!C89</f>
        <v>8.3486000000000005E-2</v>
      </c>
      <c r="D89" s="195">
        <f t="shared" si="7"/>
        <v>8.3486000000000005E-2</v>
      </c>
    </row>
    <row r="90" spans="1:4" ht="16" thickBot="1" x14ac:dyDescent="0.4">
      <c r="A90" s="548"/>
      <c r="B90" s="12" t="str">
        <f t="shared" si="8"/>
        <v>Water Heating</v>
      </c>
      <c r="C90" s="385">
        <f>'2M - SGS'!C90</f>
        <v>0.108255</v>
      </c>
      <c r="D90" s="195">
        <f t="shared" si="7"/>
        <v>0.108255</v>
      </c>
    </row>
    <row r="91" spans="1:4" ht="15" thickBot="1" x14ac:dyDescent="0.4"/>
    <row r="92" spans="1:4" x14ac:dyDescent="0.35">
      <c r="A92" s="17"/>
      <c r="B92" s="532" t="s">
        <v>28</v>
      </c>
      <c r="C92" s="175">
        <f>C$4</f>
        <v>45292</v>
      </c>
    </row>
    <row r="93" spans="1:4" ht="15" thickBot="1" x14ac:dyDescent="0.4">
      <c r="A93" s="17"/>
      <c r="B93" s="533"/>
      <c r="C93" s="410">
        <f>'2M - SGS'!C93</f>
        <v>5.5282999999999999E-2</v>
      </c>
      <c r="D93" s="185" t="s">
        <v>195</v>
      </c>
    </row>
    <row r="94" spans="1:4" x14ac:dyDescent="0.35">
      <c r="D94" s="185" t="s">
        <v>202</v>
      </c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7030A0"/>
  </sheetPr>
  <dimension ref="A1:C198"/>
  <sheetViews>
    <sheetView zoomScale="80" zoomScaleNormal="80" workbookViewId="0">
      <pane xSplit="2" topLeftCell="C1" activePane="topRight" state="frozen"/>
      <selection activeCell="K32" sqref="K32"/>
      <selection pane="topRight" activeCell="C11" sqref="C11"/>
    </sheetView>
  </sheetViews>
  <sheetFormatPr defaultRowHeight="14.5" x14ac:dyDescent="0.35"/>
  <cols>
    <col min="1" max="1" width="10" customWidth="1"/>
    <col min="2" max="2" width="24.81640625" customWidth="1"/>
    <col min="3" max="3" width="15.81640625" bestFit="1" customWidth="1"/>
    <col min="12" max="12" width="9.1796875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ENTRY'!S180</f>
        <v>0</v>
      </c>
    </row>
    <row r="6" spans="1:3" x14ac:dyDescent="0.35">
      <c r="A6" s="535"/>
      <c r="B6" s="10" t="s">
        <v>0</v>
      </c>
      <c r="C6" s="3">
        <f>'BIZ kWh ENTRY'!S181</f>
        <v>0</v>
      </c>
    </row>
    <row r="7" spans="1:3" x14ac:dyDescent="0.35">
      <c r="A7" s="535"/>
      <c r="B7" s="9" t="s">
        <v>21</v>
      </c>
      <c r="C7" s="3">
        <f>'BIZ kWh ENTRY'!S182</f>
        <v>0</v>
      </c>
    </row>
    <row r="8" spans="1:3" x14ac:dyDescent="0.35">
      <c r="A8" s="535"/>
      <c r="B8" s="9" t="s">
        <v>1</v>
      </c>
      <c r="C8" s="3">
        <f>'BIZ kWh ENTRY'!S183</f>
        <v>0</v>
      </c>
    </row>
    <row r="9" spans="1:3" x14ac:dyDescent="0.35">
      <c r="A9" s="535"/>
      <c r="B9" s="10" t="s">
        <v>22</v>
      </c>
      <c r="C9" s="3">
        <f>'BIZ kWh ENTRY'!S184</f>
        <v>0</v>
      </c>
    </row>
    <row r="10" spans="1:3" x14ac:dyDescent="0.35">
      <c r="A10" s="535"/>
      <c r="B10" s="9" t="s">
        <v>9</v>
      </c>
      <c r="C10" s="3">
        <f>'BIZ kWh ENTRY'!S185</f>
        <v>0</v>
      </c>
    </row>
    <row r="11" spans="1:3" x14ac:dyDescent="0.35">
      <c r="A11" s="535"/>
      <c r="B11" s="9" t="s">
        <v>3</v>
      </c>
      <c r="C11" s="3">
        <f>'BIZ kWh ENTRY'!S186</f>
        <v>0</v>
      </c>
    </row>
    <row r="12" spans="1:3" x14ac:dyDescent="0.35">
      <c r="A12" s="535"/>
      <c r="B12" s="9" t="s">
        <v>4</v>
      </c>
      <c r="C12" s="3">
        <f>'BIZ kWh ENTRY'!S187</f>
        <v>0</v>
      </c>
    </row>
    <row r="13" spans="1:3" x14ac:dyDescent="0.35">
      <c r="A13" s="535"/>
      <c r="B13" s="9" t="s">
        <v>5</v>
      </c>
      <c r="C13" s="3">
        <f>'BIZ kWh ENTRY'!S188</f>
        <v>0</v>
      </c>
    </row>
    <row r="14" spans="1:3" x14ac:dyDescent="0.35">
      <c r="A14" s="535"/>
      <c r="B14" s="9" t="s">
        <v>23</v>
      </c>
      <c r="C14" s="3">
        <f>'BIZ kWh ENTRY'!S189</f>
        <v>0</v>
      </c>
    </row>
    <row r="15" spans="1:3" x14ac:dyDescent="0.35">
      <c r="A15" s="535"/>
      <c r="B15" s="9" t="s">
        <v>24</v>
      </c>
      <c r="C15" s="3">
        <f>'BIZ kWh ENTRY'!S190</f>
        <v>0</v>
      </c>
    </row>
    <row r="16" spans="1:3" x14ac:dyDescent="0.35">
      <c r="A16" s="535"/>
      <c r="B16" s="9" t="s">
        <v>7</v>
      </c>
      <c r="C16" s="3">
        <f>'BIZ kWh ENTRY'!S191</f>
        <v>0</v>
      </c>
    </row>
    <row r="17" spans="1:3" x14ac:dyDescent="0.35">
      <c r="A17" s="535"/>
      <c r="B17" s="9" t="s">
        <v>8</v>
      </c>
      <c r="C17" s="3">
        <f>'BIZ kWh ENTRY'!S192</f>
        <v>0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LI 1M - RES'!B16</f>
        <v>Monthly kWh</v>
      </c>
      <c r="C19" s="202">
        <f>SUM(C5:C18)</f>
        <v>0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221"/>
    </row>
    <row r="22" spans="1:3" ht="15.5" x14ac:dyDescent="0.35">
      <c r="A22" s="537" t="s">
        <v>15</v>
      </c>
      <c r="B22" s="15" t="s">
        <v>10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0">B5</f>
        <v>Air Comp</v>
      </c>
      <c r="C23" s="3">
        <f>C5</f>
        <v>0</v>
      </c>
    </row>
    <row r="24" spans="1:3" x14ac:dyDescent="0.35">
      <c r="A24" s="538"/>
      <c r="B24" s="10" t="str">
        <f t="shared" si="0"/>
        <v>Building Shell</v>
      </c>
      <c r="C24" s="3">
        <f t="shared" si="0"/>
        <v>0</v>
      </c>
    </row>
    <row r="25" spans="1:3" x14ac:dyDescent="0.35">
      <c r="A25" s="538"/>
      <c r="B25" s="9" t="str">
        <f t="shared" si="0"/>
        <v>Cooking</v>
      </c>
      <c r="C25" s="3">
        <f t="shared" si="0"/>
        <v>0</v>
      </c>
    </row>
    <row r="26" spans="1:3" x14ac:dyDescent="0.35">
      <c r="A26" s="538"/>
      <c r="B26" s="9" t="str">
        <f t="shared" si="0"/>
        <v>Cooling</v>
      </c>
      <c r="C26" s="3">
        <f t="shared" si="0"/>
        <v>0</v>
      </c>
    </row>
    <row r="27" spans="1:3" x14ac:dyDescent="0.35">
      <c r="A27" s="538"/>
      <c r="B27" s="10" t="str">
        <f t="shared" si="0"/>
        <v>Ext Lighting</v>
      </c>
      <c r="C27" s="3">
        <f t="shared" si="0"/>
        <v>0</v>
      </c>
    </row>
    <row r="28" spans="1:3" x14ac:dyDescent="0.35">
      <c r="A28" s="538"/>
      <c r="B28" s="9" t="str">
        <f t="shared" si="0"/>
        <v>Heating</v>
      </c>
      <c r="C28" s="3">
        <f t="shared" si="0"/>
        <v>0</v>
      </c>
    </row>
    <row r="29" spans="1:3" x14ac:dyDescent="0.35">
      <c r="A29" s="538"/>
      <c r="B29" s="9" t="str">
        <f t="shared" si="0"/>
        <v>HVAC</v>
      </c>
      <c r="C29" s="3">
        <f t="shared" si="0"/>
        <v>0</v>
      </c>
    </row>
    <row r="30" spans="1:3" x14ac:dyDescent="0.35">
      <c r="A30" s="538"/>
      <c r="B30" s="9" t="str">
        <f t="shared" si="0"/>
        <v>Lighting</v>
      </c>
      <c r="C30" s="3">
        <f t="shared" si="0"/>
        <v>0</v>
      </c>
    </row>
    <row r="31" spans="1:3" x14ac:dyDescent="0.35">
      <c r="A31" s="538"/>
      <c r="B31" s="9" t="str">
        <f t="shared" si="0"/>
        <v>Miscellaneous</v>
      </c>
      <c r="C31" s="3">
        <f t="shared" si="0"/>
        <v>0</v>
      </c>
    </row>
    <row r="32" spans="1:3" ht="15" customHeight="1" x14ac:dyDescent="0.35">
      <c r="A32" s="538"/>
      <c r="B32" s="9" t="str">
        <f t="shared" si="0"/>
        <v>Motors</v>
      </c>
      <c r="C32" s="3">
        <f t="shared" si="0"/>
        <v>0</v>
      </c>
    </row>
    <row r="33" spans="1:3" x14ac:dyDescent="0.35">
      <c r="A33" s="538"/>
      <c r="B33" s="9" t="str">
        <f t="shared" si="0"/>
        <v>Process</v>
      </c>
      <c r="C33" s="3">
        <f t="shared" si="0"/>
        <v>0</v>
      </c>
    </row>
    <row r="34" spans="1:3" x14ac:dyDescent="0.35">
      <c r="A34" s="538"/>
      <c r="B34" s="9" t="str">
        <f t="shared" si="0"/>
        <v>Refrigeration</v>
      </c>
      <c r="C34" s="3">
        <f t="shared" si="0"/>
        <v>0</v>
      </c>
    </row>
    <row r="35" spans="1:3" x14ac:dyDescent="0.35">
      <c r="A35" s="538"/>
      <c r="B35" s="9" t="str">
        <f t="shared" si="0"/>
        <v>Water Heating</v>
      </c>
      <c r="C35" s="3">
        <f t="shared" si="0"/>
        <v>0</v>
      </c>
    </row>
    <row r="36" spans="1:3" ht="15" customHeight="1" x14ac:dyDescent="0.35">
      <c r="A36" s="538"/>
      <c r="B36" s="9" t="str">
        <f t="shared" si="0"/>
        <v xml:space="preserve"> </v>
      </c>
      <c r="C36" s="3"/>
    </row>
    <row r="37" spans="1:3" ht="15" customHeight="1" thickBot="1" x14ac:dyDescent="0.4">
      <c r="A37" s="539"/>
      <c r="B37" s="201" t="str">
        <f t="shared" si="0"/>
        <v>Monthly kWh</v>
      </c>
      <c r="C37" s="202">
        <f>SUM(C23:C36)</f>
        <v>0</v>
      </c>
    </row>
    <row r="38" spans="1:3" x14ac:dyDescent="0.35">
      <c r="A38" s="35"/>
      <c r="B38" s="21"/>
      <c r="C38" s="7"/>
    </row>
    <row r="39" spans="1:3" s="37" customFormat="1" ht="15" thickBot="1" x14ac:dyDescent="0.4">
      <c r="C39" s="221"/>
    </row>
    <row r="40" spans="1:3" ht="15.5" x14ac:dyDescent="0.35">
      <c r="A40" s="540" t="s">
        <v>16</v>
      </c>
      <c r="B40" s="15" t="s">
        <v>10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1">B23</f>
        <v>Air Comp</v>
      </c>
      <c r="C41" s="3">
        <v>0</v>
      </c>
    </row>
    <row r="42" spans="1:3" x14ac:dyDescent="0.35">
      <c r="A42" s="541"/>
      <c r="B42" s="10" t="str">
        <f t="shared" si="1"/>
        <v>Building Shell</v>
      </c>
      <c r="C42" s="3">
        <v>0</v>
      </c>
    </row>
    <row r="43" spans="1:3" x14ac:dyDescent="0.35">
      <c r="A43" s="541"/>
      <c r="B43" s="9" t="str">
        <f t="shared" si="1"/>
        <v>Cooking</v>
      </c>
      <c r="C43" s="3">
        <v>0</v>
      </c>
    </row>
    <row r="44" spans="1:3" x14ac:dyDescent="0.35">
      <c r="A44" s="541"/>
      <c r="B44" s="9" t="str">
        <f t="shared" si="1"/>
        <v>Cooling</v>
      </c>
      <c r="C44" s="3">
        <v>0</v>
      </c>
    </row>
    <row r="45" spans="1:3" x14ac:dyDescent="0.35">
      <c r="A45" s="541"/>
      <c r="B45" s="10" t="str">
        <f t="shared" si="1"/>
        <v>Ext Lighting</v>
      </c>
      <c r="C45" s="3">
        <v>0</v>
      </c>
    </row>
    <row r="46" spans="1:3" x14ac:dyDescent="0.35">
      <c r="A46" s="541"/>
      <c r="B46" s="9" t="str">
        <f t="shared" si="1"/>
        <v>Heating</v>
      </c>
      <c r="C46" s="3">
        <v>0</v>
      </c>
    </row>
    <row r="47" spans="1:3" x14ac:dyDescent="0.35">
      <c r="A47" s="541"/>
      <c r="B47" s="9" t="str">
        <f t="shared" si="1"/>
        <v>HVAC</v>
      </c>
      <c r="C47" s="3">
        <v>0</v>
      </c>
    </row>
    <row r="48" spans="1:3" x14ac:dyDescent="0.35">
      <c r="A48" s="541"/>
      <c r="B48" s="9" t="str">
        <f t="shared" si="1"/>
        <v>Lighting</v>
      </c>
      <c r="C48" s="3">
        <v>0</v>
      </c>
    </row>
    <row r="49" spans="1:3" x14ac:dyDescent="0.35">
      <c r="A49" s="541"/>
      <c r="B49" s="9" t="str">
        <f t="shared" si="1"/>
        <v>Miscellaneous</v>
      </c>
      <c r="C49" s="3">
        <v>0</v>
      </c>
    </row>
    <row r="50" spans="1:3" ht="15" customHeight="1" x14ac:dyDescent="0.35">
      <c r="A50" s="541"/>
      <c r="B50" s="9" t="str">
        <f t="shared" si="1"/>
        <v>Motors</v>
      </c>
      <c r="C50" s="3">
        <v>0</v>
      </c>
    </row>
    <row r="51" spans="1:3" x14ac:dyDescent="0.35">
      <c r="A51" s="541"/>
      <c r="B51" s="9" t="str">
        <f t="shared" si="1"/>
        <v>Process</v>
      </c>
      <c r="C51" s="3">
        <v>0</v>
      </c>
    </row>
    <row r="52" spans="1:3" x14ac:dyDescent="0.35">
      <c r="A52" s="541"/>
      <c r="B52" s="9" t="str">
        <f t="shared" si="1"/>
        <v>Refrigeration</v>
      </c>
      <c r="C52" s="3">
        <v>0</v>
      </c>
    </row>
    <row r="53" spans="1:3" x14ac:dyDescent="0.35">
      <c r="A53" s="541"/>
      <c r="B53" s="9" t="str">
        <f t="shared" si="1"/>
        <v>Water Heating</v>
      </c>
      <c r="C53" s="3">
        <v>0</v>
      </c>
    </row>
    <row r="54" spans="1:3" ht="15" customHeight="1" x14ac:dyDescent="0.35">
      <c r="A54" s="541"/>
      <c r="B54" s="9" t="str">
        <f t="shared" si="1"/>
        <v xml:space="preserve"> </v>
      </c>
      <c r="C54" s="3"/>
    </row>
    <row r="55" spans="1:3" ht="15" customHeight="1" thickBot="1" x14ac:dyDescent="0.4">
      <c r="A55" s="542"/>
      <c r="B55" s="201" t="str">
        <f t="shared" si="1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15" t="s">
        <v>10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2">B41</f>
        <v>Air Comp</v>
      </c>
      <c r="C59" s="23">
        <f>IF(C23=0,0,(C5*0.5)-C41)*C78*C93*C$2</f>
        <v>0</v>
      </c>
    </row>
    <row r="60" spans="1:3" ht="15.5" x14ac:dyDescent="0.35">
      <c r="A60" s="544"/>
      <c r="B60" s="11" t="str">
        <f t="shared" si="2"/>
        <v>Building Shell</v>
      </c>
      <c r="C60" s="23">
        <f t="shared" ref="C60:C71" si="3">IF(C24=0,0,(C6*0.5)-C42)*C79*C94*C$2</f>
        <v>0</v>
      </c>
    </row>
    <row r="61" spans="1:3" ht="15.5" x14ac:dyDescent="0.35">
      <c r="A61" s="544"/>
      <c r="B61" s="11" t="str">
        <f t="shared" si="2"/>
        <v>Cooking</v>
      </c>
      <c r="C61" s="23">
        <f t="shared" si="3"/>
        <v>0</v>
      </c>
    </row>
    <row r="62" spans="1:3" ht="15.5" x14ac:dyDescent="0.35">
      <c r="A62" s="544"/>
      <c r="B62" s="11" t="str">
        <f t="shared" si="2"/>
        <v>Cooling</v>
      </c>
      <c r="C62" s="23">
        <f t="shared" si="3"/>
        <v>0</v>
      </c>
    </row>
    <row r="63" spans="1:3" ht="15.5" x14ac:dyDescent="0.35">
      <c r="A63" s="544"/>
      <c r="B63" s="11" t="str">
        <f t="shared" si="2"/>
        <v>Ext Lighting</v>
      </c>
      <c r="C63" s="23">
        <f t="shared" si="3"/>
        <v>0</v>
      </c>
    </row>
    <row r="64" spans="1:3" ht="15.5" x14ac:dyDescent="0.35">
      <c r="A64" s="544"/>
      <c r="B64" s="11" t="str">
        <f t="shared" si="2"/>
        <v>Heating</v>
      </c>
      <c r="C64" s="23">
        <f t="shared" si="3"/>
        <v>0</v>
      </c>
    </row>
    <row r="65" spans="1:3" ht="15.5" x14ac:dyDescent="0.35">
      <c r="A65" s="544"/>
      <c r="B65" s="11" t="str">
        <f t="shared" si="2"/>
        <v>HVAC</v>
      </c>
      <c r="C65" s="23">
        <f t="shared" si="3"/>
        <v>0</v>
      </c>
    </row>
    <row r="66" spans="1:3" ht="15.5" x14ac:dyDescent="0.35">
      <c r="A66" s="544"/>
      <c r="B66" s="11" t="str">
        <f t="shared" si="2"/>
        <v>Lighting</v>
      </c>
      <c r="C66" s="23">
        <f t="shared" si="3"/>
        <v>0</v>
      </c>
    </row>
    <row r="67" spans="1:3" ht="15.5" x14ac:dyDescent="0.35">
      <c r="A67" s="544"/>
      <c r="B67" s="11" t="str">
        <f t="shared" si="2"/>
        <v>Miscellaneous</v>
      </c>
      <c r="C67" s="23">
        <f t="shared" si="3"/>
        <v>0</v>
      </c>
    </row>
    <row r="68" spans="1:3" ht="15.75" customHeight="1" x14ac:dyDescent="0.35">
      <c r="A68" s="544"/>
      <c r="B68" s="11" t="str">
        <f t="shared" si="2"/>
        <v>Motors</v>
      </c>
      <c r="C68" s="23">
        <f t="shared" si="3"/>
        <v>0</v>
      </c>
    </row>
    <row r="69" spans="1:3" ht="15.5" x14ac:dyDescent="0.35">
      <c r="A69" s="544"/>
      <c r="B69" s="11" t="str">
        <f t="shared" si="2"/>
        <v>Process</v>
      </c>
      <c r="C69" s="23">
        <f t="shared" si="3"/>
        <v>0</v>
      </c>
    </row>
    <row r="70" spans="1:3" ht="15.5" x14ac:dyDescent="0.35">
      <c r="A70" s="544"/>
      <c r="B70" s="11" t="str">
        <f t="shared" si="2"/>
        <v>Refrigeration</v>
      </c>
      <c r="C70" s="23">
        <f t="shared" si="3"/>
        <v>0</v>
      </c>
    </row>
    <row r="71" spans="1:3" ht="15.5" x14ac:dyDescent="0.35">
      <c r="A71" s="544"/>
      <c r="B71" s="11" t="str">
        <f t="shared" si="2"/>
        <v>Water Heating</v>
      </c>
      <c r="C71" s="23">
        <f t="shared" si="3"/>
        <v>0</v>
      </c>
    </row>
    <row r="72" spans="1:3" ht="15.75" customHeight="1" x14ac:dyDescent="0.35">
      <c r="A72" s="544"/>
      <c r="B72" s="11" t="str">
        <f t="shared" si="2"/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0</v>
      </c>
    </row>
    <row r="74" spans="1:3" ht="16.5" customHeight="1" thickBot="1" x14ac:dyDescent="0.4">
      <c r="A74" s="545"/>
      <c r="B74" s="130" t="s">
        <v>27</v>
      </c>
      <c r="C74" s="24">
        <f>C73</f>
        <v>0</v>
      </c>
    </row>
    <row r="75" spans="1:3" x14ac:dyDescent="0.35">
      <c r="A75" s="6"/>
      <c r="B75" s="30"/>
      <c r="C75" s="27"/>
    </row>
    <row r="76" spans="1:3" ht="15" thickBot="1" x14ac:dyDescent="0.4">
      <c r="B76" s="14"/>
      <c r="C76" s="6"/>
    </row>
    <row r="77" spans="1:3" ht="15.5" x14ac:dyDescent="0.35">
      <c r="A77" s="546" t="s">
        <v>12</v>
      </c>
      <c r="B77" s="15" t="s">
        <v>12</v>
      </c>
      <c r="C77" s="200">
        <f>C$4</f>
        <v>45292</v>
      </c>
    </row>
    <row r="78" spans="1:3" ht="15.75" customHeight="1" x14ac:dyDescent="0.35">
      <c r="A78" s="547"/>
      <c r="B78" s="11" t="str">
        <f>B59</f>
        <v>Air Comp</v>
      </c>
      <c r="C78" s="18">
        <f>'3M - LGS'!C78</f>
        <v>8.5109000000000004E-2</v>
      </c>
    </row>
    <row r="79" spans="1:3" ht="15.5" x14ac:dyDescent="0.35">
      <c r="A79" s="547"/>
      <c r="B79" s="11" t="str">
        <f t="shared" ref="B79:B90" si="4">B60</f>
        <v>Building Shell</v>
      </c>
      <c r="C79" s="18">
        <f>'3M - LGS'!C79</f>
        <v>0.107824</v>
      </c>
    </row>
    <row r="80" spans="1:3" ht="15.5" x14ac:dyDescent="0.35">
      <c r="A80" s="547"/>
      <c r="B80" s="11" t="str">
        <f t="shared" si="4"/>
        <v>Cooking</v>
      </c>
      <c r="C80" s="18">
        <f>'3M - LGS'!C80</f>
        <v>8.6096000000000006E-2</v>
      </c>
    </row>
    <row r="81" spans="1:3" ht="15.5" x14ac:dyDescent="0.35">
      <c r="A81" s="547"/>
      <c r="B81" s="11" t="str">
        <f t="shared" si="4"/>
        <v>Cooling</v>
      </c>
      <c r="C81" s="18">
        <f>'3M - LGS'!C81</f>
        <v>6.0000000000000002E-6</v>
      </c>
    </row>
    <row r="82" spans="1:3" ht="15.5" x14ac:dyDescent="0.35">
      <c r="A82" s="547"/>
      <c r="B82" s="11" t="str">
        <f t="shared" si="4"/>
        <v>Ext Lighting</v>
      </c>
      <c r="C82" s="18">
        <f>'3M - LGS'!C82</f>
        <v>0.106265</v>
      </c>
    </row>
    <row r="83" spans="1:3" ht="15.5" x14ac:dyDescent="0.35">
      <c r="A83" s="547"/>
      <c r="B83" s="11" t="str">
        <f t="shared" si="4"/>
        <v>Heating</v>
      </c>
      <c r="C83" s="18">
        <f>'3M - LGS'!C83</f>
        <v>0.210397</v>
      </c>
    </row>
    <row r="84" spans="1:3" ht="15.5" x14ac:dyDescent="0.35">
      <c r="A84" s="547"/>
      <c r="B84" s="11" t="str">
        <f t="shared" si="4"/>
        <v>HVAC</v>
      </c>
      <c r="C84" s="18">
        <f>'3M - LGS'!C84</f>
        <v>0.107824</v>
      </c>
    </row>
    <row r="85" spans="1:3" ht="15.5" x14ac:dyDescent="0.35">
      <c r="A85" s="547"/>
      <c r="B85" s="11" t="str">
        <f t="shared" si="4"/>
        <v>Lighting</v>
      </c>
      <c r="C85" s="18">
        <f>'3M - LGS'!C85</f>
        <v>9.3563999999999994E-2</v>
      </c>
    </row>
    <row r="86" spans="1:3" ht="15.5" x14ac:dyDescent="0.35">
      <c r="A86" s="547"/>
      <c r="B86" s="11" t="str">
        <f t="shared" si="4"/>
        <v>Miscellaneous</v>
      </c>
      <c r="C86" s="18">
        <f>'3M - LGS'!C86</f>
        <v>8.5109000000000004E-2</v>
      </c>
    </row>
    <row r="87" spans="1:3" ht="15.5" x14ac:dyDescent="0.35">
      <c r="A87" s="547"/>
      <c r="B87" s="11" t="str">
        <f t="shared" si="4"/>
        <v>Motors</v>
      </c>
      <c r="C87" s="18">
        <f>'3M - LGS'!C87</f>
        <v>8.5109000000000004E-2</v>
      </c>
    </row>
    <row r="88" spans="1:3" ht="15.5" x14ac:dyDescent="0.35">
      <c r="A88" s="547"/>
      <c r="B88" s="11" t="str">
        <f t="shared" si="4"/>
        <v>Process</v>
      </c>
      <c r="C88" s="18">
        <f>'3M - LGS'!C88</f>
        <v>8.5109000000000004E-2</v>
      </c>
    </row>
    <row r="89" spans="1:3" ht="15.5" x14ac:dyDescent="0.35">
      <c r="A89" s="547"/>
      <c r="B89" s="11" t="str">
        <f t="shared" si="4"/>
        <v>Refrigeration</v>
      </c>
      <c r="C89" s="18">
        <f>'3M - LGS'!C89</f>
        <v>8.3486000000000005E-2</v>
      </c>
    </row>
    <row r="90" spans="1:3" ht="16" thickBot="1" x14ac:dyDescent="0.4">
      <c r="A90" s="548"/>
      <c r="B90" s="12" t="str">
        <f t="shared" si="4"/>
        <v>Water Heating</v>
      </c>
      <c r="C90" s="19">
        <f>'3M - LGS'!C90</f>
        <v>0.108255</v>
      </c>
    </row>
    <row r="91" spans="1:3" ht="15" thickBot="1" x14ac:dyDescent="0.4"/>
    <row r="92" spans="1:3" ht="15" customHeight="1" x14ac:dyDescent="0.35">
      <c r="A92" s="571" t="s">
        <v>28</v>
      </c>
      <c r="B92" s="230" t="s">
        <v>31</v>
      </c>
      <c r="C92" s="200">
        <f>C$4</f>
        <v>45292</v>
      </c>
    </row>
    <row r="93" spans="1:3" ht="15.75" customHeight="1" x14ac:dyDescent="0.35">
      <c r="A93" s="572"/>
      <c r="B93" s="9" t="s">
        <v>20</v>
      </c>
      <c r="C93" s="411">
        <f>'3M - LGS'!C93</f>
        <v>3.7309000000000002E-2</v>
      </c>
    </row>
    <row r="94" spans="1:3" x14ac:dyDescent="0.35">
      <c r="A94" s="572"/>
      <c r="B94" s="9" t="s">
        <v>0</v>
      </c>
      <c r="C94" s="411">
        <f>'3M - LGS'!C94</f>
        <v>4.0160000000000001E-2</v>
      </c>
    </row>
    <row r="95" spans="1:3" x14ac:dyDescent="0.35">
      <c r="A95" s="572"/>
      <c r="B95" s="9" t="s">
        <v>21</v>
      </c>
      <c r="C95" s="411">
        <f>'3M - LGS'!C95</f>
        <v>3.8309000000000003E-2</v>
      </c>
    </row>
    <row r="96" spans="1:3" x14ac:dyDescent="0.35">
      <c r="A96" s="572"/>
      <c r="B96" s="9" t="s">
        <v>1</v>
      </c>
      <c r="C96" s="411">
        <f>'3M - LGS'!C96</f>
        <v>3.7989000000000002E-2</v>
      </c>
    </row>
    <row r="97" spans="1:3" x14ac:dyDescent="0.35">
      <c r="A97" s="572"/>
      <c r="B97" s="9" t="s">
        <v>22</v>
      </c>
      <c r="C97" s="411">
        <f>'3M - LGS'!C97</f>
        <v>2.9585E-2</v>
      </c>
    </row>
    <row r="98" spans="1:3" x14ac:dyDescent="0.35">
      <c r="A98" s="572"/>
      <c r="B98" s="9" t="s">
        <v>9</v>
      </c>
      <c r="C98" s="411">
        <f>'3M - LGS'!C98</f>
        <v>3.8060999999999998E-2</v>
      </c>
    </row>
    <row r="99" spans="1:3" x14ac:dyDescent="0.35">
      <c r="A99" s="572"/>
      <c r="B99" s="9" t="s">
        <v>3</v>
      </c>
      <c r="C99" s="411">
        <f>'3M - LGS'!C99</f>
        <v>4.0160000000000001E-2</v>
      </c>
    </row>
    <row r="100" spans="1:3" x14ac:dyDescent="0.35">
      <c r="A100" s="572"/>
      <c r="B100" s="9" t="s">
        <v>4</v>
      </c>
      <c r="C100" s="411">
        <f>'3M - LGS'!C100</f>
        <v>3.8844999999999998E-2</v>
      </c>
    </row>
    <row r="101" spans="1:3" x14ac:dyDescent="0.35">
      <c r="A101" s="572"/>
      <c r="B101" s="9" t="s">
        <v>5</v>
      </c>
      <c r="C101" s="411">
        <f>'3M - LGS'!C101</f>
        <v>3.7309000000000002E-2</v>
      </c>
    </row>
    <row r="102" spans="1:3" x14ac:dyDescent="0.35">
      <c r="A102" s="572"/>
      <c r="B102" s="9" t="s">
        <v>23</v>
      </c>
      <c r="C102" s="411">
        <f>'3M - LGS'!C102</f>
        <v>3.7309000000000002E-2</v>
      </c>
    </row>
    <row r="103" spans="1:3" x14ac:dyDescent="0.35">
      <c r="A103" s="572"/>
      <c r="B103" s="9" t="s">
        <v>24</v>
      </c>
      <c r="C103" s="411">
        <f>'3M - LGS'!C103</f>
        <v>3.7309000000000002E-2</v>
      </c>
    </row>
    <row r="104" spans="1:3" x14ac:dyDescent="0.35">
      <c r="A104" s="572"/>
      <c r="B104" s="9" t="s">
        <v>7</v>
      </c>
      <c r="C104" s="411">
        <f>'3M - LGS'!C104</f>
        <v>3.6126999999999999E-2</v>
      </c>
    </row>
    <row r="105" spans="1:3" ht="15" thickBot="1" x14ac:dyDescent="0.4">
      <c r="A105" s="573"/>
      <c r="B105" s="13" t="s">
        <v>8</v>
      </c>
      <c r="C105" s="410">
        <f>'3M - LGS'!C105</f>
        <v>3.7960000000000001E-2</v>
      </c>
    </row>
    <row r="107" spans="1:3" ht="15" hidden="1" customHeight="1" x14ac:dyDescent="0.35">
      <c r="A107" s="569" t="s">
        <v>126</v>
      </c>
      <c r="B107" s="113" t="s">
        <v>127</v>
      </c>
      <c r="C107" s="114"/>
    </row>
    <row r="108" spans="1:3" ht="15" hidden="1" thickBot="1" x14ac:dyDescent="0.4">
      <c r="A108" s="570"/>
      <c r="B108" s="574" t="s">
        <v>128</v>
      </c>
      <c r="C108" s="575"/>
    </row>
    <row r="109" spans="1:3" hidden="1" x14ac:dyDescent="0.35">
      <c r="A109" s="567"/>
      <c r="B109" s="231" t="s">
        <v>129</v>
      </c>
      <c r="C109" s="206">
        <f>C$4</f>
        <v>45292</v>
      </c>
    </row>
    <row r="110" spans="1:3" hidden="1" x14ac:dyDescent="0.35">
      <c r="A110" s="567"/>
      <c r="B110" s="207" t="s">
        <v>20</v>
      </c>
      <c r="C110" s="283">
        <v>2.6199E-2</v>
      </c>
    </row>
    <row r="111" spans="1:3" hidden="1" x14ac:dyDescent="0.35">
      <c r="A111" s="567"/>
      <c r="B111" s="207" t="s">
        <v>0</v>
      </c>
      <c r="C111" s="283">
        <v>2.7577000000000001E-2</v>
      </c>
    </row>
    <row r="112" spans="1:3" hidden="1" x14ac:dyDescent="0.35">
      <c r="A112" s="567"/>
      <c r="B112" s="207" t="s">
        <v>21</v>
      </c>
      <c r="C112" s="283">
        <v>2.6529E-2</v>
      </c>
    </row>
    <row r="113" spans="1:3" hidden="1" x14ac:dyDescent="0.35">
      <c r="A113" s="567"/>
      <c r="B113" s="207" t="s">
        <v>1</v>
      </c>
      <c r="C113" s="283">
        <v>2.0434000000000001E-2</v>
      </c>
    </row>
    <row r="114" spans="1:3" hidden="1" x14ac:dyDescent="0.35">
      <c r="A114" s="567"/>
      <c r="B114" s="207" t="s">
        <v>22</v>
      </c>
      <c r="C114" s="283">
        <v>2.0459000000000001E-2</v>
      </c>
    </row>
    <row r="115" spans="1:3" hidden="1" x14ac:dyDescent="0.35">
      <c r="A115" s="567"/>
      <c r="B115" s="208" t="s">
        <v>9</v>
      </c>
      <c r="C115" s="283">
        <v>2.7577999999999998E-2</v>
      </c>
    </row>
    <row r="116" spans="1:3" hidden="1" x14ac:dyDescent="0.35">
      <c r="A116" s="567"/>
      <c r="B116" s="208" t="s">
        <v>3</v>
      </c>
      <c r="C116" s="283">
        <v>2.7577000000000001E-2</v>
      </c>
    </row>
    <row r="117" spans="1:3" hidden="1" x14ac:dyDescent="0.35">
      <c r="A117" s="567"/>
      <c r="B117" s="208" t="s">
        <v>4</v>
      </c>
      <c r="C117" s="283">
        <v>2.7192999999999998E-2</v>
      </c>
    </row>
    <row r="118" spans="1:3" hidden="1" x14ac:dyDescent="0.35">
      <c r="A118" s="567"/>
      <c r="B118" s="208" t="s">
        <v>5</v>
      </c>
      <c r="C118" s="283">
        <v>2.6199E-2</v>
      </c>
    </row>
    <row r="119" spans="1:3" hidden="1" x14ac:dyDescent="0.35">
      <c r="A119" s="567"/>
      <c r="B119" s="208" t="s">
        <v>23</v>
      </c>
      <c r="C119" s="283">
        <v>2.6199E-2</v>
      </c>
    </row>
    <row r="120" spans="1:3" hidden="1" x14ac:dyDescent="0.35">
      <c r="A120" s="567"/>
      <c r="B120" s="208" t="s">
        <v>24</v>
      </c>
      <c r="C120" s="283">
        <v>2.6199E-2</v>
      </c>
    </row>
    <row r="121" spans="1:3" hidden="1" x14ac:dyDescent="0.35">
      <c r="A121" s="567"/>
      <c r="B121" s="208" t="s">
        <v>7</v>
      </c>
      <c r="C121" s="283">
        <v>2.5294999999999998E-2</v>
      </c>
    </row>
    <row r="122" spans="1:3" ht="15" hidden="1" thickBot="1" x14ac:dyDescent="0.4">
      <c r="A122" s="568"/>
      <c r="B122" s="209" t="s">
        <v>8</v>
      </c>
      <c r="C122" s="284">
        <v>2.6249999999999999E-2</v>
      </c>
    </row>
    <row r="123" spans="1:3" hidden="1" x14ac:dyDescent="0.35">
      <c r="A123" s="98"/>
      <c r="B123" s="98"/>
      <c r="C123" s="99"/>
    </row>
    <row r="124" spans="1:3" hidden="1" x14ac:dyDescent="0.35"/>
    <row r="125" spans="1:3" hidden="1" x14ac:dyDescent="0.35">
      <c r="C125" s="444" t="s">
        <v>130</v>
      </c>
    </row>
    <row r="126" spans="1:3" ht="15" hidden="1" customHeight="1" x14ac:dyDescent="0.35">
      <c r="A126" s="566" t="s">
        <v>131</v>
      </c>
      <c r="B126" s="231" t="s">
        <v>129</v>
      </c>
      <c r="C126" s="206">
        <f>C$4</f>
        <v>45292</v>
      </c>
    </row>
    <row r="127" spans="1:3" ht="15" hidden="1" customHeight="1" x14ac:dyDescent="0.35">
      <c r="A127" s="567"/>
      <c r="B127" s="207" t="s">
        <v>20</v>
      </c>
      <c r="C127" s="285">
        <v>2.6380000000000002E-3</v>
      </c>
    </row>
    <row r="128" spans="1:3" hidden="1" x14ac:dyDescent="0.35">
      <c r="A128" s="567"/>
      <c r="B128" s="207" t="s">
        <v>0</v>
      </c>
      <c r="C128" s="285">
        <v>3.3400000000000001E-3</v>
      </c>
    </row>
    <row r="129" spans="1:3" hidden="1" x14ac:dyDescent="0.35">
      <c r="A129" s="567"/>
      <c r="B129" s="207" t="s">
        <v>21</v>
      </c>
      <c r="C129" s="285">
        <v>2.8059999999999999E-3</v>
      </c>
    </row>
    <row r="130" spans="1:3" hidden="1" x14ac:dyDescent="0.35">
      <c r="A130" s="567"/>
      <c r="B130" s="207" t="s">
        <v>1</v>
      </c>
      <c r="C130" s="285">
        <v>0</v>
      </c>
    </row>
    <row r="131" spans="1:3" hidden="1" x14ac:dyDescent="0.35">
      <c r="A131" s="567"/>
      <c r="B131" s="207" t="s">
        <v>22</v>
      </c>
      <c r="C131" s="285">
        <v>0</v>
      </c>
    </row>
    <row r="132" spans="1:3" hidden="1" x14ac:dyDescent="0.35">
      <c r="A132" s="567"/>
      <c r="B132" s="208" t="s">
        <v>9</v>
      </c>
      <c r="C132" s="285">
        <v>3.3400000000000001E-3</v>
      </c>
    </row>
    <row r="133" spans="1:3" hidden="1" x14ac:dyDescent="0.35">
      <c r="A133" s="567"/>
      <c r="B133" s="208" t="s">
        <v>3</v>
      </c>
      <c r="C133" s="285">
        <v>3.3400000000000001E-3</v>
      </c>
    </row>
    <row r="134" spans="1:3" hidden="1" x14ac:dyDescent="0.35">
      <c r="A134" s="567"/>
      <c r="B134" s="208" t="s">
        <v>4</v>
      </c>
      <c r="C134" s="285">
        <v>3.1440000000000001E-3</v>
      </c>
    </row>
    <row r="135" spans="1:3" hidden="1" x14ac:dyDescent="0.35">
      <c r="A135" s="567"/>
      <c r="B135" s="208" t="s">
        <v>5</v>
      </c>
      <c r="C135" s="285">
        <v>2.6380000000000002E-3</v>
      </c>
    </row>
    <row r="136" spans="1:3" hidden="1" x14ac:dyDescent="0.35">
      <c r="A136" s="567"/>
      <c r="B136" s="208" t="s">
        <v>23</v>
      </c>
      <c r="C136" s="285">
        <v>2.6380000000000002E-3</v>
      </c>
    </row>
    <row r="137" spans="1:3" hidden="1" x14ac:dyDescent="0.35">
      <c r="A137" s="567"/>
      <c r="B137" s="208" t="s">
        <v>24</v>
      </c>
      <c r="C137" s="285">
        <v>2.6380000000000002E-3</v>
      </c>
    </row>
    <row r="138" spans="1:3" hidden="1" x14ac:dyDescent="0.35">
      <c r="A138" s="567"/>
      <c r="B138" s="208" t="s">
        <v>7</v>
      </c>
      <c r="C138" s="285">
        <v>2.176E-3</v>
      </c>
    </row>
    <row r="139" spans="1:3" ht="15" hidden="1" thickBot="1" x14ac:dyDescent="0.4">
      <c r="A139" s="568"/>
      <c r="B139" s="209" t="s">
        <v>8</v>
      </c>
      <c r="C139" s="286">
        <v>2.6640000000000001E-3</v>
      </c>
    </row>
    <row r="140" spans="1:3" hidden="1" x14ac:dyDescent="0.35">
      <c r="A140" s="98"/>
      <c r="B140" s="98"/>
      <c r="C140" s="100"/>
    </row>
    <row r="141" spans="1:3" ht="15.75" hidden="1" customHeight="1" x14ac:dyDescent="0.35">
      <c r="A141" s="543" t="s">
        <v>132</v>
      </c>
      <c r="B141" s="232" t="s">
        <v>129</v>
      </c>
      <c r="C141" s="206">
        <f>C$4</f>
        <v>45292</v>
      </c>
    </row>
    <row r="142" spans="1:3" hidden="1" x14ac:dyDescent="0.35">
      <c r="A142" s="544"/>
      <c r="B142" s="207" t="s">
        <v>20</v>
      </c>
      <c r="C142" s="23">
        <f>IF(C23=0,0,((C5*0.5)-C41)*C78*C110*C$2)</f>
        <v>0</v>
      </c>
    </row>
    <row r="143" spans="1:3" hidden="1" x14ac:dyDescent="0.35">
      <c r="A143" s="544"/>
      <c r="B143" s="207" t="s">
        <v>0</v>
      </c>
      <c r="C143" s="23">
        <f t="shared" ref="C143:C154" si="5">IF(C24=0,0,((C6*0.5)-C42)*C79*C111*C$2)</f>
        <v>0</v>
      </c>
    </row>
    <row r="144" spans="1:3" hidden="1" x14ac:dyDescent="0.35">
      <c r="A144" s="544"/>
      <c r="B144" s="207" t="s">
        <v>21</v>
      </c>
      <c r="C144" s="23">
        <f t="shared" si="5"/>
        <v>0</v>
      </c>
    </row>
    <row r="145" spans="1:3" hidden="1" x14ac:dyDescent="0.35">
      <c r="A145" s="544"/>
      <c r="B145" s="207" t="s">
        <v>1</v>
      </c>
      <c r="C145" s="23">
        <f t="shared" si="5"/>
        <v>0</v>
      </c>
    </row>
    <row r="146" spans="1:3" hidden="1" x14ac:dyDescent="0.35">
      <c r="A146" s="544"/>
      <c r="B146" s="207" t="s">
        <v>22</v>
      </c>
      <c r="C146" s="23">
        <f t="shared" si="5"/>
        <v>0</v>
      </c>
    </row>
    <row r="147" spans="1:3" hidden="1" x14ac:dyDescent="0.35">
      <c r="A147" s="544"/>
      <c r="B147" s="208" t="s">
        <v>9</v>
      </c>
      <c r="C147" s="23">
        <f t="shared" si="5"/>
        <v>0</v>
      </c>
    </row>
    <row r="148" spans="1:3" hidden="1" x14ac:dyDescent="0.35">
      <c r="A148" s="544"/>
      <c r="B148" s="208" t="s">
        <v>3</v>
      </c>
      <c r="C148" s="23">
        <f t="shared" si="5"/>
        <v>0</v>
      </c>
    </row>
    <row r="149" spans="1:3" ht="15.75" hidden="1" customHeight="1" x14ac:dyDescent="0.35">
      <c r="A149" s="544"/>
      <c r="B149" s="208" t="s">
        <v>4</v>
      </c>
      <c r="C149" s="23">
        <f t="shared" si="5"/>
        <v>0</v>
      </c>
    </row>
    <row r="150" spans="1:3" hidden="1" x14ac:dyDescent="0.35">
      <c r="A150" s="544"/>
      <c r="B150" s="208" t="s">
        <v>5</v>
      </c>
      <c r="C150" s="23">
        <f t="shared" si="5"/>
        <v>0</v>
      </c>
    </row>
    <row r="151" spans="1:3" hidden="1" x14ac:dyDescent="0.35">
      <c r="A151" s="544"/>
      <c r="B151" s="208" t="s">
        <v>23</v>
      </c>
      <c r="C151" s="23">
        <f t="shared" si="5"/>
        <v>0</v>
      </c>
    </row>
    <row r="152" spans="1:3" hidden="1" x14ac:dyDescent="0.35">
      <c r="A152" s="544"/>
      <c r="B152" s="208" t="s">
        <v>24</v>
      </c>
      <c r="C152" s="23">
        <f t="shared" si="5"/>
        <v>0</v>
      </c>
    </row>
    <row r="153" spans="1:3" ht="15.75" hidden="1" customHeight="1" x14ac:dyDescent="0.35">
      <c r="A153" s="544"/>
      <c r="B153" s="208" t="s">
        <v>7</v>
      </c>
      <c r="C153" s="23">
        <f t="shared" si="5"/>
        <v>0</v>
      </c>
    </row>
    <row r="154" spans="1:3" ht="15.75" hidden="1" customHeight="1" x14ac:dyDescent="0.35">
      <c r="A154" s="544"/>
      <c r="B154" s="208" t="s">
        <v>8</v>
      </c>
      <c r="C154" s="23">
        <f t="shared" si="5"/>
        <v>0</v>
      </c>
    </row>
    <row r="155" spans="1:3" ht="15.75" hidden="1" customHeight="1" x14ac:dyDescent="0.35">
      <c r="A155" s="544"/>
      <c r="B155" s="11"/>
      <c r="C155" s="3"/>
    </row>
    <row r="156" spans="1:3" ht="15.75" hidden="1" customHeight="1" x14ac:dyDescent="0.35">
      <c r="A156" s="544"/>
      <c r="B156" s="204" t="s">
        <v>26</v>
      </c>
      <c r="C156" s="23">
        <f>SUM(C142:C155)</f>
        <v>0</v>
      </c>
    </row>
    <row r="157" spans="1:3" ht="16.5" hidden="1" customHeight="1" thickBot="1" x14ac:dyDescent="0.4">
      <c r="A157" s="545"/>
      <c r="B157" s="130" t="s">
        <v>27</v>
      </c>
      <c r="C157" s="24">
        <f>C156</f>
        <v>0</v>
      </c>
    </row>
    <row r="158" spans="1:3" hidden="1" x14ac:dyDescent="0.35">
      <c r="A158" s="98"/>
      <c r="B158" s="98"/>
      <c r="C158" s="100"/>
    </row>
    <row r="159" spans="1:3" hidden="1" x14ac:dyDescent="0.35">
      <c r="A159" s="98"/>
      <c r="B159" s="98"/>
      <c r="C159" s="100"/>
    </row>
    <row r="160" spans="1:3" ht="15.75" hidden="1" customHeight="1" x14ac:dyDescent="0.35">
      <c r="A160" s="543" t="s">
        <v>133</v>
      </c>
      <c r="B160" s="232" t="s">
        <v>129</v>
      </c>
      <c r="C160" s="206">
        <f>C$4</f>
        <v>45292</v>
      </c>
    </row>
    <row r="161" spans="1:3" hidden="1" x14ac:dyDescent="0.35">
      <c r="A161" s="544"/>
      <c r="B161" s="207" t="s">
        <v>20</v>
      </c>
      <c r="C161" s="23">
        <f>IF(C23=0,0,((C5*0.5)-C41)*C78*C127*C$2)</f>
        <v>0</v>
      </c>
    </row>
    <row r="162" spans="1:3" hidden="1" x14ac:dyDescent="0.35">
      <c r="A162" s="544"/>
      <c r="B162" s="207" t="s">
        <v>0</v>
      </c>
      <c r="C162" s="23">
        <f t="shared" ref="C162:C173" si="6">IF(C24=0,0,((C6*0.5)-C42)*C79*C128*C$2)</f>
        <v>0</v>
      </c>
    </row>
    <row r="163" spans="1:3" hidden="1" x14ac:dyDescent="0.35">
      <c r="A163" s="544"/>
      <c r="B163" s="207" t="s">
        <v>21</v>
      </c>
      <c r="C163" s="23">
        <f t="shared" si="6"/>
        <v>0</v>
      </c>
    </row>
    <row r="164" spans="1:3" hidden="1" x14ac:dyDescent="0.35">
      <c r="A164" s="544"/>
      <c r="B164" s="207" t="s">
        <v>1</v>
      </c>
      <c r="C164" s="23">
        <f t="shared" si="6"/>
        <v>0</v>
      </c>
    </row>
    <row r="165" spans="1:3" hidden="1" x14ac:dyDescent="0.35">
      <c r="A165" s="544"/>
      <c r="B165" s="207" t="s">
        <v>22</v>
      </c>
      <c r="C165" s="23">
        <f t="shared" si="6"/>
        <v>0</v>
      </c>
    </row>
    <row r="166" spans="1:3" hidden="1" x14ac:dyDescent="0.35">
      <c r="A166" s="544"/>
      <c r="B166" s="208" t="s">
        <v>9</v>
      </c>
      <c r="C166" s="23">
        <f t="shared" si="6"/>
        <v>0</v>
      </c>
    </row>
    <row r="167" spans="1:3" hidden="1" x14ac:dyDescent="0.35">
      <c r="A167" s="544"/>
      <c r="B167" s="208" t="s">
        <v>3</v>
      </c>
      <c r="C167" s="23">
        <f t="shared" si="6"/>
        <v>0</v>
      </c>
    </row>
    <row r="168" spans="1:3" ht="15.75" hidden="1" customHeight="1" x14ac:dyDescent="0.35">
      <c r="A168" s="544"/>
      <c r="B168" s="208" t="s">
        <v>4</v>
      </c>
      <c r="C168" s="23">
        <f t="shared" si="6"/>
        <v>0</v>
      </c>
    </row>
    <row r="169" spans="1:3" hidden="1" x14ac:dyDescent="0.35">
      <c r="A169" s="544"/>
      <c r="B169" s="208" t="s">
        <v>5</v>
      </c>
      <c r="C169" s="23">
        <f t="shared" si="6"/>
        <v>0</v>
      </c>
    </row>
    <row r="170" spans="1:3" hidden="1" x14ac:dyDescent="0.35">
      <c r="A170" s="544"/>
      <c r="B170" s="208" t="s">
        <v>23</v>
      </c>
      <c r="C170" s="23">
        <f t="shared" si="6"/>
        <v>0</v>
      </c>
    </row>
    <row r="171" spans="1:3" hidden="1" x14ac:dyDescent="0.35">
      <c r="A171" s="544"/>
      <c r="B171" s="208" t="s">
        <v>24</v>
      </c>
      <c r="C171" s="23">
        <f t="shared" si="6"/>
        <v>0</v>
      </c>
    </row>
    <row r="172" spans="1:3" ht="15.75" hidden="1" customHeight="1" x14ac:dyDescent="0.35">
      <c r="A172" s="544"/>
      <c r="B172" s="208" t="s">
        <v>7</v>
      </c>
      <c r="C172" s="23">
        <f t="shared" si="6"/>
        <v>0</v>
      </c>
    </row>
    <row r="173" spans="1:3" ht="15.75" hidden="1" customHeight="1" x14ac:dyDescent="0.35">
      <c r="A173" s="544"/>
      <c r="B173" s="208" t="s">
        <v>8</v>
      </c>
      <c r="C173" s="23">
        <f t="shared" si="6"/>
        <v>0</v>
      </c>
    </row>
    <row r="174" spans="1:3" ht="15.75" hidden="1" customHeight="1" x14ac:dyDescent="0.35">
      <c r="A174" s="544"/>
      <c r="B174" s="11"/>
      <c r="C174" s="3"/>
    </row>
    <row r="175" spans="1:3" ht="15.75" hidden="1" customHeight="1" x14ac:dyDescent="0.35">
      <c r="A175" s="544"/>
      <c r="B175" s="204" t="s">
        <v>26</v>
      </c>
      <c r="C175" s="23">
        <f>SUM(C161:C174)</f>
        <v>0</v>
      </c>
    </row>
    <row r="176" spans="1:3" ht="16.5" hidden="1" customHeight="1" thickBot="1" x14ac:dyDescent="0.4">
      <c r="A176" s="545"/>
      <c r="B176" s="130" t="s">
        <v>27</v>
      </c>
      <c r="C176" s="24">
        <f>C175</f>
        <v>0</v>
      </c>
    </row>
    <row r="177" spans="1:3" s="102" customFormat="1" hidden="1" x14ac:dyDescent="0.35">
      <c r="A177" s="98"/>
      <c r="B177" s="98" t="s">
        <v>134</v>
      </c>
      <c r="C177" s="101">
        <f>C156+C175</f>
        <v>0</v>
      </c>
    </row>
    <row r="178" spans="1:3" hidden="1" x14ac:dyDescent="0.35">
      <c r="A178" s="98"/>
      <c r="B178" s="98" t="s">
        <v>196</v>
      </c>
      <c r="C178" s="100">
        <f>C177-C73</f>
        <v>0</v>
      </c>
    </row>
    <row r="179" spans="1:3" hidden="1" x14ac:dyDescent="0.35">
      <c r="A179" s="98"/>
      <c r="B179" s="98"/>
      <c r="C179" s="100"/>
    </row>
    <row r="180" spans="1:3" ht="15" hidden="1" thickBot="1" x14ac:dyDescent="0.4">
      <c r="A180" s="98"/>
      <c r="B180" s="224" t="s">
        <v>39</v>
      </c>
      <c r="C180" s="233">
        <f>C$4</f>
        <v>45292</v>
      </c>
    </row>
    <row r="181" spans="1:3" hidden="1" x14ac:dyDescent="0.35">
      <c r="A181" s="98"/>
      <c r="B181" s="215" t="s">
        <v>135</v>
      </c>
      <c r="C181" s="108">
        <f>C156*'YTD PROGRAM SUMMARY'!C39</f>
        <v>0</v>
      </c>
    </row>
    <row r="182" spans="1:3" ht="15" hidden="1" thickBot="1" x14ac:dyDescent="0.4">
      <c r="A182" s="98"/>
      <c r="B182" s="209" t="s">
        <v>136</v>
      </c>
      <c r="C182" s="103">
        <f>C175*'YTD PROGRAM SUMMARY'!C39</f>
        <v>0</v>
      </c>
    </row>
    <row r="183" spans="1:3" hidden="1" x14ac:dyDescent="0.35">
      <c r="A183" s="98"/>
      <c r="B183" s="215" t="s">
        <v>137</v>
      </c>
      <c r="C183" s="104">
        <f>IFERROR(C181/C73,0)</f>
        <v>0</v>
      </c>
    </row>
    <row r="184" spans="1:3" ht="15" hidden="1" thickBot="1" x14ac:dyDescent="0.4">
      <c r="A184" s="98"/>
      <c r="B184" s="209" t="s">
        <v>138</v>
      </c>
      <c r="C184" s="105">
        <f>IFERROR(C182/C73,0)</f>
        <v>0</v>
      </c>
    </row>
    <row r="185" spans="1:3" ht="15" hidden="1" thickBot="1" x14ac:dyDescent="0.4">
      <c r="A185" s="98"/>
      <c r="B185" s="226" t="s">
        <v>139</v>
      </c>
      <c r="C185" s="107">
        <f>C183+C184</f>
        <v>0</v>
      </c>
    </row>
    <row r="186" spans="1:3" hidden="1" x14ac:dyDescent="0.35">
      <c r="A186" s="98"/>
      <c r="B186" s="98"/>
      <c r="C186" s="100"/>
    </row>
    <row r="187" spans="1:3" ht="15" hidden="1" thickBot="1" x14ac:dyDescent="0.4">
      <c r="A187" s="98"/>
      <c r="B187" s="224" t="s">
        <v>37</v>
      </c>
      <c r="C187" s="233">
        <f>C$4</f>
        <v>45292</v>
      </c>
    </row>
    <row r="188" spans="1:3" hidden="1" x14ac:dyDescent="0.35">
      <c r="A188" s="98"/>
      <c r="B188" s="215" t="s">
        <v>140</v>
      </c>
      <c r="C188" s="108">
        <f>C156*'YTD PROGRAM SUMMARY'!C40</f>
        <v>0</v>
      </c>
    </row>
    <row r="189" spans="1:3" ht="15" hidden="1" thickBot="1" x14ac:dyDescent="0.4">
      <c r="A189" s="98"/>
      <c r="B189" s="209" t="s">
        <v>141</v>
      </c>
      <c r="C189" s="103">
        <f>C175*'YTD PROGRAM SUMMARY'!C40</f>
        <v>0</v>
      </c>
    </row>
    <row r="190" spans="1:3" hidden="1" x14ac:dyDescent="0.35">
      <c r="A190" s="98"/>
      <c r="B190" s="215" t="s">
        <v>142</v>
      </c>
      <c r="C190" s="104">
        <f>IFERROR(C188/C73,0)</f>
        <v>0</v>
      </c>
    </row>
    <row r="191" spans="1:3" ht="15" hidden="1" thickBot="1" x14ac:dyDescent="0.4">
      <c r="A191" s="98"/>
      <c r="B191" s="209" t="s">
        <v>143</v>
      </c>
      <c r="C191" s="105">
        <f>IFERROR(C189/C73,0)</f>
        <v>0</v>
      </c>
    </row>
    <row r="192" spans="1:3" ht="15" hidden="1" thickBot="1" x14ac:dyDescent="0.4">
      <c r="A192" s="98"/>
      <c r="B192" s="226" t="s">
        <v>144</v>
      </c>
      <c r="C192" s="107">
        <f>C190+C191</f>
        <v>0</v>
      </c>
    </row>
    <row r="193" spans="1:3" hidden="1" x14ac:dyDescent="0.35">
      <c r="A193" s="98"/>
      <c r="B193" s="98" t="s">
        <v>145</v>
      </c>
      <c r="C193" s="109">
        <f>C185+C192</f>
        <v>0</v>
      </c>
    </row>
    <row r="194" spans="1:3" hidden="1" x14ac:dyDescent="0.35">
      <c r="A194" s="98"/>
      <c r="B194" s="98"/>
      <c r="C194" s="100"/>
    </row>
    <row r="195" spans="1:3" s="102" customFormat="1" hidden="1" x14ac:dyDescent="0.35">
      <c r="A195" s="98"/>
      <c r="B195" s="98" t="s">
        <v>146</v>
      </c>
      <c r="C195" s="110">
        <f t="shared" ref="C195" si="7">SUM(C181:C182)</f>
        <v>0</v>
      </c>
    </row>
    <row r="196" spans="1:3" s="102" customFormat="1" hidden="1" x14ac:dyDescent="0.35">
      <c r="A196" s="98"/>
      <c r="B196" s="98" t="s">
        <v>147</v>
      </c>
      <c r="C196" s="110">
        <f t="shared" ref="C196" si="8">SUM(C188:C189)</f>
        <v>0</v>
      </c>
    </row>
    <row r="197" spans="1:3" s="102" customFormat="1" hidden="1" x14ac:dyDescent="0.35">
      <c r="A197" s="98"/>
      <c r="B197" s="98" t="s">
        <v>134</v>
      </c>
      <c r="C197" s="112">
        <f t="shared" ref="C197" si="9">SUM(C195:C196)</f>
        <v>0</v>
      </c>
    </row>
    <row r="198" spans="1:3" hidden="1" x14ac:dyDescent="0.35"/>
  </sheetData>
  <mergeCells count="11">
    <mergeCell ref="B108:C108"/>
    <mergeCell ref="A126:A139"/>
    <mergeCell ref="A141:A157"/>
    <mergeCell ref="A160:A176"/>
    <mergeCell ref="A107:A122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7030A0"/>
  </sheetPr>
  <dimension ref="A1:C199"/>
  <sheetViews>
    <sheetView zoomScale="80" zoomScaleNormal="80" workbookViewId="0">
      <pane xSplit="2" topLeftCell="C1" activePane="topRight" state="frozen"/>
      <selection activeCell="CS42" sqref="CR42:CS43"/>
      <selection pane="topRight" activeCell="C12" sqref="C12"/>
    </sheetView>
  </sheetViews>
  <sheetFormatPr defaultRowHeight="14.5" x14ac:dyDescent="0.35"/>
  <cols>
    <col min="1" max="1" width="9.81640625" customWidth="1"/>
    <col min="2" max="2" width="24.81640625" customWidth="1"/>
    <col min="3" max="3" width="15.81640625" bestFit="1" customWidth="1"/>
    <col min="10" max="10" width="9.1796875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7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ENTRY'!AI180</f>
        <v>0</v>
      </c>
    </row>
    <row r="6" spans="1:3" x14ac:dyDescent="0.35">
      <c r="A6" s="535"/>
      <c r="B6" s="10" t="s">
        <v>0</v>
      </c>
      <c r="C6" s="3">
        <f>'BIZ kWh ENTRY'!AI181</f>
        <v>0</v>
      </c>
    </row>
    <row r="7" spans="1:3" x14ac:dyDescent="0.35">
      <c r="A7" s="535"/>
      <c r="B7" s="9" t="s">
        <v>21</v>
      </c>
      <c r="C7" s="3">
        <f>'BIZ kWh ENTRY'!AI182</f>
        <v>0</v>
      </c>
    </row>
    <row r="8" spans="1:3" x14ac:dyDescent="0.35">
      <c r="A8" s="535"/>
      <c r="B8" s="9" t="s">
        <v>1</v>
      </c>
      <c r="C8" s="3">
        <f>'BIZ kWh ENTRY'!AI183</f>
        <v>0</v>
      </c>
    </row>
    <row r="9" spans="1:3" x14ac:dyDescent="0.35">
      <c r="A9" s="535"/>
      <c r="B9" s="10" t="s">
        <v>22</v>
      </c>
      <c r="C9" s="3">
        <f>'BIZ kWh ENTRY'!AI184</f>
        <v>0</v>
      </c>
    </row>
    <row r="10" spans="1:3" x14ac:dyDescent="0.35">
      <c r="A10" s="535"/>
      <c r="B10" s="9" t="s">
        <v>9</v>
      </c>
      <c r="C10" s="3">
        <f>'BIZ kWh ENTRY'!AI185</f>
        <v>0</v>
      </c>
    </row>
    <row r="11" spans="1:3" x14ac:dyDescent="0.35">
      <c r="A11" s="535"/>
      <c r="B11" s="9" t="s">
        <v>3</v>
      </c>
      <c r="C11" s="3">
        <f>'BIZ kWh ENTRY'!AI186</f>
        <v>0</v>
      </c>
    </row>
    <row r="12" spans="1:3" x14ac:dyDescent="0.35">
      <c r="A12" s="535"/>
      <c r="B12" s="9" t="s">
        <v>4</v>
      </c>
      <c r="C12" s="3">
        <f>'BIZ kWh ENTRY'!AI187</f>
        <v>0</v>
      </c>
    </row>
    <row r="13" spans="1:3" x14ac:dyDescent="0.35">
      <c r="A13" s="535"/>
      <c r="B13" s="9" t="s">
        <v>5</v>
      </c>
      <c r="C13" s="3">
        <f>'BIZ kWh ENTRY'!AI188</f>
        <v>0</v>
      </c>
    </row>
    <row r="14" spans="1:3" x14ac:dyDescent="0.35">
      <c r="A14" s="535"/>
      <c r="B14" s="9" t="s">
        <v>23</v>
      </c>
      <c r="C14" s="3">
        <f>'BIZ kWh ENTRY'!AI189</f>
        <v>0</v>
      </c>
    </row>
    <row r="15" spans="1:3" x14ac:dyDescent="0.35">
      <c r="A15" s="535"/>
      <c r="B15" s="9" t="s">
        <v>24</v>
      </c>
      <c r="C15" s="3">
        <f>'BIZ kWh ENTRY'!AI190</f>
        <v>0</v>
      </c>
    </row>
    <row r="16" spans="1:3" x14ac:dyDescent="0.35">
      <c r="A16" s="535"/>
      <c r="B16" s="9" t="s">
        <v>7</v>
      </c>
      <c r="C16" s="3">
        <f>'BIZ kWh ENTRY'!AI191</f>
        <v>0</v>
      </c>
    </row>
    <row r="17" spans="1:3" x14ac:dyDescent="0.35">
      <c r="A17" s="535"/>
      <c r="B17" s="9" t="s">
        <v>8</v>
      </c>
      <c r="C17" s="3">
        <f>'BIZ kWh ENTRY'!AI192</f>
        <v>0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LI 1M - RES'!B16</f>
        <v>Monthly kWh</v>
      </c>
      <c r="C19" s="202">
        <f>SUM(C5:C18)</f>
        <v>0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119"/>
    </row>
    <row r="22" spans="1:3" ht="15.5" x14ac:dyDescent="0.35">
      <c r="A22" s="537" t="s">
        <v>15</v>
      </c>
      <c r="B22" s="15" t="str">
        <f t="shared" ref="B22" si="0">B4</f>
        <v>End Use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1">B5</f>
        <v>Air Comp</v>
      </c>
      <c r="C23" s="3">
        <f>C5</f>
        <v>0</v>
      </c>
    </row>
    <row r="24" spans="1:3" x14ac:dyDescent="0.35">
      <c r="A24" s="538"/>
      <c r="B24" s="10" t="str">
        <f t="shared" si="1"/>
        <v>Building Shell</v>
      </c>
      <c r="C24" s="3">
        <f t="shared" si="1"/>
        <v>0</v>
      </c>
    </row>
    <row r="25" spans="1:3" x14ac:dyDescent="0.35">
      <c r="A25" s="538"/>
      <c r="B25" s="9" t="str">
        <f t="shared" si="1"/>
        <v>Cooking</v>
      </c>
      <c r="C25" s="3">
        <f t="shared" si="1"/>
        <v>0</v>
      </c>
    </row>
    <row r="26" spans="1:3" x14ac:dyDescent="0.35">
      <c r="A26" s="538"/>
      <c r="B26" s="9" t="str">
        <f t="shared" si="1"/>
        <v>Cooling</v>
      </c>
      <c r="C26" s="3">
        <f t="shared" si="1"/>
        <v>0</v>
      </c>
    </row>
    <row r="27" spans="1:3" x14ac:dyDescent="0.35">
      <c r="A27" s="538"/>
      <c r="B27" s="10" t="str">
        <f t="shared" si="1"/>
        <v>Ext Lighting</v>
      </c>
      <c r="C27" s="3">
        <f t="shared" si="1"/>
        <v>0</v>
      </c>
    </row>
    <row r="28" spans="1:3" x14ac:dyDescent="0.35">
      <c r="A28" s="538"/>
      <c r="B28" s="9" t="str">
        <f t="shared" si="1"/>
        <v>Heating</v>
      </c>
      <c r="C28" s="3">
        <f t="shared" si="1"/>
        <v>0</v>
      </c>
    </row>
    <row r="29" spans="1:3" x14ac:dyDescent="0.35">
      <c r="A29" s="538"/>
      <c r="B29" s="9" t="str">
        <f t="shared" si="1"/>
        <v>HVAC</v>
      </c>
      <c r="C29" s="3">
        <f t="shared" si="1"/>
        <v>0</v>
      </c>
    </row>
    <row r="30" spans="1:3" x14ac:dyDescent="0.35">
      <c r="A30" s="538"/>
      <c r="B30" s="9" t="str">
        <f t="shared" si="1"/>
        <v>Lighting</v>
      </c>
      <c r="C30" s="3">
        <f t="shared" si="1"/>
        <v>0</v>
      </c>
    </row>
    <row r="31" spans="1:3" x14ac:dyDescent="0.35">
      <c r="A31" s="538"/>
      <c r="B31" s="9" t="str">
        <f t="shared" si="1"/>
        <v>Miscellaneous</v>
      </c>
      <c r="C31" s="3">
        <f t="shared" si="1"/>
        <v>0</v>
      </c>
    </row>
    <row r="32" spans="1:3" ht="15" customHeight="1" x14ac:dyDescent="0.35">
      <c r="A32" s="538"/>
      <c r="B32" s="9" t="str">
        <f t="shared" si="1"/>
        <v>Motors</v>
      </c>
      <c r="C32" s="3">
        <f t="shared" si="1"/>
        <v>0</v>
      </c>
    </row>
    <row r="33" spans="1:3" x14ac:dyDescent="0.35">
      <c r="A33" s="538"/>
      <c r="B33" s="9" t="str">
        <f t="shared" si="1"/>
        <v>Process</v>
      </c>
      <c r="C33" s="3">
        <f t="shared" si="1"/>
        <v>0</v>
      </c>
    </row>
    <row r="34" spans="1:3" x14ac:dyDescent="0.35">
      <c r="A34" s="538"/>
      <c r="B34" s="9" t="str">
        <f t="shared" si="1"/>
        <v>Refrigeration</v>
      </c>
      <c r="C34" s="3">
        <f t="shared" si="1"/>
        <v>0</v>
      </c>
    </row>
    <row r="35" spans="1:3" x14ac:dyDescent="0.35">
      <c r="A35" s="538"/>
      <c r="B35" s="9" t="str">
        <f t="shared" si="1"/>
        <v>Water Heating</v>
      </c>
      <c r="C35" s="3">
        <f t="shared" si="1"/>
        <v>0</v>
      </c>
    </row>
    <row r="36" spans="1:3" ht="15" customHeight="1" x14ac:dyDescent="0.35">
      <c r="A36" s="538"/>
      <c r="B36" s="9" t="str">
        <f t="shared" si="1"/>
        <v xml:space="preserve"> </v>
      </c>
      <c r="C36" s="3"/>
    </row>
    <row r="37" spans="1:3" ht="15" customHeight="1" thickBot="1" x14ac:dyDescent="0.4">
      <c r="A37" s="539"/>
      <c r="B37" s="201" t="str">
        <f t="shared" si="1"/>
        <v>Monthly kWh</v>
      </c>
      <c r="C37" s="202">
        <f>SUM(C23:C36)</f>
        <v>0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119"/>
    </row>
    <row r="40" spans="1:3" ht="15.5" x14ac:dyDescent="0.35">
      <c r="A40" s="540" t="s">
        <v>16</v>
      </c>
      <c r="B40" s="15" t="str">
        <f t="shared" ref="B40:B55" si="2">B22</f>
        <v>End Use</v>
      </c>
      <c r="C40" s="200">
        <f>C$4</f>
        <v>45292</v>
      </c>
    </row>
    <row r="41" spans="1:3" ht="15" customHeight="1" x14ac:dyDescent="0.35">
      <c r="A41" s="541"/>
      <c r="B41" s="9" t="str">
        <f t="shared" si="2"/>
        <v>Air Comp</v>
      </c>
      <c r="C41" s="3">
        <v>0</v>
      </c>
    </row>
    <row r="42" spans="1:3" x14ac:dyDescent="0.35">
      <c r="A42" s="541"/>
      <c r="B42" s="10" t="str">
        <f t="shared" si="2"/>
        <v>Building Shell</v>
      </c>
      <c r="C42" s="3">
        <v>0</v>
      </c>
    </row>
    <row r="43" spans="1:3" x14ac:dyDescent="0.35">
      <c r="A43" s="541"/>
      <c r="B43" s="9" t="str">
        <f t="shared" si="2"/>
        <v>Cooking</v>
      </c>
      <c r="C43" s="3">
        <v>0</v>
      </c>
    </row>
    <row r="44" spans="1:3" x14ac:dyDescent="0.35">
      <c r="A44" s="541"/>
      <c r="B44" s="9" t="str">
        <f t="shared" si="2"/>
        <v>Cooling</v>
      </c>
      <c r="C44" s="3">
        <v>0</v>
      </c>
    </row>
    <row r="45" spans="1:3" x14ac:dyDescent="0.35">
      <c r="A45" s="541"/>
      <c r="B45" s="10" t="str">
        <f t="shared" si="2"/>
        <v>Ext Lighting</v>
      </c>
      <c r="C45" s="3">
        <v>0</v>
      </c>
    </row>
    <row r="46" spans="1:3" x14ac:dyDescent="0.35">
      <c r="A46" s="541"/>
      <c r="B46" s="9" t="str">
        <f t="shared" si="2"/>
        <v>Heating</v>
      </c>
      <c r="C46" s="3">
        <v>0</v>
      </c>
    </row>
    <row r="47" spans="1:3" x14ac:dyDescent="0.35">
      <c r="A47" s="541"/>
      <c r="B47" s="9" t="str">
        <f t="shared" si="2"/>
        <v>HVAC</v>
      </c>
      <c r="C47" s="3">
        <v>0</v>
      </c>
    </row>
    <row r="48" spans="1:3" x14ac:dyDescent="0.35">
      <c r="A48" s="541"/>
      <c r="B48" s="9" t="str">
        <f t="shared" si="2"/>
        <v>Lighting</v>
      </c>
      <c r="C48" s="3">
        <v>0</v>
      </c>
    </row>
    <row r="49" spans="1:3" x14ac:dyDescent="0.35">
      <c r="A49" s="541"/>
      <c r="B49" s="9" t="str">
        <f t="shared" si="2"/>
        <v>Miscellaneous</v>
      </c>
      <c r="C49" s="3">
        <v>0</v>
      </c>
    </row>
    <row r="50" spans="1:3" ht="15" customHeight="1" x14ac:dyDescent="0.35">
      <c r="A50" s="541"/>
      <c r="B50" s="9" t="str">
        <f t="shared" si="2"/>
        <v>Motors</v>
      </c>
      <c r="C50" s="3">
        <v>0</v>
      </c>
    </row>
    <row r="51" spans="1:3" x14ac:dyDescent="0.35">
      <c r="A51" s="541"/>
      <c r="B51" s="9" t="str">
        <f t="shared" si="2"/>
        <v>Process</v>
      </c>
      <c r="C51" s="3">
        <v>0</v>
      </c>
    </row>
    <row r="52" spans="1:3" x14ac:dyDescent="0.35">
      <c r="A52" s="541"/>
      <c r="B52" s="9" t="str">
        <f t="shared" si="2"/>
        <v>Refrigeration</v>
      </c>
      <c r="C52" s="3">
        <v>0</v>
      </c>
    </row>
    <row r="53" spans="1:3" x14ac:dyDescent="0.35">
      <c r="A53" s="541"/>
      <c r="B53" s="9" t="str">
        <f t="shared" si="2"/>
        <v>Water Heating</v>
      </c>
      <c r="C53" s="3">
        <v>0</v>
      </c>
    </row>
    <row r="54" spans="1:3" ht="15" customHeight="1" x14ac:dyDescent="0.35">
      <c r="A54" s="541"/>
      <c r="B54" s="9" t="str">
        <f t="shared" si="2"/>
        <v xml:space="preserve"> </v>
      </c>
      <c r="C54" s="3"/>
    </row>
    <row r="55" spans="1:3" ht="15" customHeight="1" thickBot="1" x14ac:dyDescent="0.4">
      <c r="A55" s="542"/>
      <c r="B55" s="201" t="str">
        <f t="shared" si="2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15" t="s">
        <v>10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3">B41</f>
        <v>Air Comp</v>
      </c>
      <c r="C59" s="23">
        <f>IF(C23=0,0,((C5*0.5)-C41)*C78*C93*C$2)</f>
        <v>0</v>
      </c>
    </row>
    <row r="60" spans="1:3" ht="15.5" x14ac:dyDescent="0.35">
      <c r="A60" s="544"/>
      <c r="B60" s="11" t="str">
        <f t="shared" si="3"/>
        <v>Building Shell</v>
      </c>
      <c r="C60" s="23">
        <f t="shared" ref="C60:C71" si="4">IF(C24=0,0,((C6*0.5)-C42)*C79*C94*C$2)</f>
        <v>0</v>
      </c>
    </row>
    <row r="61" spans="1:3" ht="15.5" x14ac:dyDescent="0.35">
      <c r="A61" s="544"/>
      <c r="B61" s="11" t="str">
        <f t="shared" si="3"/>
        <v>Cooking</v>
      </c>
      <c r="C61" s="23">
        <f t="shared" si="4"/>
        <v>0</v>
      </c>
    </row>
    <row r="62" spans="1:3" ht="15.5" x14ac:dyDescent="0.35">
      <c r="A62" s="544"/>
      <c r="B62" s="11" t="str">
        <f t="shared" si="3"/>
        <v>Cooling</v>
      </c>
      <c r="C62" s="23">
        <f t="shared" si="4"/>
        <v>0</v>
      </c>
    </row>
    <row r="63" spans="1:3" ht="15.5" x14ac:dyDescent="0.35">
      <c r="A63" s="544"/>
      <c r="B63" s="11" t="str">
        <f t="shared" si="3"/>
        <v>Ext Lighting</v>
      </c>
      <c r="C63" s="23">
        <f t="shared" si="4"/>
        <v>0</v>
      </c>
    </row>
    <row r="64" spans="1:3" ht="15.5" x14ac:dyDescent="0.35">
      <c r="A64" s="544"/>
      <c r="B64" s="11" t="str">
        <f t="shared" si="3"/>
        <v>Heating</v>
      </c>
      <c r="C64" s="23">
        <f t="shared" si="4"/>
        <v>0</v>
      </c>
    </row>
    <row r="65" spans="1:3" ht="15.5" x14ac:dyDescent="0.35">
      <c r="A65" s="544"/>
      <c r="B65" s="11" t="str">
        <f t="shared" si="3"/>
        <v>HVAC</v>
      </c>
      <c r="C65" s="23">
        <f t="shared" si="4"/>
        <v>0</v>
      </c>
    </row>
    <row r="66" spans="1:3" ht="15.5" x14ac:dyDescent="0.35">
      <c r="A66" s="544"/>
      <c r="B66" s="11" t="str">
        <f t="shared" si="3"/>
        <v>Lighting</v>
      </c>
      <c r="C66" s="23">
        <f t="shared" si="4"/>
        <v>0</v>
      </c>
    </row>
    <row r="67" spans="1:3" ht="15.5" x14ac:dyDescent="0.35">
      <c r="A67" s="544"/>
      <c r="B67" s="11" t="str">
        <f t="shared" si="3"/>
        <v>Miscellaneous</v>
      </c>
      <c r="C67" s="23">
        <f t="shared" si="4"/>
        <v>0</v>
      </c>
    </row>
    <row r="68" spans="1:3" ht="15.75" customHeight="1" x14ac:dyDescent="0.35">
      <c r="A68" s="544"/>
      <c r="B68" s="11" t="str">
        <f t="shared" si="3"/>
        <v>Motors</v>
      </c>
      <c r="C68" s="23">
        <f t="shared" si="4"/>
        <v>0</v>
      </c>
    </row>
    <row r="69" spans="1:3" ht="15.5" x14ac:dyDescent="0.35">
      <c r="A69" s="544"/>
      <c r="B69" s="11" t="str">
        <f t="shared" si="3"/>
        <v>Process</v>
      </c>
      <c r="C69" s="23">
        <f t="shared" si="4"/>
        <v>0</v>
      </c>
    </row>
    <row r="70" spans="1:3" ht="15.5" x14ac:dyDescent="0.35">
      <c r="A70" s="544"/>
      <c r="B70" s="11" t="str">
        <f t="shared" si="3"/>
        <v>Refrigeration</v>
      </c>
      <c r="C70" s="23">
        <f t="shared" si="4"/>
        <v>0</v>
      </c>
    </row>
    <row r="71" spans="1:3" ht="15.5" x14ac:dyDescent="0.35">
      <c r="A71" s="544"/>
      <c r="B71" s="11" t="str">
        <f t="shared" si="3"/>
        <v>Water Heating</v>
      </c>
      <c r="C71" s="23">
        <f t="shared" si="4"/>
        <v>0</v>
      </c>
    </row>
    <row r="72" spans="1:3" ht="15.75" customHeight="1" x14ac:dyDescent="0.35">
      <c r="A72" s="544"/>
      <c r="B72" s="11" t="str">
        <f t="shared" si="3"/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0</v>
      </c>
    </row>
    <row r="74" spans="1:3" ht="16.5" customHeight="1" thickBot="1" x14ac:dyDescent="0.4">
      <c r="A74" s="545"/>
      <c r="B74" s="130" t="s">
        <v>27</v>
      </c>
      <c r="C74" s="24">
        <f>C73</f>
        <v>0</v>
      </c>
    </row>
    <row r="75" spans="1:3" x14ac:dyDescent="0.35">
      <c r="A75" s="6"/>
      <c r="B75" s="30"/>
      <c r="C75" s="27"/>
    </row>
    <row r="76" spans="1:3" ht="15" thickBot="1" x14ac:dyDescent="0.4">
      <c r="B76" s="14"/>
      <c r="C76" s="6"/>
    </row>
    <row r="77" spans="1:3" ht="15.5" x14ac:dyDescent="0.35">
      <c r="A77" s="546" t="s">
        <v>12</v>
      </c>
      <c r="B77" s="15" t="s">
        <v>12</v>
      </c>
      <c r="C77" s="200">
        <f>C$4</f>
        <v>45292</v>
      </c>
    </row>
    <row r="78" spans="1:3" ht="15.75" customHeight="1" x14ac:dyDescent="0.35">
      <c r="A78" s="547"/>
      <c r="B78" s="11" t="str">
        <f>B59</f>
        <v>Air Comp</v>
      </c>
      <c r="C78" s="18">
        <f>'4M - SPS'!C78</f>
        <v>8.5109000000000004E-2</v>
      </c>
    </row>
    <row r="79" spans="1:3" ht="15.5" x14ac:dyDescent="0.35">
      <c r="A79" s="547"/>
      <c r="B79" s="11" t="str">
        <f t="shared" ref="B79:B90" si="5">B60</f>
        <v>Building Shell</v>
      </c>
      <c r="C79" s="18">
        <f>'4M - SPS'!C79</f>
        <v>0.107824</v>
      </c>
    </row>
    <row r="80" spans="1:3" ht="15.5" x14ac:dyDescent="0.35">
      <c r="A80" s="547"/>
      <c r="B80" s="11" t="str">
        <f t="shared" si="5"/>
        <v>Cooking</v>
      </c>
      <c r="C80" s="18">
        <f>'4M - SPS'!C80</f>
        <v>8.6096000000000006E-2</v>
      </c>
    </row>
    <row r="81" spans="1:3" ht="15.5" x14ac:dyDescent="0.35">
      <c r="A81" s="547"/>
      <c r="B81" s="11" t="str">
        <f t="shared" si="5"/>
        <v>Cooling</v>
      </c>
      <c r="C81" s="18">
        <f>'4M - SPS'!C81</f>
        <v>6.0000000000000002E-6</v>
      </c>
    </row>
    <row r="82" spans="1:3" ht="15.5" x14ac:dyDescent="0.35">
      <c r="A82" s="547"/>
      <c r="B82" s="11" t="str">
        <f t="shared" si="5"/>
        <v>Ext Lighting</v>
      </c>
      <c r="C82" s="18">
        <f>'4M - SPS'!C82</f>
        <v>0.106265</v>
      </c>
    </row>
    <row r="83" spans="1:3" ht="15.5" x14ac:dyDescent="0.35">
      <c r="A83" s="547"/>
      <c r="B83" s="11" t="str">
        <f t="shared" si="5"/>
        <v>Heating</v>
      </c>
      <c r="C83" s="18">
        <f>'4M - SPS'!C83</f>
        <v>0.210397</v>
      </c>
    </row>
    <row r="84" spans="1:3" ht="15.5" x14ac:dyDescent="0.35">
      <c r="A84" s="547"/>
      <c r="B84" s="11" t="str">
        <f t="shared" si="5"/>
        <v>HVAC</v>
      </c>
      <c r="C84" s="18">
        <f>'4M - SPS'!C84</f>
        <v>0.107824</v>
      </c>
    </row>
    <row r="85" spans="1:3" ht="15.5" x14ac:dyDescent="0.35">
      <c r="A85" s="547"/>
      <c r="B85" s="11" t="str">
        <f t="shared" si="5"/>
        <v>Lighting</v>
      </c>
      <c r="C85" s="18">
        <f>'4M - SPS'!C85</f>
        <v>9.3563999999999994E-2</v>
      </c>
    </row>
    <row r="86" spans="1:3" ht="15.5" x14ac:dyDescent="0.35">
      <c r="A86" s="547"/>
      <c r="B86" s="11" t="str">
        <f t="shared" si="5"/>
        <v>Miscellaneous</v>
      </c>
      <c r="C86" s="18">
        <f>'4M - SPS'!C86</f>
        <v>8.5109000000000004E-2</v>
      </c>
    </row>
    <row r="87" spans="1:3" ht="15.5" x14ac:dyDescent="0.35">
      <c r="A87" s="547"/>
      <c r="B87" s="11" t="str">
        <f t="shared" si="5"/>
        <v>Motors</v>
      </c>
      <c r="C87" s="18">
        <f>'4M - SPS'!C87</f>
        <v>8.5109000000000004E-2</v>
      </c>
    </row>
    <row r="88" spans="1:3" ht="15.5" x14ac:dyDescent="0.35">
      <c r="A88" s="547"/>
      <c r="B88" s="11" t="str">
        <f t="shared" si="5"/>
        <v>Process</v>
      </c>
      <c r="C88" s="18">
        <f>'4M - SPS'!C88</f>
        <v>8.5109000000000004E-2</v>
      </c>
    </row>
    <row r="89" spans="1:3" ht="15.5" x14ac:dyDescent="0.35">
      <c r="A89" s="547"/>
      <c r="B89" s="11" t="str">
        <f t="shared" si="5"/>
        <v>Refrigeration</v>
      </c>
      <c r="C89" s="18">
        <f>'4M - SPS'!C89</f>
        <v>8.3486000000000005E-2</v>
      </c>
    </row>
    <row r="90" spans="1:3" ht="16" thickBot="1" x14ac:dyDescent="0.4">
      <c r="A90" s="548"/>
      <c r="B90" s="12" t="str">
        <f t="shared" si="5"/>
        <v>Water Heating</v>
      </c>
      <c r="C90" s="19">
        <f>'4M - SPS'!C90</f>
        <v>0.108255</v>
      </c>
    </row>
    <row r="91" spans="1:3" ht="15" thickBot="1" x14ac:dyDescent="0.4"/>
    <row r="92" spans="1:3" ht="15" customHeight="1" x14ac:dyDescent="0.35">
      <c r="A92" s="549" t="s">
        <v>28</v>
      </c>
      <c r="B92" s="230" t="s">
        <v>32</v>
      </c>
      <c r="C92" s="222">
        <f>C$4</f>
        <v>45292</v>
      </c>
    </row>
    <row r="93" spans="1:3" ht="15.75" customHeight="1" x14ac:dyDescent="0.35">
      <c r="A93" s="550"/>
      <c r="B93" s="9" t="str">
        <f>B78</f>
        <v>Air Comp</v>
      </c>
      <c r="C93" s="411">
        <f>'4M - SPS'!C93</f>
        <v>3.7862E-2</v>
      </c>
    </row>
    <row r="94" spans="1:3" x14ac:dyDescent="0.35">
      <c r="A94" s="550"/>
      <c r="B94" s="9" t="str">
        <f t="shared" ref="B94:B105" si="6">B79</f>
        <v>Building Shell</v>
      </c>
      <c r="C94" s="411">
        <f>'4M - SPS'!C94</f>
        <v>4.4257999999999999E-2</v>
      </c>
    </row>
    <row r="95" spans="1:3" x14ac:dyDescent="0.35">
      <c r="A95" s="550"/>
      <c r="B95" s="9" t="str">
        <f t="shared" si="6"/>
        <v>Cooking</v>
      </c>
      <c r="C95" s="411">
        <f>'4M - SPS'!C95</f>
        <v>3.8789999999999998E-2</v>
      </c>
    </row>
    <row r="96" spans="1:3" x14ac:dyDescent="0.35">
      <c r="A96" s="550"/>
      <c r="B96" s="9" t="str">
        <f t="shared" si="6"/>
        <v>Cooling</v>
      </c>
      <c r="C96" s="411">
        <f>'4M - SPS'!C96</f>
        <v>3.8908999999999999E-2</v>
      </c>
    </row>
    <row r="97" spans="1:3" x14ac:dyDescent="0.35">
      <c r="A97" s="550"/>
      <c r="B97" s="9" t="str">
        <f t="shared" si="6"/>
        <v>Ext Lighting</v>
      </c>
      <c r="C97" s="411">
        <f>'4M - SPS'!C97</f>
        <v>2.7383000000000001E-2</v>
      </c>
    </row>
    <row r="98" spans="1:3" x14ac:dyDescent="0.35">
      <c r="A98" s="550"/>
      <c r="B98" s="9" t="str">
        <f t="shared" si="6"/>
        <v>Heating</v>
      </c>
      <c r="C98" s="411">
        <f>'4M - SPS'!C98</f>
        <v>4.1204999999999999E-2</v>
      </c>
    </row>
    <row r="99" spans="1:3" x14ac:dyDescent="0.35">
      <c r="A99" s="550"/>
      <c r="B99" s="9" t="str">
        <f t="shared" si="6"/>
        <v>HVAC</v>
      </c>
      <c r="C99" s="411">
        <f>'4M - SPS'!C99</f>
        <v>4.4257999999999999E-2</v>
      </c>
    </row>
    <row r="100" spans="1:3" x14ac:dyDescent="0.35">
      <c r="A100" s="550"/>
      <c r="B100" s="9" t="str">
        <f t="shared" si="6"/>
        <v>Lighting</v>
      </c>
      <c r="C100" s="411">
        <f>'4M - SPS'!C100</f>
        <v>4.0167000000000001E-2</v>
      </c>
    </row>
    <row r="101" spans="1:3" x14ac:dyDescent="0.35">
      <c r="A101" s="550"/>
      <c r="B101" s="9" t="str">
        <f t="shared" si="6"/>
        <v>Miscellaneous</v>
      </c>
      <c r="C101" s="411">
        <f>'4M - SPS'!C101</f>
        <v>3.7862E-2</v>
      </c>
    </row>
    <row r="102" spans="1:3" x14ac:dyDescent="0.35">
      <c r="A102" s="550"/>
      <c r="B102" s="9" t="str">
        <f t="shared" si="6"/>
        <v>Motors</v>
      </c>
      <c r="C102" s="411">
        <f>'4M - SPS'!C102</f>
        <v>3.7862E-2</v>
      </c>
    </row>
    <row r="103" spans="1:3" x14ac:dyDescent="0.35">
      <c r="A103" s="550"/>
      <c r="B103" s="9" t="str">
        <f t="shared" si="6"/>
        <v>Process</v>
      </c>
      <c r="C103" s="411">
        <f>'4M - SPS'!C103</f>
        <v>3.7862E-2</v>
      </c>
    </row>
    <row r="104" spans="1:3" x14ac:dyDescent="0.35">
      <c r="A104" s="550"/>
      <c r="B104" s="9" t="str">
        <f t="shared" si="6"/>
        <v>Refrigeration</v>
      </c>
      <c r="C104" s="411">
        <f>'4M - SPS'!C104</f>
        <v>3.6018000000000001E-2</v>
      </c>
    </row>
    <row r="105" spans="1:3" ht="15" thickBot="1" x14ac:dyDescent="0.4">
      <c r="A105" s="551"/>
      <c r="B105" s="13" t="str">
        <f t="shared" si="6"/>
        <v>Water Heating</v>
      </c>
      <c r="C105" s="410">
        <f>'4M - SPS'!C105</f>
        <v>3.7747000000000003E-2</v>
      </c>
    </row>
    <row r="107" spans="1:3" hidden="1" x14ac:dyDescent="0.35">
      <c r="A107" s="569" t="s">
        <v>126</v>
      </c>
      <c r="B107" s="576" t="s">
        <v>127</v>
      </c>
      <c r="C107" s="577"/>
    </row>
    <row r="108" spans="1:3" hidden="1" x14ac:dyDescent="0.35">
      <c r="A108" s="570"/>
      <c r="B108" s="578" t="s">
        <v>128</v>
      </c>
      <c r="C108" s="579"/>
    </row>
    <row r="109" spans="1:3" hidden="1" x14ac:dyDescent="0.35">
      <c r="A109" s="567"/>
      <c r="B109" s="231" t="s">
        <v>148</v>
      </c>
      <c r="C109" s="223">
        <f>C$4</f>
        <v>45292</v>
      </c>
    </row>
    <row r="110" spans="1:3" hidden="1" x14ac:dyDescent="0.35">
      <c r="A110" s="567"/>
      <c r="B110" s="207" t="s">
        <v>20</v>
      </c>
      <c r="C110" s="283">
        <v>2.6726E-2</v>
      </c>
    </row>
    <row r="111" spans="1:3" hidden="1" x14ac:dyDescent="0.35">
      <c r="A111" s="567"/>
      <c r="B111" s="207" t="s">
        <v>0</v>
      </c>
      <c r="C111" s="283">
        <v>3.0702E-2</v>
      </c>
    </row>
    <row r="112" spans="1:3" hidden="1" x14ac:dyDescent="0.35">
      <c r="A112" s="567"/>
      <c r="B112" s="207" t="s">
        <v>21</v>
      </c>
      <c r="C112" s="283">
        <v>2.5749000000000001E-2</v>
      </c>
    </row>
    <row r="113" spans="1:3" hidden="1" x14ac:dyDescent="0.35">
      <c r="A113" s="567"/>
      <c r="B113" s="207" t="s">
        <v>1</v>
      </c>
      <c r="C113" s="283">
        <v>1.8259000000000001E-2</v>
      </c>
    </row>
    <row r="114" spans="1:3" hidden="1" x14ac:dyDescent="0.35">
      <c r="A114" s="567"/>
      <c r="B114" s="207" t="s">
        <v>22</v>
      </c>
      <c r="C114" s="283">
        <v>1.9753999999999997E-2</v>
      </c>
    </row>
    <row r="115" spans="1:3" hidden="1" x14ac:dyDescent="0.35">
      <c r="A115" s="567"/>
      <c r="B115" s="208" t="s">
        <v>9</v>
      </c>
      <c r="C115" s="283">
        <v>3.0703000000000001E-2</v>
      </c>
    </row>
    <row r="116" spans="1:3" hidden="1" x14ac:dyDescent="0.35">
      <c r="A116" s="567"/>
      <c r="B116" s="208" t="s">
        <v>3</v>
      </c>
      <c r="C116" s="283">
        <v>3.0702E-2</v>
      </c>
    </row>
    <row r="117" spans="1:3" hidden="1" x14ac:dyDescent="0.35">
      <c r="A117" s="567"/>
      <c r="B117" s="208" t="s">
        <v>4</v>
      </c>
      <c r="C117" s="283">
        <v>2.7466999999999998E-2</v>
      </c>
    </row>
    <row r="118" spans="1:3" hidden="1" x14ac:dyDescent="0.35">
      <c r="A118" s="567"/>
      <c r="B118" s="208" t="s">
        <v>5</v>
      </c>
      <c r="C118" s="283">
        <v>2.6726E-2</v>
      </c>
    </row>
    <row r="119" spans="1:3" hidden="1" x14ac:dyDescent="0.35">
      <c r="A119" s="567"/>
      <c r="B119" s="208" t="s">
        <v>23</v>
      </c>
      <c r="C119" s="283">
        <v>2.6726E-2</v>
      </c>
    </row>
    <row r="120" spans="1:3" hidden="1" x14ac:dyDescent="0.35">
      <c r="A120" s="567"/>
      <c r="B120" s="208" t="s">
        <v>24</v>
      </c>
      <c r="C120" s="283">
        <v>2.6726E-2</v>
      </c>
    </row>
    <row r="121" spans="1:3" hidden="1" x14ac:dyDescent="0.35">
      <c r="A121" s="567"/>
      <c r="B121" s="208" t="s">
        <v>7</v>
      </c>
      <c r="C121" s="283">
        <v>2.4684000000000001E-2</v>
      </c>
    </row>
    <row r="122" spans="1:3" ht="15" hidden="1" thickBot="1" x14ac:dyDescent="0.4">
      <c r="A122" s="568"/>
      <c r="B122" s="209" t="s">
        <v>8</v>
      </c>
      <c r="C122" s="284">
        <v>2.4643000000000002E-2</v>
      </c>
    </row>
    <row r="123" spans="1:3" hidden="1" x14ac:dyDescent="0.35">
      <c r="A123" s="98"/>
      <c r="B123" s="98"/>
      <c r="C123" s="99"/>
    </row>
    <row r="124" spans="1:3" hidden="1" x14ac:dyDescent="0.35"/>
    <row r="125" spans="1:3" ht="15" hidden="1" thickBot="1" x14ac:dyDescent="0.4">
      <c r="C125" s="445" t="s">
        <v>130</v>
      </c>
    </row>
    <row r="126" spans="1:3" hidden="1" x14ac:dyDescent="0.35">
      <c r="A126" s="566" t="s">
        <v>131</v>
      </c>
      <c r="B126" s="231" t="s">
        <v>148</v>
      </c>
      <c r="C126" s="223">
        <f>C$4</f>
        <v>45292</v>
      </c>
    </row>
    <row r="127" spans="1:3" hidden="1" x14ac:dyDescent="0.35">
      <c r="A127" s="567"/>
      <c r="B127" s="207" t="s">
        <v>20</v>
      </c>
      <c r="C127" s="285">
        <v>2.6410000000000001E-3</v>
      </c>
    </row>
    <row r="128" spans="1:3" hidden="1" x14ac:dyDescent="0.35">
      <c r="A128" s="567"/>
      <c r="B128" s="207" t="s">
        <v>0</v>
      </c>
      <c r="C128" s="285">
        <v>3.9290000000000002E-3</v>
      </c>
    </row>
    <row r="129" spans="1:3" hidden="1" x14ac:dyDescent="0.35">
      <c r="A129" s="567"/>
      <c r="B129" s="207" t="s">
        <v>21</v>
      </c>
      <c r="C129" s="285">
        <v>2.323E-3</v>
      </c>
    </row>
    <row r="130" spans="1:3" hidden="1" x14ac:dyDescent="0.35">
      <c r="A130" s="567"/>
      <c r="B130" s="207" t="s">
        <v>1</v>
      </c>
      <c r="C130" s="285">
        <v>0</v>
      </c>
    </row>
    <row r="131" spans="1:3" hidden="1" x14ac:dyDescent="0.35">
      <c r="A131" s="567"/>
      <c r="B131" s="207" t="s">
        <v>22</v>
      </c>
      <c r="C131" s="285">
        <v>3.4499999999999998E-4</v>
      </c>
    </row>
    <row r="132" spans="1:3" hidden="1" x14ac:dyDescent="0.35">
      <c r="A132" s="567"/>
      <c r="B132" s="208" t="s">
        <v>9</v>
      </c>
      <c r="C132" s="285">
        <v>3.9290000000000002E-3</v>
      </c>
    </row>
    <row r="133" spans="1:3" hidden="1" x14ac:dyDescent="0.35">
      <c r="A133" s="567"/>
      <c r="B133" s="208" t="s">
        <v>3</v>
      </c>
      <c r="C133" s="285">
        <v>3.9290000000000002E-3</v>
      </c>
    </row>
    <row r="134" spans="1:3" hidden="1" x14ac:dyDescent="0.35">
      <c r="A134" s="567"/>
      <c r="B134" s="208" t="s">
        <v>4</v>
      </c>
      <c r="C134" s="285">
        <v>2.8809999999999999E-3</v>
      </c>
    </row>
    <row r="135" spans="1:3" hidden="1" x14ac:dyDescent="0.35">
      <c r="A135" s="567"/>
      <c r="B135" s="208" t="s">
        <v>5</v>
      </c>
      <c r="C135" s="285">
        <v>2.6410000000000001E-3</v>
      </c>
    </row>
    <row r="136" spans="1:3" hidden="1" x14ac:dyDescent="0.35">
      <c r="A136" s="567"/>
      <c r="B136" s="208" t="s">
        <v>23</v>
      </c>
      <c r="C136" s="285">
        <v>2.6410000000000001E-3</v>
      </c>
    </row>
    <row r="137" spans="1:3" hidden="1" x14ac:dyDescent="0.35">
      <c r="A137" s="567"/>
      <c r="B137" s="208" t="s">
        <v>24</v>
      </c>
      <c r="C137" s="285">
        <v>2.6410000000000001E-3</v>
      </c>
    </row>
    <row r="138" spans="1:3" hidden="1" x14ac:dyDescent="0.35">
      <c r="A138" s="567"/>
      <c r="B138" s="208" t="s">
        <v>7</v>
      </c>
      <c r="C138" s="285">
        <v>1.9759999999999999E-3</v>
      </c>
    </row>
    <row r="139" spans="1:3" ht="15" hidden="1" thickBot="1" x14ac:dyDescent="0.4">
      <c r="A139" s="568"/>
      <c r="B139" s="209" t="s">
        <v>8</v>
      </c>
      <c r="C139" s="286">
        <v>1.9620000000000002E-3</v>
      </c>
    </row>
    <row r="140" spans="1:3" hidden="1" x14ac:dyDescent="0.35"/>
    <row r="141" spans="1:3" hidden="1" x14ac:dyDescent="0.35">
      <c r="A141" s="98"/>
      <c r="B141" s="98"/>
      <c r="C141" s="100"/>
    </row>
    <row r="142" spans="1:3" ht="15.5" hidden="1" x14ac:dyDescent="0.35">
      <c r="A142" s="543" t="s">
        <v>132</v>
      </c>
      <c r="B142" s="232" t="s">
        <v>129</v>
      </c>
      <c r="C142" s="206">
        <f>C$4</f>
        <v>45292</v>
      </c>
    </row>
    <row r="143" spans="1:3" hidden="1" x14ac:dyDescent="0.35">
      <c r="A143" s="544"/>
      <c r="B143" s="207" t="s">
        <v>20</v>
      </c>
      <c r="C143" s="23">
        <f>IF(C23=0,0,((C5*0.5)-C41)*C78*C110*C$2)</f>
        <v>0</v>
      </c>
    </row>
    <row r="144" spans="1:3" hidden="1" x14ac:dyDescent="0.35">
      <c r="A144" s="544"/>
      <c r="B144" s="207" t="s">
        <v>0</v>
      </c>
      <c r="C144" s="23">
        <f t="shared" ref="C144:C155" si="7">IF(C24=0,0,((C6*0.5)-C42)*C79*C111*C$2)</f>
        <v>0</v>
      </c>
    </row>
    <row r="145" spans="1:3" hidden="1" x14ac:dyDescent="0.35">
      <c r="A145" s="544"/>
      <c r="B145" s="207" t="s">
        <v>21</v>
      </c>
      <c r="C145" s="23">
        <f t="shared" si="7"/>
        <v>0</v>
      </c>
    </row>
    <row r="146" spans="1:3" hidden="1" x14ac:dyDescent="0.35">
      <c r="A146" s="544"/>
      <c r="B146" s="207" t="s">
        <v>1</v>
      </c>
      <c r="C146" s="23">
        <f t="shared" si="7"/>
        <v>0</v>
      </c>
    </row>
    <row r="147" spans="1:3" hidden="1" x14ac:dyDescent="0.35">
      <c r="A147" s="544"/>
      <c r="B147" s="207" t="s">
        <v>22</v>
      </c>
      <c r="C147" s="23">
        <f t="shared" si="7"/>
        <v>0</v>
      </c>
    </row>
    <row r="148" spans="1:3" hidden="1" x14ac:dyDescent="0.35">
      <c r="A148" s="544"/>
      <c r="B148" s="208" t="s">
        <v>9</v>
      </c>
      <c r="C148" s="23">
        <f t="shared" si="7"/>
        <v>0</v>
      </c>
    </row>
    <row r="149" spans="1:3" hidden="1" x14ac:dyDescent="0.35">
      <c r="A149" s="544"/>
      <c r="B149" s="208" t="s">
        <v>3</v>
      </c>
      <c r="C149" s="23">
        <f t="shared" si="7"/>
        <v>0</v>
      </c>
    </row>
    <row r="150" spans="1:3" ht="15.75" hidden="1" customHeight="1" x14ac:dyDescent="0.35">
      <c r="A150" s="544"/>
      <c r="B150" s="208" t="s">
        <v>4</v>
      </c>
      <c r="C150" s="23">
        <f t="shared" si="7"/>
        <v>0</v>
      </c>
    </row>
    <row r="151" spans="1:3" hidden="1" x14ac:dyDescent="0.35">
      <c r="A151" s="544"/>
      <c r="B151" s="208" t="s">
        <v>5</v>
      </c>
      <c r="C151" s="23">
        <f t="shared" si="7"/>
        <v>0</v>
      </c>
    </row>
    <row r="152" spans="1:3" hidden="1" x14ac:dyDescent="0.35">
      <c r="A152" s="544"/>
      <c r="B152" s="208" t="s">
        <v>23</v>
      </c>
      <c r="C152" s="23">
        <f t="shared" si="7"/>
        <v>0</v>
      </c>
    </row>
    <row r="153" spans="1:3" hidden="1" x14ac:dyDescent="0.35">
      <c r="A153" s="544"/>
      <c r="B153" s="208" t="s">
        <v>24</v>
      </c>
      <c r="C153" s="23">
        <f t="shared" si="7"/>
        <v>0</v>
      </c>
    </row>
    <row r="154" spans="1:3" ht="15.75" hidden="1" customHeight="1" x14ac:dyDescent="0.35">
      <c r="A154" s="544"/>
      <c r="B154" s="208" t="s">
        <v>7</v>
      </c>
      <c r="C154" s="23">
        <f t="shared" si="7"/>
        <v>0</v>
      </c>
    </row>
    <row r="155" spans="1:3" ht="15.75" hidden="1" customHeight="1" x14ac:dyDescent="0.35">
      <c r="A155" s="544"/>
      <c r="B155" s="208" t="s">
        <v>8</v>
      </c>
      <c r="C155" s="23">
        <f t="shared" si="7"/>
        <v>0</v>
      </c>
    </row>
    <row r="156" spans="1:3" ht="15.75" hidden="1" customHeight="1" x14ac:dyDescent="0.35">
      <c r="A156" s="544"/>
      <c r="B156" s="11"/>
      <c r="C156" s="3"/>
    </row>
    <row r="157" spans="1:3" ht="15.75" hidden="1" customHeight="1" x14ac:dyDescent="0.35">
      <c r="A157" s="544"/>
      <c r="B157" s="204" t="s">
        <v>26</v>
      </c>
      <c r="C157" s="23">
        <f>SUM(C143:C156)</f>
        <v>0</v>
      </c>
    </row>
    <row r="158" spans="1:3" ht="16.5" hidden="1" customHeight="1" thickBot="1" x14ac:dyDescent="0.4">
      <c r="A158" s="545"/>
      <c r="B158" s="130" t="s">
        <v>27</v>
      </c>
      <c r="C158" s="24">
        <f>C157</f>
        <v>0</v>
      </c>
    </row>
    <row r="159" spans="1:3" hidden="1" x14ac:dyDescent="0.35">
      <c r="A159" s="98"/>
      <c r="B159" s="98"/>
      <c r="C159" s="100"/>
    </row>
    <row r="160" spans="1:3" hidden="1" x14ac:dyDescent="0.35">
      <c r="A160" s="98"/>
      <c r="B160" s="98"/>
      <c r="C160" s="100"/>
    </row>
    <row r="161" spans="1:3" ht="15.5" hidden="1" x14ac:dyDescent="0.35">
      <c r="A161" s="543" t="s">
        <v>133</v>
      </c>
      <c r="B161" s="232" t="s">
        <v>129</v>
      </c>
      <c r="C161" s="206">
        <f>C$4</f>
        <v>45292</v>
      </c>
    </row>
    <row r="162" spans="1:3" hidden="1" x14ac:dyDescent="0.35">
      <c r="A162" s="544"/>
      <c r="B162" s="207" t="s">
        <v>20</v>
      </c>
      <c r="C162" s="23">
        <f>IF(C23=0,0,((C5*0.5)-C41)*C78*C127*C$2)</f>
        <v>0</v>
      </c>
    </row>
    <row r="163" spans="1:3" hidden="1" x14ac:dyDescent="0.35">
      <c r="A163" s="544"/>
      <c r="B163" s="207" t="s">
        <v>0</v>
      </c>
      <c r="C163" s="23">
        <f t="shared" ref="C163:C174" si="8">IF(C24=0,0,((C6*0.5)-C42)*C79*C128*C$2)</f>
        <v>0</v>
      </c>
    </row>
    <row r="164" spans="1:3" hidden="1" x14ac:dyDescent="0.35">
      <c r="A164" s="544"/>
      <c r="B164" s="207" t="s">
        <v>21</v>
      </c>
      <c r="C164" s="23">
        <f t="shared" si="8"/>
        <v>0</v>
      </c>
    </row>
    <row r="165" spans="1:3" hidden="1" x14ac:dyDescent="0.35">
      <c r="A165" s="544"/>
      <c r="B165" s="207" t="s">
        <v>1</v>
      </c>
      <c r="C165" s="23">
        <f t="shared" si="8"/>
        <v>0</v>
      </c>
    </row>
    <row r="166" spans="1:3" hidden="1" x14ac:dyDescent="0.35">
      <c r="A166" s="544"/>
      <c r="B166" s="207" t="s">
        <v>22</v>
      </c>
      <c r="C166" s="23">
        <f t="shared" si="8"/>
        <v>0</v>
      </c>
    </row>
    <row r="167" spans="1:3" hidden="1" x14ac:dyDescent="0.35">
      <c r="A167" s="544"/>
      <c r="B167" s="208" t="s">
        <v>9</v>
      </c>
      <c r="C167" s="23">
        <f t="shared" si="8"/>
        <v>0</v>
      </c>
    </row>
    <row r="168" spans="1:3" hidden="1" x14ac:dyDescent="0.35">
      <c r="A168" s="544"/>
      <c r="B168" s="208" t="s">
        <v>3</v>
      </c>
      <c r="C168" s="23">
        <f t="shared" si="8"/>
        <v>0</v>
      </c>
    </row>
    <row r="169" spans="1:3" ht="15.75" hidden="1" customHeight="1" x14ac:dyDescent="0.35">
      <c r="A169" s="544"/>
      <c r="B169" s="208" t="s">
        <v>4</v>
      </c>
      <c r="C169" s="23">
        <f t="shared" si="8"/>
        <v>0</v>
      </c>
    </row>
    <row r="170" spans="1:3" hidden="1" x14ac:dyDescent="0.35">
      <c r="A170" s="544"/>
      <c r="B170" s="208" t="s">
        <v>5</v>
      </c>
      <c r="C170" s="23">
        <f t="shared" si="8"/>
        <v>0</v>
      </c>
    </row>
    <row r="171" spans="1:3" hidden="1" x14ac:dyDescent="0.35">
      <c r="A171" s="544"/>
      <c r="B171" s="208" t="s">
        <v>23</v>
      </c>
      <c r="C171" s="23">
        <f t="shared" si="8"/>
        <v>0</v>
      </c>
    </row>
    <row r="172" spans="1:3" hidden="1" x14ac:dyDescent="0.35">
      <c r="A172" s="544"/>
      <c r="B172" s="208" t="s">
        <v>24</v>
      </c>
      <c r="C172" s="23">
        <f t="shared" si="8"/>
        <v>0</v>
      </c>
    </row>
    <row r="173" spans="1:3" ht="15.75" hidden="1" customHeight="1" x14ac:dyDescent="0.35">
      <c r="A173" s="544"/>
      <c r="B173" s="208" t="s">
        <v>7</v>
      </c>
      <c r="C173" s="23">
        <f t="shared" si="8"/>
        <v>0</v>
      </c>
    </row>
    <row r="174" spans="1:3" ht="15.75" hidden="1" customHeight="1" x14ac:dyDescent="0.35">
      <c r="A174" s="544"/>
      <c r="B174" s="208" t="s">
        <v>8</v>
      </c>
      <c r="C174" s="23">
        <f t="shared" si="8"/>
        <v>0</v>
      </c>
    </row>
    <row r="175" spans="1:3" ht="15.75" hidden="1" customHeight="1" x14ac:dyDescent="0.35">
      <c r="A175" s="544"/>
      <c r="B175" s="11"/>
      <c r="C175" s="3"/>
    </row>
    <row r="176" spans="1:3" ht="15.75" hidden="1" customHeight="1" x14ac:dyDescent="0.35">
      <c r="A176" s="544"/>
      <c r="B176" s="204" t="s">
        <v>26</v>
      </c>
      <c r="C176" s="23">
        <f>SUM(C162:C175)</f>
        <v>0</v>
      </c>
    </row>
    <row r="177" spans="1:3" ht="16.5" hidden="1" customHeight="1" thickBot="1" x14ac:dyDescent="0.4">
      <c r="A177" s="545"/>
      <c r="B177" s="130" t="s">
        <v>27</v>
      </c>
      <c r="C177" s="24">
        <f>C176</f>
        <v>0</v>
      </c>
    </row>
    <row r="178" spans="1:3" s="102" customFormat="1" hidden="1" x14ac:dyDescent="0.35">
      <c r="A178" s="98"/>
      <c r="B178" s="98" t="s">
        <v>134</v>
      </c>
      <c r="C178" s="101">
        <f>C157+C176</f>
        <v>0</v>
      </c>
    </row>
    <row r="179" spans="1:3" hidden="1" x14ac:dyDescent="0.35">
      <c r="A179" s="98"/>
      <c r="B179" s="98" t="s">
        <v>196</v>
      </c>
      <c r="C179" s="100">
        <f>C178-C73</f>
        <v>0</v>
      </c>
    </row>
    <row r="180" spans="1:3" hidden="1" x14ac:dyDescent="0.35">
      <c r="A180" s="98"/>
      <c r="B180" s="98"/>
      <c r="C180" s="100"/>
    </row>
    <row r="181" spans="1:3" ht="15" hidden="1" thickBot="1" x14ac:dyDescent="0.4">
      <c r="A181" s="98"/>
      <c r="B181" s="224" t="s">
        <v>39</v>
      </c>
      <c r="C181" s="225">
        <f>C$4</f>
        <v>45292</v>
      </c>
    </row>
    <row r="182" spans="1:3" hidden="1" x14ac:dyDescent="0.35">
      <c r="A182" s="98"/>
      <c r="B182" s="215" t="s">
        <v>135</v>
      </c>
      <c r="C182" s="108">
        <f>C157*'YTD PROGRAM SUMMARY'!C43</f>
        <v>0</v>
      </c>
    </row>
    <row r="183" spans="1:3" ht="15" hidden="1" thickBot="1" x14ac:dyDescent="0.4">
      <c r="A183" s="98"/>
      <c r="B183" s="209" t="s">
        <v>136</v>
      </c>
      <c r="C183" s="103">
        <f>C176*'YTD PROGRAM SUMMARY'!C43</f>
        <v>0</v>
      </c>
    </row>
    <row r="184" spans="1:3" hidden="1" x14ac:dyDescent="0.35">
      <c r="A184" s="98"/>
      <c r="B184" s="215" t="s">
        <v>137</v>
      </c>
      <c r="C184" s="104">
        <f>IFERROR(C182/C73,0)</f>
        <v>0</v>
      </c>
    </row>
    <row r="185" spans="1:3" ht="15" hidden="1" thickBot="1" x14ac:dyDescent="0.4">
      <c r="A185" s="98"/>
      <c r="B185" s="209" t="s">
        <v>138</v>
      </c>
      <c r="C185" s="105">
        <f>IFERROR(C183/C73,0)</f>
        <v>0</v>
      </c>
    </row>
    <row r="186" spans="1:3" ht="15" hidden="1" thickBot="1" x14ac:dyDescent="0.4">
      <c r="A186" s="98"/>
      <c r="B186" s="226" t="s">
        <v>139</v>
      </c>
      <c r="C186" s="107">
        <f>C184+C185</f>
        <v>0</v>
      </c>
    </row>
    <row r="187" spans="1:3" hidden="1" x14ac:dyDescent="0.35">
      <c r="A187" s="98"/>
      <c r="B187" s="98"/>
      <c r="C187" s="100"/>
    </row>
    <row r="188" spans="1:3" ht="15" hidden="1" thickBot="1" x14ac:dyDescent="0.4">
      <c r="A188" s="98"/>
      <c r="B188" s="224" t="s">
        <v>37</v>
      </c>
      <c r="C188" s="225">
        <f>C$4</f>
        <v>45292</v>
      </c>
    </row>
    <row r="189" spans="1:3" hidden="1" x14ac:dyDescent="0.35">
      <c r="A189" s="98"/>
      <c r="B189" s="215" t="s">
        <v>140</v>
      </c>
      <c r="C189" s="108">
        <f>C157*'YTD PROGRAM SUMMARY'!C44</f>
        <v>0</v>
      </c>
    </row>
    <row r="190" spans="1:3" ht="15" hidden="1" thickBot="1" x14ac:dyDescent="0.4">
      <c r="A190" s="98"/>
      <c r="B190" s="209" t="s">
        <v>141</v>
      </c>
      <c r="C190" s="103">
        <f>C176*'YTD PROGRAM SUMMARY'!C44</f>
        <v>0</v>
      </c>
    </row>
    <row r="191" spans="1:3" hidden="1" x14ac:dyDescent="0.35">
      <c r="A191" s="98"/>
      <c r="B191" s="215" t="s">
        <v>142</v>
      </c>
      <c r="C191" s="104">
        <f t="shared" ref="C191" si="9">IFERROR(C189/C73,0)</f>
        <v>0</v>
      </c>
    </row>
    <row r="192" spans="1:3" ht="15" hidden="1" thickBot="1" x14ac:dyDescent="0.4">
      <c r="A192" s="98"/>
      <c r="B192" s="209" t="s">
        <v>143</v>
      </c>
      <c r="C192" s="105">
        <f>IFERROR(C190/C73,0)</f>
        <v>0</v>
      </c>
    </row>
    <row r="193" spans="1:3" ht="15" hidden="1" thickBot="1" x14ac:dyDescent="0.4">
      <c r="A193" s="98"/>
      <c r="B193" s="226" t="s">
        <v>144</v>
      </c>
      <c r="C193" s="107">
        <f>C191+C192</f>
        <v>0</v>
      </c>
    </row>
    <row r="194" spans="1:3" hidden="1" x14ac:dyDescent="0.35">
      <c r="A194" s="98"/>
      <c r="B194" s="98" t="s">
        <v>145</v>
      </c>
      <c r="C194" s="109">
        <f>C186+C193</f>
        <v>0</v>
      </c>
    </row>
    <row r="195" spans="1:3" hidden="1" x14ac:dyDescent="0.35">
      <c r="A195" s="98"/>
      <c r="B195" s="98"/>
      <c r="C195" s="100"/>
    </row>
    <row r="196" spans="1:3" hidden="1" x14ac:dyDescent="0.35">
      <c r="A196" s="98"/>
      <c r="B196" s="98" t="s">
        <v>146</v>
      </c>
      <c r="C196" s="111">
        <f t="shared" ref="C196" si="10">SUM(C182:C183)</f>
        <v>0</v>
      </c>
    </row>
    <row r="197" spans="1:3" hidden="1" x14ac:dyDescent="0.35">
      <c r="A197" s="98"/>
      <c r="B197" s="98" t="s">
        <v>147</v>
      </c>
      <c r="C197" s="111">
        <f t="shared" ref="C197" si="11">SUM(C189:C190)</f>
        <v>0</v>
      </c>
    </row>
    <row r="198" spans="1:3" hidden="1" x14ac:dyDescent="0.35">
      <c r="A198" s="98"/>
      <c r="B198" s="98" t="s">
        <v>134</v>
      </c>
      <c r="C198" s="112">
        <f t="shared" ref="C198" si="12">SUM(C196:C197)</f>
        <v>0</v>
      </c>
    </row>
    <row r="199" spans="1:3" hidden="1" x14ac:dyDescent="0.35"/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7030A0"/>
  </sheetPr>
  <dimension ref="A1:C199"/>
  <sheetViews>
    <sheetView zoomScale="80" zoomScaleNormal="80" workbookViewId="0">
      <pane xSplit="2" topLeftCell="C1" activePane="topRight" state="frozen"/>
      <selection activeCell="B2" sqref="B2:B3"/>
      <selection pane="topRight" activeCell="C26" sqref="C26"/>
    </sheetView>
  </sheetViews>
  <sheetFormatPr defaultRowHeight="14.5" x14ac:dyDescent="0.35"/>
  <cols>
    <col min="1" max="1" width="7.81640625" customWidth="1"/>
    <col min="2" max="2" width="24.81640625" customWidth="1"/>
    <col min="3" max="3" width="14.54296875" customWidth="1"/>
    <col min="11" max="11" width="9.1796875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ENTRY'!AY180</f>
        <v>0</v>
      </c>
    </row>
    <row r="6" spans="1:3" x14ac:dyDescent="0.35">
      <c r="A6" s="535"/>
      <c r="B6" s="10" t="s">
        <v>0</v>
      </c>
      <c r="C6" s="3">
        <f>'BIZ kWh ENTRY'!AY181</f>
        <v>0</v>
      </c>
    </row>
    <row r="7" spans="1:3" x14ac:dyDescent="0.35">
      <c r="A7" s="535"/>
      <c r="B7" s="9" t="s">
        <v>21</v>
      </c>
      <c r="C7" s="3">
        <f>'BIZ kWh ENTRY'!AY182</f>
        <v>0</v>
      </c>
    </row>
    <row r="8" spans="1:3" x14ac:dyDescent="0.35">
      <c r="A8" s="535"/>
      <c r="B8" s="9" t="s">
        <v>1</v>
      </c>
      <c r="C8" s="3">
        <f>'BIZ kWh ENTRY'!AY183</f>
        <v>0</v>
      </c>
    </row>
    <row r="9" spans="1:3" x14ac:dyDescent="0.35">
      <c r="A9" s="535"/>
      <c r="B9" s="10" t="s">
        <v>22</v>
      </c>
      <c r="C9" s="3">
        <f>'BIZ kWh ENTRY'!AY184</f>
        <v>0</v>
      </c>
    </row>
    <row r="10" spans="1:3" x14ac:dyDescent="0.35">
      <c r="A10" s="535"/>
      <c r="B10" s="9" t="s">
        <v>9</v>
      </c>
      <c r="C10" s="3">
        <f>'BIZ kWh ENTRY'!AY185</f>
        <v>0</v>
      </c>
    </row>
    <row r="11" spans="1:3" x14ac:dyDescent="0.35">
      <c r="A11" s="535"/>
      <c r="B11" s="9" t="s">
        <v>3</v>
      </c>
      <c r="C11" s="3">
        <f>'BIZ kWh ENTRY'!AY186</f>
        <v>0</v>
      </c>
    </row>
    <row r="12" spans="1:3" x14ac:dyDescent="0.35">
      <c r="A12" s="535"/>
      <c r="B12" s="9" t="s">
        <v>4</v>
      </c>
      <c r="C12" s="3">
        <f>'BIZ kWh ENTRY'!AY187</f>
        <v>0</v>
      </c>
    </row>
    <row r="13" spans="1:3" x14ac:dyDescent="0.35">
      <c r="A13" s="535"/>
      <c r="B13" s="9" t="s">
        <v>5</v>
      </c>
      <c r="C13" s="3">
        <f>'BIZ kWh ENTRY'!AY188</f>
        <v>0</v>
      </c>
    </row>
    <row r="14" spans="1:3" x14ac:dyDescent="0.35">
      <c r="A14" s="535"/>
      <c r="B14" s="9" t="s">
        <v>23</v>
      </c>
      <c r="C14" s="3">
        <f>'BIZ kWh ENTRY'!AY189</f>
        <v>0</v>
      </c>
    </row>
    <row r="15" spans="1:3" x14ac:dyDescent="0.35">
      <c r="A15" s="535"/>
      <c r="B15" s="9" t="s">
        <v>24</v>
      </c>
      <c r="C15" s="3">
        <f>'BIZ kWh ENTRY'!AY190</f>
        <v>0</v>
      </c>
    </row>
    <row r="16" spans="1:3" x14ac:dyDescent="0.35">
      <c r="A16" s="535"/>
      <c r="B16" s="9" t="s">
        <v>7</v>
      </c>
      <c r="C16" s="3">
        <f>'BIZ kWh ENTRY'!AY191</f>
        <v>0</v>
      </c>
    </row>
    <row r="17" spans="1:3" x14ac:dyDescent="0.35">
      <c r="A17" s="535"/>
      <c r="B17" s="9" t="s">
        <v>8</v>
      </c>
      <c r="C17" s="3">
        <f>'BIZ kWh ENTRY'!AY192</f>
        <v>0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LI 1M - RES'!B16</f>
        <v>Monthly kWh</v>
      </c>
      <c r="C19" s="202">
        <f>SUM(C5:C18)</f>
        <v>0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119"/>
    </row>
    <row r="22" spans="1:3" ht="15.5" x14ac:dyDescent="0.35">
      <c r="A22" s="537" t="s">
        <v>15</v>
      </c>
      <c r="B22" s="15" t="str">
        <f t="shared" ref="B22" si="0">B4</f>
        <v>End Use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1">B5</f>
        <v>Air Comp</v>
      </c>
      <c r="C23" s="3">
        <f>C5</f>
        <v>0</v>
      </c>
    </row>
    <row r="24" spans="1:3" x14ac:dyDescent="0.35">
      <c r="A24" s="538"/>
      <c r="B24" s="10" t="str">
        <f t="shared" si="1"/>
        <v>Building Shell</v>
      </c>
      <c r="C24" s="3">
        <f t="shared" si="1"/>
        <v>0</v>
      </c>
    </row>
    <row r="25" spans="1:3" x14ac:dyDescent="0.35">
      <c r="A25" s="538"/>
      <c r="B25" s="9" t="str">
        <f t="shared" si="1"/>
        <v>Cooking</v>
      </c>
      <c r="C25" s="3">
        <f t="shared" si="1"/>
        <v>0</v>
      </c>
    </row>
    <row r="26" spans="1:3" x14ac:dyDescent="0.35">
      <c r="A26" s="538"/>
      <c r="B26" s="9" t="str">
        <f t="shared" si="1"/>
        <v>Cooling</v>
      </c>
      <c r="C26" s="3">
        <f t="shared" si="1"/>
        <v>0</v>
      </c>
    </row>
    <row r="27" spans="1:3" x14ac:dyDescent="0.35">
      <c r="A27" s="538"/>
      <c r="B27" s="10" t="str">
        <f t="shared" si="1"/>
        <v>Ext Lighting</v>
      </c>
      <c r="C27" s="3">
        <f t="shared" si="1"/>
        <v>0</v>
      </c>
    </row>
    <row r="28" spans="1:3" x14ac:dyDescent="0.35">
      <c r="A28" s="538"/>
      <c r="B28" s="9" t="str">
        <f t="shared" si="1"/>
        <v>Heating</v>
      </c>
      <c r="C28" s="3">
        <f t="shared" si="1"/>
        <v>0</v>
      </c>
    </row>
    <row r="29" spans="1:3" x14ac:dyDescent="0.35">
      <c r="A29" s="538"/>
      <c r="B29" s="9" t="str">
        <f t="shared" si="1"/>
        <v>HVAC</v>
      </c>
      <c r="C29" s="3">
        <f t="shared" si="1"/>
        <v>0</v>
      </c>
    </row>
    <row r="30" spans="1:3" x14ac:dyDescent="0.35">
      <c r="A30" s="538"/>
      <c r="B30" s="9" t="str">
        <f t="shared" si="1"/>
        <v>Lighting</v>
      </c>
      <c r="C30" s="3">
        <f t="shared" si="1"/>
        <v>0</v>
      </c>
    </row>
    <row r="31" spans="1:3" x14ac:dyDescent="0.35">
      <c r="A31" s="538"/>
      <c r="B31" s="9" t="str">
        <f t="shared" si="1"/>
        <v>Miscellaneous</v>
      </c>
      <c r="C31" s="3">
        <f t="shared" si="1"/>
        <v>0</v>
      </c>
    </row>
    <row r="32" spans="1:3" ht="15" customHeight="1" x14ac:dyDescent="0.35">
      <c r="A32" s="538"/>
      <c r="B32" s="9" t="str">
        <f t="shared" si="1"/>
        <v>Motors</v>
      </c>
      <c r="C32" s="3">
        <f t="shared" si="1"/>
        <v>0</v>
      </c>
    </row>
    <row r="33" spans="1:3" x14ac:dyDescent="0.35">
      <c r="A33" s="538"/>
      <c r="B33" s="9" t="str">
        <f t="shared" si="1"/>
        <v>Process</v>
      </c>
      <c r="C33" s="3">
        <f t="shared" si="1"/>
        <v>0</v>
      </c>
    </row>
    <row r="34" spans="1:3" x14ac:dyDescent="0.35">
      <c r="A34" s="538"/>
      <c r="B34" s="9" t="str">
        <f t="shared" si="1"/>
        <v>Refrigeration</v>
      </c>
      <c r="C34" s="3">
        <f t="shared" si="1"/>
        <v>0</v>
      </c>
    </row>
    <row r="35" spans="1:3" x14ac:dyDescent="0.35">
      <c r="A35" s="538"/>
      <c r="B35" s="9" t="str">
        <f t="shared" si="1"/>
        <v>Water Heating</v>
      </c>
      <c r="C35" s="3">
        <f t="shared" si="1"/>
        <v>0</v>
      </c>
    </row>
    <row r="36" spans="1:3" ht="15" customHeight="1" x14ac:dyDescent="0.35">
      <c r="A36" s="538"/>
      <c r="B36" s="9" t="str">
        <f t="shared" si="1"/>
        <v xml:space="preserve"> </v>
      </c>
      <c r="C36" s="3"/>
    </row>
    <row r="37" spans="1:3" ht="15" customHeight="1" thickBot="1" x14ac:dyDescent="0.4">
      <c r="A37" s="539"/>
      <c r="B37" s="201" t="str">
        <f t="shared" si="1"/>
        <v>Monthly kWh</v>
      </c>
      <c r="C37" s="202">
        <f>SUM(C23:C36)</f>
        <v>0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119"/>
    </row>
    <row r="40" spans="1:3" ht="15.5" x14ac:dyDescent="0.35">
      <c r="A40" s="540" t="s">
        <v>16</v>
      </c>
      <c r="B40" s="15" t="str">
        <f t="shared" ref="B40:B55" si="2">B22</f>
        <v>End Use</v>
      </c>
      <c r="C40" s="200">
        <f>C$4</f>
        <v>45292</v>
      </c>
    </row>
    <row r="41" spans="1:3" ht="15" customHeight="1" x14ac:dyDescent="0.35">
      <c r="A41" s="541"/>
      <c r="B41" s="9" t="str">
        <f t="shared" si="2"/>
        <v>Air Comp</v>
      </c>
      <c r="C41" s="3">
        <v>0</v>
      </c>
    </row>
    <row r="42" spans="1:3" x14ac:dyDescent="0.35">
      <c r="A42" s="541"/>
      <c r="B42" s="10" t="str">
        <f t="shared" si="2"/>
        <v>Building Shell</v>
      </c>
      <c r="C42" s="3">
        <v>0</v>
      </c>
    </row>
    <row r="43" spans="1:3" x14ac:dyDescent="0.35">
      <c r="A43" s="541"/>
      <c r="B43" s="9" t="str">
        <f t="shared" si="2"/>
        <v>Cooking</v>
      </c>
      <c r="C43" s="3">
        <v>0</v>
      </c>
    </row>
    <row r="44" spans="1:3" x14ac:dyDescent="0.35">
      <c r="A44" s="541"/>
      <c r="B44" s="9" t="str">
        <f t="shared" si="2"/>
        <v>Cooling</v>
      </c>
      <c r="C44" s="3">
        <v>0</v>
      </c>
    </row>
    <row r="45" spans="1:3" x14ac:dyDescent="0.35">
      <c r="A45" s="541"/>
      <c r="B45" s="10" t="str">
        <f t="shared" si="2"/>
        <v>Ext Lighting</v>
      </c>
      <c r="C45" s="3">
        <v>0</v>
      </c>
    </row>
    <row r="46" spans="1:3" x14ac:dyDescent="0.35">
      <c r="A46" s="541"/>
      <c r="B46" s="9" t="str">
        <f t="shared" si="2"/>
        <v>Heating</v>
      </c>
      <c r="C46" s="3">
        <v>0</v>
      </c>
    </row>
    <row r="47" spans="1:3" x14ac:dyDescent="0.35">
      <c r="A47" s="541"/>
      <c r="B47" s="9" t="str">
        <f t="shared" si="2"/>
        <v>HVAC</v>
      </c>
      <c r="C47" s="3">
        <v>0</v>
      </c>
    </row>
    <row r="48" spans="1:3" x14ac:dyDescent="0.35">
      <c r="A48" s="541"/>
      <c r="B48" s="9" t="str">
        <f t="shared" si="2"/>
        <v>Lighting</v>
      </c>
      <c r="C48" s="3">
        <v>0</v>
      </c>
    </row>
    <row r="49" spans="1:3" x14ac:dyDescent="0.35">
      <c r="A49" s="541"/>
      <c r="B49" s="9" t="str">
        <f t="shared" si="2"/>
        <v>Miscellaneous</v>
      </c>
      <c r="C49" s="3">
        <v>0</v>
      </c>
    </row>
    <row r="50" spans="1:3" ht="15" customHeight="1" x14ac:dyDescent="0.35">
      <c r="A50" s="541"/>
      <c r="B50" s="9" t="str">
        <f t="shared" si="2"/>
        <v>Motors</v>
      </c>
      <c r="C50" s="3">
        <v>0</v>
      </c>
    </row>
    <row r="51" spans="1:3" x14ac:dyDescent="0.35">
      <c r="A51" s="541"/>
      <c r="B51" s="9" t="str">
        <f t="shared" si="2"/>
        <v>Process</v>
      </c>
      <c r="C51" s="3">
        <v>0</v>
      </c>
    </row>
    <row r="52" spans="1:3" x14ac:dyDescent="0.35">
      <c r="A52" s="541"/>
      <c r="B52" s="9" t="str">
        <f t="shared" si="2"/>
        <v>Refrigeration</v>
      </c>
      <c r="C52" s="3">
        <v>0</v>
      </c>
    </row>
    <row r="53" spans="1:3" x14ac:dyDescent="0.35">
      <c r="A53" s="541"/>
      <c r="B53" s="9" t="str">
        <f t="shared" si="2"/>
        <v>Water Heating</v>
      </c>
      <c r="C53" s="3">
        <v>0</v>
      </c>
    </row>
    <row r="54" spans="1:3" ht="15" customHeight="1" x14ac:dyDescent="0.35">
      <c r="A54" s="541"/>
      <c r="B54" s="9" t="str">
        <f t="shared" si="2"/>
        <v xml:space="preserve"> </v>
      </c>
      <c r="C54" s="3"/>
    </row>
    <row r="55" spans="1:3" ht="15" customHeight="1" thickBot="1" x14ac:dyDescent="0.4">
      <c r="A55" s="542"/>
      <c r="B55" s="201" t="str">
        <f t="shared" si="2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15" t="s">
        <v>10</v>
      </c>
      <c r="C58" s="200">
        <f>C$4</f>
        <v>45292</v>
      </c>
    </row>
    <row r="59" spans="1:3" ht="15" customHeight="1" x14ac:dyDescent="0.35">
      <c r="A59" s="544"/>
      <c r="B59" s="11" t="str">
        <f t="shared" ref="B59:B72" si="3">B41</f>
        <v>Air Comp</v>
      </c>
      <c r="C59" s="23">
        <f>IF(C23=0,0,(C5*0.5)-C41)*C78*C93*C$2</f>
        <v>0</v>
      </c>
    </row>
    <row r="60" spans="1:3" ht="15.5" x14ac:dyDescent="0.35">
      <c r="A60" s="544"/>
      <c r="B60" s="11" t="str">
        <f t="shared" si="3"/>
        <v>Building Shell</v>
      </c>
      <c r="C60" s="23">
        <f t="shared" ref="C60:C71" si="4">IF(C24=0,0,(C6*0.5)-C42)*C79*C94*C$2</f>
        <v>0</v>
      </c>
    </row>
    <row r="61" spans="1:3" ht="15.5" x14ac:dyDescent="0.35">
      <c r="A61" s="544"/>
      <c r="B61" s="11" t="str">
        <f t="shared" si="3"/>
        <v>Cooking</v>
      </c>
      <c r="C61" s="23">
        <f t="shared" si="4"/>
        <v>0</v>
      </c>
    </row>
    <row r="62" spans="1:3" ht="15.5" x14ac:dyDescent="0.35">
      <c r="A62" s="544"/>
      <c r="B62" s="11" t="str">
        <f t="shared" si="3"/>
        <v>Cooling</v>
      </c>
      <c r="C62" s="23">
        <f t="shared" si="4"/>
        <v>0</v>
      </c>
    </row>
    <row r="63" spans="1:3" ht="15.5" x14ac:dyDescent="0.35">
      <c r="A63" s="544"/>
      <c r="B63" s="11" t="str">
        <f t="shared" si="3"/>
        <v>Ext Lighting</v>
      </c>
      <c r="C63" s="23">
        <f t="shared" si="4"/>
        <v>0</v>
      </c>
    </row>
    <row r="64" spans="1:3" ht="15.5" x14ac:dyDescent="0.35">
      <c r="A64" s="544"/>
      <c r="B64" s="11" t="str">
        <f t="shared" si="3"/>
        <v>Heating</v>
      </c>
      <c r="C64" s="23">
        <f t="shared" si="4"/>
        <v>0</v>
      </c>
    </row>
    <row r="65" spans="1:3" ht="15.5" x14ac:dyDescent="0.35">
      <c r="A65" s="544"/>
      <c r="B65" s="11" t="str">
        <f t="shared" si="3"/>
        <v>HVAC</v>
      </c>
      <c r="C65" s="23">
        <f t="shared" si="4"/>
        <v>0</v>
      </c>
    </row>
    <row r="66" spans="1:3" ht="15.5" x14ac:dyDescent="0.35">
      <c r="A66" s="544"/>
      <c r="B66" s="11" t="str">
        <f t="shared" si="3"/>
        <v>Lighting</v>
      </c>
      <c r="C66" s="23">
        <f t="shared" si="4"/>
        <v>0</v>
      </c>
    </row>
    <row r="67" spans="1:3" ht="15.5" x14ac:dyDescent="0.35">
      <c r="A67" s="544"/>
      <c r="B67" s="11" t="str">
        <f t="shared" si="3"/>
        <v>Miscellaneous</v>
      </c>
      <c r="C67" s="23">
        <f t="shared" si="4"/>
        <v>0</v>
      </c>
    </row>
    <row r="68" spans="1:3" ht="15.75" customHeight="1" x14ac:dyDescent="0.35">
      <c r="A68" s="544"/>
      <c r="B68" s="11" t="str">
        <f t="shared" si="3"/>
        <v>Motors</v>
      </c>
      <c r="C68" s="23">
        <f t="shared" si="4"/>
        <v>0</v>
      </c>
    </row>
    <row r="69" spans="1:3" ht="15.5" x14ac:dyDescent="0.35">
      <c r="A69" s="544"/>
      <c r="B69" s="11" t="str">
        <f t="shared" si="3"/>
        <v>Process</v>
      </c>
      <c r="C69" s="23">
        <f t="shared" si="4"/>
        <v>0</v>
      </c>
    </row>
    <row r="70" spans="1:3" ht="15.5" x14ac:dyDescent="0.35">
      <c r="A70" s="544"/>
      <c r="B70" s="11" t="str">
        <f t="shared" si="3"/>
        <v>Refrigeration</v>
      </c>
      <c r="C70" s="23">
        <f t="shared" si="4"/>
        <v>0</v>
      </c>
    </row>
    <row r="71" spans="1:3" ht="15.5" x14ac:dyDescent="0.35">
      <c r="A71" s="544"/>
      <c r="B71" s="11" t="str">
        <f t="shared" si="3"/>
        <v>Water Heating</v>
      </c>
      <c r="C71" s="23">
        <f t="shared" si="4"/>
        <v>0</v>
      </c>
    </row>
    <row r="72" spans="1:3" ht="15.75" customHeight="1" x14ac:dyDescent="0.35">
      <c r="A72" s="544"/>
      <c r="B72" s="11" t="str">
        <f t="shared" si="3"/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0</v>
      </c>
    </row>
    <row r="74" spans="1:3" ht="16.5" customHeight="1" thickBot="1" x14ac:dyDescent="0.4">
      <c r="A74" s="545"/>
      <c r="B74" s="130" t="s">
        <v>27</v>
      </c>
      <c r="C74" s="24">
        <f>C73</f>
        <v>0</v>
      </c>
    </row>
    <row r="75" spans="1:3" x14ac:dyDescent="0.35">
      <c r="A75" s="6"/>
      <c r="B75" s="30"/>
      <c r="C75" s="27"/>
    </row>
    <row r="76" spans="1:3" ht="15" thickBot="1" x14ac:dyDescent="0.4">
      <c r="B76" s="14"/>
      <c r="C76" s="6"/>
    </row>
    <row r="77" spans="1:3" ht="15.5" x14ac:dyDescent="0.35">
      <c r="A77" s="561" t="s">
        <v>12</v>
      </c>
      <c r="B77" s="15" t="s">
        <v>12</v>
      </c>
      <c r="C77" s="200">
        <f>C$4</f>
        <v>45292</v>
      </c>
    </row>
    <row r="78" spans="1:3" ht="15.75" customHeight="1" x14ac:dyDescent="0.35">
      <c r="A78" s="562"/>
      <c r="B78" s="11" t="str">
        <f>B59</f>
        <v>Air Comp</v>
      </c>
      <c r="C78" s="18">
        <f>'11M - LPS'!C78</f>
        <v>8.5109000000000004E-2</v>
      </c>
    </row>
    <row r="79" spans="1:3" ht="15.5" x14ac:dyDescent="0.35">
      <c r="A79" s="562"/>
      <c r="B79" s="11" t="str">
        <f t="shared" ref="B79:B90" si="5">B60</f>
        <v>Building Shell</v>
      </c>
      <c r="C79" s="18">
        <f>'11M - LPS'!C79</f>
        <v>0.107824</v>
      </c>
    </row>
    <row r="80" spans="1:3" ht="15.5" x14ac:dyDescent="0.35">
      <c r="A80" s="562"/>
      <c r="B80" s="11" t="str">
        <f t="shared" si="5"/>
        <v>Cooking</v>
      </c>
      <c r="C80" s="18">
        <f>'11M - LPS'!C80</f>
        <v>8.6096000000000006E-2</v>
      </c>
    </row>
    <row r="81" spans="1:3" ht="15.5" x14ac:dyDescent="0.35">
      <c r="A81" s="562"/>
      <c r="B81" s="11" t="str">
        <f t="shared" si="5"/>
        <v>Cooling</v>
      </c>
      <c r="C81" s="18">
        <f>'11M - LPS'!C81</f>
        <v>6.0000000000000002E-6</v>
      </c>
    </row>
    <row r="82" spans="1:3" ht="15.5" x14ac:dyDescent="0.35">
      <c r="A82" s="562"/>
      <c r="B82" s="11" t="str">
        <f t="shared" si="5"/>
        <v>Ext Lighting</v>
      </c>
      <c r="C82" s="18">
        <f>'11M - LPS'!C82</f>
        <v>0.106265</v>
      </c>
    </row>
    <row r="83" spans="1:3" ht="15.5" x14ac:dyDescent="0.35">
      <c r="A83" s="562"/>
      <c r="B83" s="11" t="str">
        <f t="shared" si="5"/>
        <v>Heating</v>
      </c>
      <c r="C83" s="18">
        <f>'11M - LPS'!C83</f>
        <v>0.210397</v>
      </c>
    </row>
    <row r="84" spans="1:3" ht="15.5" x14ac:dyDescent="0.35">
      <c r="A84" s="562"/>
      <c r="B84" s="11" t="str">
        <f t="shared" si="5"/>
        <v>HVAC</v>
      </c>
      <c r="C84" s="18">
        <f>'11M - LPS'!C84</f>
        <v>0.107824</v>
      </c>
    </row>
    <row r="85" spans="1:3" ht="15.5" x14ac:dyDescent="0.35">
      <c r="A85" s="562"/>
      <c r="B85" s="11" t="str">
        <f t="shared" si="5"/>
        <v>Lighting</v>
      </c>
      <c r="C85" s="18">
        <f>'11M - LPS'!C85</f>
        <v>9.3563999999999994E-2</v>
      </c>
    </row>
    <row r="86" spans="1:3" ht="15.5" x14ac:dyDescent="0.35">
      <c r="A86" s="562"/>
      <c r="B86" s="11" t="str">
        <f t="shared" si="5"/>
        <v>Miscellaneous</v>
      </c>
      <c r="C86" s="18">
        <f>'11M - LPS'!C86</f>
        <v>8.5109000000000004E-2</v>
      </c>
    </row>
    <row r="87" spans="1:3" ht="15.5" x14ac:dyDescent="0.35">
      <c r="A87" s="562"/>
      <c r="B87" s="11" t="str">
        <f t="shared" si="5"/>
        <v>Motors</v>
      </c>
      <c r="C87" s="18">
        <f>'11M - LPS'!C87</f>
        <v>8.5109000000000004E-2</v>
      </c>
    </row>
    <row r="88" spans="1:3" ht="15.5" x14ac:dyDescent="0.35">
      <c r="A88" s="562"/>
      <c r="B88" s="11" t="str">
        <f t="shared" si="5"/>
        <v>Process</v>
      </c>
      <c r="C88" s="18">
        <f>'11M - LPS'!C88</f>
        <v>8.5109000000000004E-2</v>
      </c>
    </row>
    <row r="89" spans="1:3" ht="15.5" x14ac:dyDescent="0.35">
      <c r="A89" s="562"/>
      <c r="B89" s="11" t="str">
        <f t="shared" si="5"/>
        <v>Refrigeration</v>
      </c>
      <c r="C89" s="18">
        <f>'11M - LPS'!C89</f>
        <v>8.3486000000000005E-2</v>
      </c>
    </row>
    <row r="90" spans="1:3" ht="16" thickBot="1" x14ac:dyDescent="0.4">
      <c r="A90" s="563"/>
      <c r="B90" s="12" t="str">
        <f t="shared" si="5"/>
        <v>Water Heating</v>
      </c>
      <c r="C90" s="19">
        <f>'11M - LPS'!C90</f>
        <v>0.108255</v>
      </c>
    </row>
    <row r="91" spans="1:3" ht="15" thickBot="1" x14ac:dyDescent="0.4"/>
    <row r="92" spans="1:3" ht="15" customHeight="1" x14ac:dyDescent="0.35">
      <c r="A92" s="549" t="s">
        <v>28</v>
      </c>
      <c r="B92" s="230" t="s">
        <v>33</v>
      </c>
      <c r="C92" s="222">
        <f>C$4</f>
        <v>45292</v>
      </c>
    </row>
    <row r="93" spans="1:3" ht="15.75" customHeight="1" x14ac:dyDescent="0.35">
      <c r="A93" s="550"/>
      <c r="B93" s="9" t="s">
        <v>20</v>
      </c>
      <c r="C93" s="411">
        <f>'11M - LPS'!C93</f>
        <v>2.9121000000000001E-2</v>
      </c>
    </row>
    <row r="94" spans="1:3" x14ac:dyDescent="0.35">
      <c r="A94" s="550"/>
      <c r="B94" s="9" t="s">
        <v>0</v>
      </c>
      <c r="C94" s="411">
        <f>'11M - LPS'!C94</f>
        <v>3.4140999999999998E-2</v>
      </c>
    </row>
    <row r="95" spans="1:3" x14ac:dyDescent="0.35">
      <c r="A95" s="550"/>
      <c r="B95" s="9" t="s">
        <v>21</v>
      </c>
      <c r="C95" s="411">
        <f>'11M - LPS'!C95</f>
        <v>2.8787E-2</v>
      </c>
    </row>
    <row r="96" spans="1:3" x14ac:dyDescent="0.35">
      <c r="A96" s="550"/>
      <c r="B96" s="9" t="s">
        <v>1</v>
      </c>
      <c r="C96" s="411">
        <f>'11M - LPS'!C96</f>
        <v>2.0648E-2</v>
      </c>
    </row>
    <row r="97" spans="1:3" x14ac:dyDescent="0.35">
      <c r="A97" s="550"/>
      <c r="B97" s="9" t="s">
        <v>22</v>
      </c>
      <c r="C97" s="411">
        <f>'11M - LPS'!C97</f>
        <v>2.2197000000000001E-2</v>
      </c>
    </row>
    <row r="98" spans="1:3" x14ac:dyDescent="0.35">
      <c r="A98" s="550"/>
      <c r="B98" s="9" t="s">
        <v>9</v>
      </c>
      <c r="C98" s="411">
        <f>'11M - LPS'!C98</f>
        <v>3.4140999999999998E-2</v>
      </c>
    </row>
    <row r="99" spans="1:3" x14ac:dyDescent="0.35">
      <c r="A99" s="550"/>
      <c r="B99" s="9" t="s">
        <v>3</v>
      </c>
      <c r="C99" s="411">
        <f>'11M - LPS'!C99</f>
        <v>3.4140999999999998E-2</v>
      </c>
    </row>
    <row r="100" spans="1:3" x14ac:dyDescent="0.35">
      <c r="A100" s="550"/>
      <c r="B100" s="9" t="s">
        <v>4</v>
      </c>
      <c r="C100" s="411">
        <f>'11M - LPS'!C100</f>
        <v>3.0648000000000002E-2</v>
      </c>
    </row>
    <row r="101" spans="1:3" x14ac:dyDescent="0.35">
      <c r="A101" s="550"/>
      <c r="B101" s="9" t="s">
        <v>5</v>
      </c>
      <c r="C101" s="411">
        <f>'11M - LPS'!C101</f>
        <v>2.9121000000000001E-2</v>
      </c>
    </row>
    <row r="102" spans="1:3" x14ac:dyDescent="0.35">
      <c r="A102" s="550"/>
      <c r="B102" s="9" t="s">
        <v>23</v>
      </c>
      <c r="C102" s="411">
        <f>'11M - LPS'!C102</f>
        <v>2.9121000000000001E-2</v>
      </c>
    </row>
    <row r="103" spans="1:3" x14ac:dyDescent="0.35">
      <c r="A103" s="550"/>
      <c r="B103" s="9" t="s">
        <v>24</v>
      </c>
      <c r="C103" s="411">
        <f>'11M - LPS'!C103</f>
        <v>2.9121000000000001E-2</v>
      </c>
    </row>
    <row r="104" spans="1:3" x14ac:dyDescent="0.35">
      <c r="A104" s="550"/>
      <c r="B104" s="9" t="s">
        <v>7</v>
      </c>
      <c r="C104" s="411">
        <f>'11M - LPS'!C104</f>
        <v>2.7629999999999998E-2</v>
      </c>
    </row>
    <row r="105" spans="1:3" ht="15" thickBot="1" x14ac:dyDescent="0.4">
      <c r="A105" s="551"/>
      <c r="B105" s="13" t="s">
        <v>8</v>
      </c>
      <c r="C105" s="410">
        <f>'11M - LPS'!C105</f>
        <v>2.7585999999999999E-2</v>
      </c>
    </row>
    <row r="107" spans="1:3" hidden="1" x14ac:dyDescent="0.35">
      <c r="A107" s="569" t="s">
        <v>126</v>
      </c>
      <c r="B107" s="576" t="s">
        <v>127</v>
      </c>
      <c r="C107" s="577"/>
    </row>
    <row r="108" spans="1:3" hidden="1" x14ac:dyDescent="0.35">
      <c r="A108" s="570"/>
      <c r="B108" s="578" t="s">
        <v>128</v>
      </c>
      <c r="C108" s="579"/>
    </row>
    <row r="109" spans="1:3" hidden="1" x14ac:dyDescent="0.35">
      <c r="A109" s="567"/>
      <c r="B109" s="231" t="s">
        <v>149</v>
      </c>
      <c r="C109" s="223">
        <f>C$4</f>
        <v>45292</v>
      </c>
    </row>
    <row r="110" spans="1:3" hidden="1" x14ac:dyDescent="0.35">
      <c r="A110" s="567"/>
      <c r="B110" s="207" t="s">
        <v>20</v>
      </c>
      <c r="C110" s="283">
        <v>1.2195000000000001E-2</v>
      </c>
    </row>
    <row r="111" spans="1:3" hidden="1" x14ac:dyDescent="0.35">
      <c r="A111" s="567"/>
      <c r="B111" s="207" t="s">
        <v>0</v>
      </c>
      <c r="C111" s="283">
        <v>1.2194999999999998E-2</v>
      </c>
    </row>
    <row r="112" spans="1:3" hidden="1" x14ac:dyDescent="0.35">
      <c r="A112" s="567"/>
      <c r="B112" s="207" t="s">
        <v>21</v>
      </c>
      <c r="C112" s="283">
        <v>1.2195000000000001E-2</v>
      </c>
    </row>
    <row r="113" spans="1:3" hidden="1" x14ac:dyDescent="0.35">
      <c r="A113" s="567"/>
      <c r="B113" s="207" t="s">
        <v>1</v>
      </c>
      <c r="C113" s="283">
        <v>1.2194E-2</v>
      </c>
    </row>
    <row r="114" spans="1:3" hidden="1" x14ac:dyDescent="0.35">
      <c r="A114" s="567"/>
      <c r="B114" s="207" t="s">
        <v>22</v>
      </c>
      <c r="C114" s="283">
        <v>1.2195000000000001E-2</v>
      </c>
    </row>
    <row r="115" spans="1:3" hidden="1" x14ac:dyDescent="0.35">
      <c r="A115" s="567"/>
      <c r="B115" s="208" t="s">
        <v>9</v>
      </c>
      <c r="C115" s="283">
        <v>1.2194E-2</v>
      </c>
    </row>
    <row r="116" spans="1:3" hidden="1" x14ac:dyDescent="0.35">
      <c r="A116" s="567"/>
      <c r="B116" s="208" t="s">
        <v>3</v>
      </c>
      <c r="C116" s="283">
        <v>1.2194999999999998E-2</v>
      </c>
    </row>
    <row r="117" spans="1:3" hidden="1" x14ac:dyDescent="0.35">
      <c r="A117" s="567"/>
      <c r="B117" s="208" t="s">
        <v>4</v>
      </c>
      <c r="C117" s="283">
        <v>1.2194E-2</v>
      </c>
    </row>
    <row r="118" spans="1:3" hidden="1" x14ac:dyDescent="0.35">
      <c r="A118" s="567"/>
      <c r="B118" s="208" t="s">
        <v>5</v>
      </c>
      <c r="C118" s="283">
        <v>1.2195000000000001E-2</v>
      </c>
    </row>
    <row r="119" spans="1:3" hidden="1" x14ac:dyDescent="0.35">
      <c r="A119" s="567"/>
      <c r="B119" s="208" t="s">
        <v>23</v>
      </c>
      <c r="C119" s="283">
        <v>1.2195000000000001E-2</v>
      </c>
    </row>
    <row r="120" spans="1:3" hidden="1" x14ac:dyDescent="0.35">
      <c r="A120" s="567"/>
      <c r="B120" s="208" t="s">
        <v>24</v>
      </c>
      <c r="C120" s="283">
        <v>1.2195000000000001E-2</v>
      </c>
    </row>
    <row r="121" spans="1:3" hidden="1" x14ac:dyDescent="0.35">
      <c r="A121" s="567"/>
      <c r="B121" s="208" t="s">
        <v>7</v>
      </c>
      <c r="C121" s="283">
        <v>1.2195000000000001E-2</v>
      </c>
    </row>
    <row r="122" spans="1:3" ht="15" hidden="1" thickBot="1" x14ac:dyDescent="0.4">
      <c r="A122" s="568"/>
      <c r="B122" s="209" t="s">
        <v>8</v>
      </c>
      <c r="C122" s="284">
        <v>1.2194E-2</v>
      </c>
    </row>
    <row r="123" spans="1:3" hidden="1" x14ac:dyDescent="0.35">
      <c r="A123" s="98"/>
      <c r="B123" s="98"/>
      <c r="C123" s="99"/>
    </row>
    <row r="124" spans="1:3" hidden="1" x14ac:dyDescent="0.35"/>
    <row r="125" spans="1:3" ht="15" hidden="1" thickBot="1" x14ac:dyDescent="0.4">
      <c r="C125" s="445" t="s">
        <v>130</v>
      </c>
    </row>
    <row r="126" spans="1:3" hidden="1" x14ac:dyDescent="0.35">
      <c r="A126" s="566" t="s">
        <v>131</v>
      </c>
      <c r="B126" s="231" t="s">
        <v>149</v>
      </c>
      <c r="C126" s="223">
        <f>C$4</f>
        <v>45292</v>
      </c>
    </row>
    <row r="127" spans="1:3" hidden="1" x14ac:dyDescent="0.35">
      <c r="A127" s="567"/>
      <c r="B127" s="207" t="s">
        <v>20</v>
      </c>
      <c r="C127" s="285">
        <v>1.0126E-2</v>
      </c>
    </row>
    <row r="128" spans="1:3" hidden="1" x14ac:dyDescent="0.35">
      <c r="A128" s="567"/>
      <c r="B128" s="207" t="s">
        <v>0</v>
      </c>
      <c r="C128" s="285">
        <v>1.5914000000000001E-2</v>
      </c>
    </row>
    <row r="129" spans="1:3" hidden="1" x14ac:dyDescent="0.35">
      <c r="A129" s="567"/>
      <c r="B129" s="207" t="s">
        <v>21</v>
      </c>
      <c r="C129" s="285">
        <v>9.7359999999999999E-3</v>
      </c>
    </row>
    <row r="130" spans="1:3" hidden="1" x14ac:dyDescent="0.35">
      <c r="A130" s="567"/>
      <c r="B130" s="207" t="s">
        <v>1</v>
      </c>
      <c r="C130" s="285">
        <v>0</v>
      </c>
    </row>
    <row r="131" spans="1:3" hidden="1" x14ac:dyDescent="0.35">
      <c r="A131" s="567"/>
      <c r="B131" s="207" t="s">
        <v>22</v>
      </c>
      <c r="C131" s="285">
        <v>1.897E-3</v>
      </c>
    </row>
    <row r="132" spans="1:3" hidden="1" x14ac:dyDescent="0.35">
      <c r="A132" s="567"/>
      <c r="B132" s="208" t="s">
        <v>9</v>
      </c>
      <c r="C132" s="285">
        <v>1.5914999999999999E-2</v>
      </c>
    </row>
    <row r="133" spans="1:3" hidden="1" x14ac:dyDescent="0.35">
      <c r="A133" s="567"/>
      <c r="B133" s="208" t="s">
        <v>3</v>
      </c>
      <c r="C133" s="285">
        <v>1.5914000000000001E-2</v>
      </c>
    </row>
    <row r="134" spans="1:3" hidden="1" x14ac:dyDescent="0.35">
      <c r="A134" s="567"/>
      <c r="B134" s="208" t="s">
        <v>4</v>
      </c>
      <c r="C134" s="285">
        <v>1.1906999999999999E-2</v>
      </c>
    </row>
    <row r="135" spans="1:3" hidden="1" x14ac:dyDescent="0.35">
      <c r="A135" s="567"/>
      <c r="B135" s="208" t="s">
        <v>5</v>
      </c>
      <c r="C135" s="285">
        <v>1.0126E-2</v>
      </c>
    </row>
    <row r="136" spans="1:3" hidden="1" x14ac:dyDescent="0.35">
      <c r="A136" s="567"/>
      <c r="B136" s="208" t="s">
        <v>23</v>
      </c>
      <c r="C136" s="285">
        <v>1.0126E-2</v>
      </c>
    </row>
    <row r="137" spans="1:3" hidden="1" x14ac:dyDescent="0.35">
      <c r="A137" s="567"/>
      <c r="B137" s="208" t="s">
        <v>24</v>
      </c>
      <c r="C137" s="285">
        <v>1.0126E-2</v>
      </c>
    </row>
    <row r="138" spans="1:3" hidden="1" x14ac:dyDescent="0.35">
      <c r="A138" s="567"/>
      <c r="B138" s="208" t="s">
        <v>7</v>
      </c>
      <c r="C138" s="285">
        <v>8.3879999999999996E-3</v>
      </c>
    </row>
    <row r="139" spans="1:3" ht="15" hidden="1" thickBot="1" x14ac:dyDescent="0.4">
      <c r="A139" s="568"/>
      <c r="B139" s="209" t="s">
        <v>8</v>
      </c>
      <c r="C139" s="286">
        <v>8.3359999999999997E-3</v>
      </c>
    </row>
    <row r="140" spans="1:3" hidden="1" x14ac:dyDescent="0.35"/>
    <row r="141" spans="1:3" hidden="1" x14ac:dyDescent="0.35">
      <c r="A141" s="98"/>
      <c r="B141" s="98"/>
      <c r="C141" s="100"/>
    </row>
    <row r="142" spans="1:3" ht="15.5" hidden="1" x14ac:dyDescent="0.35">
      <c r="A142" s="543" t="s">
        <v>132</v>
      </c>
      <c r="B142" s="232" t="s">
        <v>129</v>
      </c>
      <c r="C142" s="234">
        <f>C$4</f>
        <v>45292</v>
      </c>
    </row>
    <row r="143" spans="1:3" hidden="1" x14ac:dyDescent="0.35">
      <c r="A143" s="544"/>
      <c r="B143" s="207" t="s">
        <v>20</v>
      </c>
      <c r="C143" s="23">
        <f>IF(C23=0,0,((C5*0.5)-C41)*C78*C110*C$2)</f>
        <v>0</v>
      </c>
    </row>
    <row r="144" spans="1:3" hidden="1" x14ac:dyDescent="0.35">
      <c r="A144" s="544"/>
      <c r="B144" s="207" t="s">
        <v>0</v>
      </c>
      <c r="C144" s="23">
        <f t="shared" ref="C144:C155" si="6">IF(C24=0,0,((C6*0.5)-C42)*C79*C111*C$2)</f>
        <v>0</v>
      </c>
    </row>
    <row r="145" spans="1:3" hidden="1" x14ac:dyDescent="0.35">
      <c r="A145" s="544"/>
      <c r="B145" s="207" t="s">
        <v>21</v>
      </c>
      <c r="C145" s="23">
        <f t="shared" si="6"/>
        <v>0</v>
      </c>
    </row>
    <row r="146" spans="1:3" hidden="1" x14ac:dyDescent="0.35">
      <c r="A146" s="544"/>
      <c r="B146" s="207" t="s">
        <v>1</v>
      </c>
      <c r="C146" s="23">
        <f t="shared" si="6"/>
        <v>0</v>
      </c>
    </row>
    <row r="147" spans="1:3" hidden="1" x14ac:dyDescent="0.35">
      <c r="A147" s="544"/>
      <c r="B147" s="207" t="s">
        <v>22</v>
      </c>
      <c r="C147" s="23">
        <f t="shared" si="6"/>
        <v>0</v>
      </c>
    </row>
    <row r="148" spans="1:3" hidden="1" x14ac:dyDescent="0.35">
      <c r="A148" s="544"/>
      <c r="B148" s="208" t="s">
        <v>9</v>
      </c>
      <c r="C148" s="23">
        <f t="shared" si="6"/>
        <v>0</v>
      </c>
    </row>
    <row r="149" spans="1:3" hidden="1" x14ac:dyDescent="0.35">
      <c r="A149" s="544"/>
      <c r="B149" s="208" t="s">
        <v>3</v>
      </c>
      <c r="C149" s="23">
        <f t="shared" si="6"/>
        <v>0</v>
      </c>
    </row>
    <row r="150" spans="1:3" ht="15.75" hidden="1" customHeight="1" x14ac:dyDescent="0.35">
      <c r="A150" s="544"/>
      <c r="B150" s="208" t="s">
        <v>4</v>
      </c>
      <c r="C150" s="23">
        <f t="shared" si="6"/>
        <v>0</v>
      </c>
    </row>
    <row r="151" spans="1:3" hidden="1" x14ac:dyDescent="0.35">
      <c r="A151" s="544"/>
      <c r="B151" s="208" t="s">
        <v>5</v>
      </c>
      <c r="C151" s="23">
        <f t="shared" si="6"/>
        <v>0</v>
      </c>
    </row>
    <row r="152" spans="1:3" hidden="1" x14ac:dyDescent="0.35">
      <c r="A152" s="544"/>
      <c r="B152" s="208" t="s">
        <v>23</v>
      </c>
      <c r="C152" s="23">
        <f t="shared" si="6"/>
        <v>0</v>
      </c>
    </row>
    <row r="153" spans="1:3" hidden="1" x14ac:dyDescent="0.35">
      <c r="A153" s="544"/>
      <c r="B153" s="208" t="s">
        <v>24</v>
      </c>
      <c r="C153" s="23">
        <f t="shared" si="6"/>
        <v>0</v>
      </c>
    </row>
    <row r="154" spans="1:3" ht="15.75" hidden="1" customHeight="1" x14ac:dyDescent="0.35">
      <c r="A154" s="544"/>
      <c r="B154" s="208" t="s">
        <v>7</v>
      </c>
      <c r="C154" s="23">
        <f t="shared" si="6"/>
        <v>0</v>
      </c>
    </row>
    <row r="155" spans="1:3" ht="15.75" hidden="1" customHeight="1" x14ac:dyDescent="0.35">
      <c r="A155" s="544"/>
      <c r="B155" s="208" t="s">
        <v>8</v>
      </c>
      <c r="C155" s="23">
        <f t="shared" si="6"/>
        <v>0</v>
      </c>
    </row>
    <row r="156" spans="1:3" ht="15.75" hidden="1" customHeight="1" x14ac:dyDescent="0.35">
      <c r="A156" s="544"/>
      <c r="B156" s="11"/>
      <c r="C156" s="3"/>
    </row>
    <row r="157" spans="1:3" ht="15.75" hidden="1" customHeight="1" x14ac:dyDescent="0.35">
      <c r="A157" s="544"/>
      <c r="B157" s="204" t="s">
        <v>26</v>
      </c>
      <c r="C157" s="23">
        <f>SUM(C143:C156)</f>
        <v>0</v>
      </c>
    </row>
    <row r="158" spans="1:3" ht="16.5" hidden="1" customHeight="1" thickBot="1" x14ac:dyDescent="0.4">
      <c r="A158" s="545"/>
      <c r="B158" s="130" t="s">
        <v>27</v>
      </c>
      <c r="C158" s="24">
        <f>C157</f>
        <v>0</v>
      </c>
    </row>
    <row r="159" spans="1:3" hidden="1" x14ac:dyDescent="0.35">
      <c r="A159" s="98"/>
      <c r="B159" s="98"/>
      <c r="C159" s="100"/>
    </row>
    <row r="160" spans="1:3" hidden="1" x14ac:dyDescent="0.35">
      <c r="A160" s="98"/>
      <c r="B160" s="98"/>
      <c r="C160" s="100"/>
    </row>
    <row r="161" spans="1:3" ht="15.5" hidden="1" x14ac:dyDescent="0.35">
      <c r="A161" s="543" t="s">
        <v>133</v>
      </c>
      <c r="B161" s="232" t="s">
        <v>129</v>
      </c>
      <c r="C161" s="234">
        <f>C$4</f>
        <v>45292</v>
      </c>
    </row>
    <row r="162" spans="1:3" hidden="1" x14ac:dyDescent="0.35">
      <c r="A162" s="544"/>
      <c r="B162" s="207" t="s">
        <v>20</v>
      </c>
      <c r="C162" s="23">
        <f>IF(C23=0,0,((C5*0.5)-C41)*C78*C127*C$2)</f>
        <v>0</v>
      </c>
    </row>
    <row r="163" spans="1:3" hidden="1" x14ac:dyDescent="0.35">
      <c r="A163" s="544"/>
      <c r="B163" s="207" t="s">
        <v>0</v>
      </c>
      <c r="C163" s="23">
        <f t="shared" ref="C163:C174" si="7">IF(C24=0,0,((C6*0.5)-C42)*C79*C128*C$2)</f>
        <v>0</v>
      </c>
    </row>
    <row r="164" spans="1:3" hidden="1" x14ac:dyDescent="0.35">
      <c r="A164" s="544"/>
      <c r="B164" s="207" t="s">
        <v>21</v>
      </c>
      <c r="C164" s="23">
        <f t="shared" si="7"/>
        <v>0</v>
      </c>
    </row>
    <row r="165" spans="1:3" hidden="1" x14ac:dyDescent="0.35">
      <c r="A165" s="544"/>
      <c r="B165" s="207" t="s">
        <v>1</v>
      </c>
      <c r="C165" s="23">
        <f t="shared" si="7"/>
        <v>0</v>
      </c>
    </row>
    <row r="166" spans="1:3" hidden="1" x14ac:dyDescent="0.35">
      <c r="A166" s="544"/>
      <c r="B166" s="207" t="s">
        <v>22</v>
      </c>
      <c r="C166" s="23">
        <f t="shared" si="7"/>
        <v>0</v>
      </c>
    </row>
    <row r="167" spans="1:3" hidden="1" x14ac:dyDescent="0.35">
      <c r="A167" s="544"/>
      <c r="B167" s="208" t="s">
        <v>9</v>
      </c>
      <c r="C167" s="23">
        <f t="shared" si="7"/>
        <v>0</v>
      </c>
    </row>
    <row r="168" spans="1:3" hidden="1" x14ac:dyDescent="0.35">
      <c r="A168" s="544"/>
      <c r="B168" s="208" t="s">
        <v>3</v>
      </c>
      <c r="C168" s="23">
        <f t="shared" si="7"/>
        <v>0</v>
      </c>
    </row>
    <row r="169" spans="1:3" ht="15.75" hidden="1" customHeight="1" x14ac:dyDescent="0.35">
      <c r="A169" s="544"/>
      <c r="B169" s="208" t="s">
        <v>4</v>
      </c>
      <c r="C169" s="23">
        <f t="shared" si="7"/>
        <v>0</v>
      </c>
    </row>
    <row r="170" spans="1:3" hidden="1" x14ac:dyDescent="0.35">
      <c r="A170" s="544"/>
      <c r="B170" s="208" t="s">
        <v>5</v>
      </c>
      <c r="C170" s="23">
        <f t="shared" si="7"/>
        <v>0</v>
      </c>
    </row>
    <row r="171" spans="1:3" hidden="1" x14ac:dyDescent="0.35">
      <c r="A171" s="544"/>
      <c r="B171" s="208" t="s">
        <v>23</v>
      </c>
      <c r="C171" s="23">
        <f t="shared" si="7"/>
        <v>0</v>
      </c>
    </row>
    <row r="172" spans="1:3" hidden="1" x14ac:dyDescent="0.35">
      <c r="A172" s="544"/>
      <c r="B172" s="208" t="s">
        <v>24</v>
      </c>
      <c r="C172" s="23">
        <f t="shared" si="7"/>
        <v>0</v>
      </c>
    </row>
    <row r="173" spans="1:3" ht="15.75" hidden="1" customHeight="1" x14ac:dyDescent="0.35">
      <c r="A173" s="544"/>
      <c r="B173" s="208" t="s">
        <v>7</v>
      </c>
      <c r="C173" s="23">
        <f t="shared" si="7"/>
        <v>0</v>
      </c>
    </row>
    <row r="174" spans="1:3" ht="15.75" hidden="1" customHeight="1" x14ac:dyDescent="0.35">
      <c r="A174" s="544"/>
      <c r="B174" s="208" t="s">
        <v>8</v>
      </c>
      <c r="C174" s="23">
        <f t="shared" si="7"/>
        <v>0</v>
      </c>
    </row>
    <row r="175" spans="1:3" ht="15.75" hidden="1" customHeight="1" x14ac:dyDescent="0.35">
      <c r="A175" s="544"/>
      <c r="B175" s="11"/>
      <c r="C175" s="3"/>
    </row>
    <row r="176" spans="1:3" ht="15.75" hidden="1" customHeight="1" x14ac:dyDescent="0.35">
      <c r="A176" s="544"/>
      <c r="B176" s="204" t="s">
        <v>26</v>
      </c>
      <c r="C176" s="23">
        <f>SUM(C162:C175)</f>
        <v>0</v>
      </c>
    </row>
    <row r="177" spans="1:3" ht="16.5" hidden="1" customHeight="1" thickBot="1" x14ac:dyDescent="0.4">
      <c r="A177" s="545"/>
      <c r="B177" s="130" t="s">
        <v>27</v>
      </c>
      <c r="C177" s="24">
        <f>C176</f>
        <v>0</v>
      </c>
    </row>
    <row r="178" spans="1:3" s="102" customFormat="1" hidden="1" x14ac:dyDescent="0.35">
      <c r="A178" s="98"/>
      <c r="B178" s="98" t="s">
        <v>134</v>
      </c>
      <c r="C178" s="101">
        <f>C157+C176</f>
        <v>0</v>
      </c>
    </row>
    <row r="179" spans="1:3" hidden="1" x14ac:dyDescent="0.35">
      <c r="A179" s="98"/>
      <c r="B179" s="98" t="s">
        <v>196</v>
      </c>
      <c r="C179" s="100">
        <f>C178-C73</f>
        <v>0</v>
      </c>
    </row>
    <row r="180" spans="1:3" hidden="1" x14ac:dyDescent="0.35">
      <c r="A180" s="98"/>
      <c r="B180" s="98"/>
      <c r="C180" s="100"/>
    </row>
    <row r="181" spans="1:3" ht="15" hidden="1" thickBot="1" x14ac:dyDescent="0.4">
      <c r="A181" s="98"/>
      <c r="B181" s="224" t="s">
        <v>39</v>
      </c>
      <c r="C181" s="235">
        <f>C$4</f>
        <v>45292</v>
      </c>
    </row>
    <row r="182" spans="1:3" hidden="1" x14ac:dyDescent="0.35">
      <c r="A182" s="98"/>
      <c r="B182" s="215" t="s">
        <v>135</v>
      </c>
      <c r="C182" s="108">
        <f>C157*'YTD PROGRAM SUMMARY'!C47</f>
        <v>0</v>
      </c>
    </row>
    <row r="183" spans="1:3" ht="15" hidden="1" thickBot="1" x14ac:dyDescent="0.4">
      <c r="A183" s="98"/>
      <c r="B183" s="209" t="s">
        <v>136</v>
      </c>
      <c r="C183" s="103">
        <f>C176*'YTD PROGRAM SUMMARY'!C47</f>
        <v>0</v>
      </c>
    </row>
    <row r="184" spans="1:3" hidden="1" x14ac:dyDescent="0.35">
      <c r="A184" s="98"/>
      <c r="B184" s="215" t="s">
        <v>137</v>
      </c>
      <c r="C184" s="104">
        <f>IFERROR(C182/C73,0)</f>
        <v>0</v>
      </c>
    </row>
    <row r="185" spans="1:3" ht="15" hidden="1" thickBot="1" x14ac:dyDescent="0.4">
      <c r="A185" s="98"/>
      <c r="B185" s="209" t="s">
        <v>138</v>
      </c>
      <c r="C185" s="105">
        <f>IFERROR(C183/C73,0)</f>
        <v>0</v>
      </c>
    </row>
    <row r="186" spans="1:3" ht="15" hidden="1" thickBot="1" x14ac:dyDescent="0.4">
      <c r="A186" s="98"/>
      <c r="B186" s="226" t="s">
        <v>139</v>
      </c>
      <c r="C186" s="107">
        <f>C184+C185</f>
        <v>0</v>
      </c>
    </row>
    <row r="187" spans="1:3" hidden="1" x14ac:dyDescent="0.35">
      <c r="A187" s="98"/>
      <c r="B187" s="98"/>
      <c r="C187" s="100"/>
    </row>
    <row r="188" spans="1:3" ht="15" hidden="1" thickBot="1" x14ac:dyDescent="0.4">
      <c r="A188" s="98"/>
      <c r="B188" s="224" t="s">
        <v>37</v>
      </c>
      <c r="C188" s="235">
        <f>C$4</f>
        <v>45292</v>
      </c>
    </row>
    <row r="189" spans="1:3" hidden="1" x14ac:dyDescent="0.35">
      <c r="A189" s="98"/>
      <c r="B189" s="215" t="s">
        <v>140</v>
      </c>
      <c r="C189" s="108">
        <f>C157*'YTD PROGRAM SUMMARY'!C48</f>
        <v>0</v>
      </c>
    </row>
    <row r="190" spans="1:3" ht="15" hidden="1" thickBot="1" x14ac:dyDescent="0.4">
      <c r="A190" s="98"/>
      <c r="B190" s="209" t="s">
        <v>141</v>
      </c>
      <c r="C190" s="103">
        <f>C176*'YTD PROGRAM SUMMARY'!C48</f>
        <v>0</v>
      </c>
    </row>
    <row r="191" spans="1:3" hidden="1" x14ac:dyDescent="0.35">
      <c r="A191" s="98"/>
      <c r="B191" s="215" t="s">
        <v>142</v>
      </c>
      <c r="C191" s="104">
        <f>IFERROR(C189/C73,0)</f>
        <v>0</v>
      </c>
    </row>
    <row r="192" spans="1:3" ht="15" hidden="1" thickBot="1" x14ac:dyDescent="0.4">
      <c r="A192" s="98"/>
      <c r="B192" s="209" t="s">
        <v>143</v>
      </c>
      <c r="C192" s="105">
        <f>IFERROR(C190/C73,0)</f>
        <v>0</v>
      </c>
    </row>
    <row r="193" spans="1:3" ht="15" hidden="1" thickBot="1" x14ac:dyDescent="0.4">
      <c r="A193" s="98"/>
      <c r="B193" s="226" t="s">
        <v>144</v>
      </c>
      <c r="C193" s="107">
        <f>C191+C192</f>
        <v>0</v>
      </c>
    </row>
    <row r="194" spans="1:3" hidden="1" x14ac:dyDescent="0.35">
      <c r="A194" s="98"/>
      <c r="B194" s="98" t="s">
        <v>145</v>
      </c>
      <c r="C194" s="109">
        <f>C186+C193</f>
        <v>0</v>
      </c>
    </row>
    <row r="195" spans="1:3" hidden="1" x14ac:dyDescent="0.35">
      <c r="A195" s="98"/>
      <c r="B195" s="98"/>
      <c r="C195" s="100"/>
    </row>
    <row r="196" spans="1:3" hidden="1" x14ac:dyDescent="0.35">
      <c r="A196" s="98"/>
      <c r="B196" s="98" t="s">
        <v>146</v>
      </c>
      <c r="C196" s="110">
        <f t="shared" ref="C196" si="8">SUM(C182:C183)</f>
        <v>0</v>
      </c>
    </row>
    <row r="197" spans="1:3" hidden="1" x14ac:dyDescent="0.35">
      <c r="A197" s="98"/>
      <c r="B197" s="98" t="s">
        <v>147</v>
      </c>
      <c r="C197" s="110">
        <f t="shared" ref="C197" si="9">SUM(C189:C190)</f>
        <v>0</v>
      </c>
    </row>
    <row r="198" spans="1:3" hidden="1" x14ac:dyDescent="0.35">
      <c r="A198" s="98"/>
      <c r="B198" s="98" t="s">
        <v>134</v>
      </c>
      <c r="C198" s="112">
        <f t="shared" ref="C198" si="10">SUM(C196:C197)</f>
        <v>0</v>
      </c>
    </row>
    <row r="199" spans="1:3" hidden="1" x14ac:dyDescent="0.35"/>
  </sheetData>
  <mergeCells count="12">
    <mergeCell ref="A161:A177"/>
    <mergeCell ref="A107:A122"/>
    <mergeCell ref="B107:C107"/>
    <mergeCell ref="B108:C108"/>
    <mergeCell ref="A126:A139"/>
    <mergeCell ref="A142:A158"/>
    <mergeCell ref="A92:A105"/>
    <mergeCell ref="A77:A90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5" tint="-0.499984740745262"/>
  </sheetPr>
  <dimension ref="A1:C93"/>
  <sheetViews>
    <sheetView zoomScale="80" zoomScaleNormal="80" workbookViewId="0">
      <pane xSplit="2" topLeftCell="C1" activePane="topRight" state="frozen"/>
      <selection activeCell="B2" sqref="B2:B3"/>
      <selection pane="topRight" activeCell="C7" sqref="C7"/>
    </sheetView>
  </sheetViews>
  <sheetFormatPr defaultRowHeight="14.5" x14ac:dyDescent="0.35"/>
  <cols>
    <col min="1" max="1" width="8" customWidth="1"/>
    <col min="2" max="2" width="24.81640625" customWidth="1"/>
    <col min="3" max="3" width="15.81640625" bestFit="1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30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ENTRY'!C100</f>
        <v>0</v>
      </c>
    </row>
    <row r="6" spans="1:3" x14ac:dyDescent="0.35">
      <c r="A6" s="535"/>
      <c r="B6" s="10" t="s">
        <v>0</v>
      </c>
      <c r="C6" s="3">
        <f>'BIZ kWh ENTRY'!C101</f>
        <v>0</v>
      </c>
    </row>
    <row r="7" spans="1:3" x14ac:dyDescent="0.35">
      <c r="A7" s="535"/>
      <c r="B7" s="9" t="s">
        <v>21</v>
      </c>
      <c r="C7" s="3">
        <f>'BIZ kWh ENTRY'!C102</f>
        <v>0</v>
      </c>
    </row>
    <row r="8" spans="1:3" x14ac:dyDescent="0.35">
      <c r="A8" s="535"/>
      <c r="B8" s="9" t="s">
        <v>1</v>
      </c>
      <c r="C8" s="3">
        <f>'BIZ kWh ENTRY'!C103</f>
        <v>0</v>
      </c>
    </row>
    <row r="9" spans="1:3" x14ac:dyDescent="0.35">
      <c r="A9" s="535"/>
      <c r="B9" s="10" t="s">
        <v>22</v>
      </c>
      <c r="C9" s="3">
        <f>'BIZ kWh ENTRY'!C104</f>
        <v>0</v>
      </c>
    </row>
    <row r="10" spans="1:3" x14ac:dyDescent="0.35">
      <c r="A10" s="535"/>
      <c r="B10" s="9" t="s">
        <v>9</v>
      </c>
      <c r="C10" s="3">
        <f>'BIZ kWh ENTRY'!C105</f>
        <v>0</v>
      </c>
    </row>
    <row r="11" spans="1:3" x14ac:dyDescent="0.35">
      <c r="A11" s="535"/>
      <c r="B11" s="9" t="s">
        <v>3</v>
      </c>
      <c r="C11" s="3">
        <f>'BIZ kWh ENTRY'!C106</f>
        <v>0</v>
      </c>
    </row>
    <row r="12" spans="1:3" x14ac:dyDescent="0.35">
      <c r="A12" s="535"/>
      <c r="B12" s="9" t="s">
        <v>4</v>
      </c>
      <c r="C12" s="3">
        <f>'BIZ kWh ENTRY'!C107</f>
        <v>0</v>
      </c>
    </row>
    <row r="13" spans="1:3" x14ac:dyDescent="0.35">
      <c r="A13" s="535"/>
      <c r="B13" s="9" t="s">
        <v>5</v>
      </c>
      <c r="C13" s="3">
        <f>'BIZ kWh ENTRY'!C108</f>
        <v>0</v>
      </c>
    </row>
    <row r="14" spans="1:3" x14ac:dyDescent="0.35">
      <c r="A14" s="535"/>
      <c r="B14" s="9" t="s">
        <v>23</v>
      </c>
      <c r="C14" s="3">
        <f>'BIZ kWh ENTRY'!C109</f>
        <v>0</v>
      </c>
    </row>
    <row r="15" spans="1:3" x14ac:dyDescent="0.35">
      <c r="A15" s="535"/>
      <c r="B15" s="9" t="s">
        <v>24</v>
      </c>
      <c r="C15" s="3">
        <f>'BIZ kWh ENTRY'!C110</f>
        <v>0</v>
      </c>
    </row>
    <row r="16" spans="1:3" x14ac:dyDescent="0.35">
      <c r="A16" s="535"/>
      <c r="B16" s="9" t="s">
        <v>7</v>
      </c>
      <c r="C16" s="3">
        <f>'BIZ kWh ENTRY'!C111</f>
        <v>0</v>
      </c>
    </row>
    <row r="17" spans="1:3" x14ac:dyDescent="0.35">
      <c r="A17" s="535"/>
      <c r="B17" s="9" t="s">
        <v>8</v>
      </c>
      <c r="C17" s="3">
        <f>'BIZ kWh ENTRY'!C112</f>
        <v>0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">
        <v>25</v>
      </c>
      <c r="C19" s="202">
        <f>SUM(C5:C18)</f>
        <v>0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119"/>
    </row>
    <row r="22" spans="1:3" ht="15.5" x14ac:dyDescent="0.35">
      <c r="A22" s="537" t="s">
        <v>31</v>
      </c>
      <c r="B22" s="15" t="str">
        <f t="shared" ref="B22" si="0">B4</f>
        <v>End Use</v>
      </c>
      <c r="C22" s="200">
        <f>C$4</f>
        <v>45292</v>
      </c>
    </row>
    <row r="23" spans="1:3" ht="15" customHeight="1" x14ac:dyDescent="0.35">
      <c r="A23" s="538"/>
      <c r="B23" s="9" t="str">
        <f t="shared" ref="B23:B37" si="1">B5</f>
        <v>Air Comp</v>
      </c>
      <c r="C23" s="3">
        <f>'BIZ kWh ENTRY'!S100</f>
        <v>0</v>
      </c>
    </row>
    <row r="24" spans="1:3" x14ac:dyDescent="0.35">
      <c r="A24" s="538"/>
      <c r="B24" s="10" t="str">
        <f t="shared" si="1"/>
        <v>Building Shell</v>
      </c>
      <c r="C24" s="3">
        <f>'BIZ kWh ENTRY'!S101</f>
        <v>0</v>
      </c>
    </row>
    <row r="25" spans="1:3" x14ac:dyDescent="0.35">
      <c r="A25" s="538"/>
      <c r="B25" s="9" t="str">
        <f t="shared" si="1"/>
        <v>Cooking</v>
      </c>
      <c r="C25" s="3">
        <f>'BIZ kWh ENTRY'!S102</f>
        <v>0</v>
      </c>
    </row>
    <row r="26" spans="1:3" x14ac:dyDescent="0.35">
      <c r="A26" s="538"/>
      <c r="B26" s="9" t="str">
        <f t="shared" si="1"/>
        <v>Cooling</v>
      </c>
      <c r="C26" s="3">
        <f>'BIZ kWh ENTRY'!S103</f>
        <v>0</v>
      </c>
    </row>
    <row r="27" spans="1:3" x14ac:dyDescent="0.35">
      <c r="A27" s="538"/>
      <c r="B27" s="10" t="str">
        <f t="shared" si="1"/>
        <v>Ext Lighting</v>
      </c>
      <c r="C27" s="3">
        <f>'BIZ kWh ENTRY'!S104</f>
        <v>0</v>
      </c>
    </row>
    <row r="28" spans="1:3" x14ac:dyDescent="0.35">
      <c r="A28" s="538"/>
      <c r="B28" s="9" t="str">
        <f t="shared" si="1"/>
        <v>Heating</v>
      </c>
      <c r="C28" s="3">
        <f>'BIZ kWh ENTRY'!S105</f>
        <v>0</v>
      </c>
    </row>
    <row r="29" spans="1:3" x14ac:dyDescent="0.35">
      <c r="A29" s="538"/>
      <c r="B29" s="9" t="str">
        <f t="shared" si="1"/>
        <v>HVAC</v>
      </c>
      <c r="C29" s="3">
        <f>'BIZ kWh ENTRY'!S106</f>
        <v>0</v>
      </c>
    </row>
    <row r="30" spans="1:3" x14ac:dyDescent="0.35">
      <c r="A30" s="538"/>
      <c r="B30" s="9" t="str">
        <f t="shared" si="1"/>
        <v>Lighting</v>
      </c>
      <c r="C30" s="3">
        <f>'BIZ kWh ENTRY'!S107</f>
        <v>0</v>
      </c>
    </row>
    <row r="31" spans="1:3" x14ac:dyDescent="0.35">
      <c r="A31" s="538"/>
      <c r="B31" s="9" t="str">
        <f t="shared" si="1"/>
        <v>Miscellaneous</v>
      </c>
      <c r="C31" s="3">
        <f>'BIZ kWh ENTRY'!S108</f>
        <v>0</v>
      </c>
    </row>
    <row r="32" spans="1:3" ht="15" customHeight="1" x14ac:dyDescent="0.35">
      <c r="A32" s="538"/>
      <c r="B32" s="9" t="str">
        <f t="shared" si="1"/>
        <v>Motors</v>
      </c>
      <c r="C32" s="3">
        <f>'BIZ kWh ENTRY'!S109</f>
        <v>0</v>
      </c>
    </row>
    <row r="33" spans="1:3" x14ac:dyDescent="0.35">
      <c r="A33" s="538"/>
      <c r="B33" s="9" t="str">
        <f t="shared" si="1"/>
        <v>Process</v>
      </c>
      <c r="C33" s="3">
        <f>'BIZ kWh ENTRY'!S110</f>
        <v>0</v>
      </c>
    </row>
    <row r="34" spans="1:3" x14ac:dyDescent="0.35">
      <c r="A34" s="538"/>
      <c r="B34" s="9" t="str">
        <f t="shared" si="1"/>
        <v>Refrigeration</v>
      </c>
      <c r="C34" s="3">
        <f>'BIZ kWh ENTRY'!S111</f>
        <v>0</v>
      </c>
    </row>
    <row r="35" spans="1:3" x14ac:dyDescent="0.35">
      <c r="A35" s="538"/>
      <c r="B35" s="9" t="str">
        <f t="shared" si="1"/>
        <v>Water Heating</v>
      </c>
      <c r="C35" s="3">
        <f>'BIZ kWh ENTRY'!S112</f>
        <v>0</v>
      </c>
    </row>
    <row r="36" spans="1:3" ht="15" customHeight="1" x14ac:dyDescent="0.35">
      <c r="A36" s="538"/>
      <c r="B36" s="9" t="str">
        <f t="shared" si="1"/>
        <v xml:space="preserve"> </v>
      </c>
      <c r="C36" s="3"/>
    </row>
    <row r="37" spans="1:3" ht="15" customHeight="1" thickBot="1" x14ac:dyDescent="0.4">
      <c r="A37" s="539"/>
      <c r="B37" s="201" t="str">
        <f t="shared" si="1"/>
        <v>Monthly kWh</v>
      </c>
      <c r="C37" s="202">
        <f>SUM(C23:C36)</f>
        <v>0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119"/>
    </row>
    <row r="40" spans="1:3" ht="15.5" x14ac:dyDescent="0.35">
      <c r="A40" s="540" t="s">
        <v>32</v>
      </c>
      <c r="B40" s="15" t="str">
        <f t="shared" ref="B40" si="2">B22</f>
        <v>End Use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3">B23</f>
        <v>Air Comp</v>
      </c>
      <c r="C41" s="3">
        <f>'BIZ kWh ENTRY'!AI100</f>
        <v>0</v>
      </c>
    </row>
    <row r="42" spans="1:3" x14ac:dyDescent="0.35">
      <c r="A42" s="541"/>
      <c r="B42" s="10" t="str">
        <f t="shared" si="3"/>
        <v>Building Shell</v>
      </c>
      <c r="C42" s="3">
        <f>'BIZ kWh ENTRY'!AI101</f>
        <v>0</v>
      </c>
    </row>
    <row r="43" spans="1:3" x14ac:dyDescent="0.35">
      <c r="A43" s="541"/>
      <c r="B43" s="9" t="str">
        <f t="shared" si="3"/>
        <v>Cooking</v>
      </c>
      <c r="C43" s="3">
        <f>'BIZ kWh ENTRY'!AI102</f>
        <v>0</v>
      </c>
    </row>
    <row r="44" spans="1:3" x14ac:dyDescent="0.35">
      <c r="A44" s="541"/>
      <c r="B44" s="9" t="str">
        <f t="shared" si="3"/>
        <v>Cooling</v>
      </c>
      <c r="C44" s="3">
        <f>'BIZ kWh ENTRY'!AI103</f>
        <v>0</v>
      </c>
    </row>
    <row r="45" spans="1:3" x14ac:dyDescent="0.35">
      <c r="A45" s="541"/>
      <c r="B45" s="10" t="str">
        <f t="shared" si="3"/>
        <v>Ext Lighting</v>
      </c>
      <c r="C45" s="3">
        <f>'BIZ kWh ENTRY'!AI104</f>
        <v>0</v>
      </c>
    </row>
    <row r="46" spans="1:3" x14ac:dyDescent="0.35">
      <c r="A46" s="541"/>
      <c r="B46" s="9" t="str">
        <f t="shared" si="3"/>
        <v>Heating</v>
      </c>
      <c r="C46" s="3">
        <f>'BIZ kWh ENTRY'!AI105</f>
        <v>0</v>
      </c>
    </row>
    <row r="47" spans="1:3" x14ac:dyDescent="0.35">
      <c r="A47" s="541"/>
      <c r="B47" s="9" t="str">
        <f t="shared" si="3"/>
        <v>HVAC</v>
      </c>
      <c r="C47" s="3">
        <f>'BIZ kWh ENTRY'!AI106</f>
        <v>0</v>
      </c>
    </row>
    <row r="48" spans="1:3" x14ac:dyDescent="0.35">
      <c r="A48" s="541"/>
      <c r="B48" s="9" t="str">
        <f t="shared" si="3"/>
        <v>Lighting</v>
      </c>
      <c r="C48" s="3">
        <f>'BIZ kWh ENTRY'!AI107</f>
        <v>0</v>
      </c>
    </row>
    <row r="49" spans="1:3" x14ac:dyDescent="0.35">
      <c r="A49" s="541"/>
      <c r="B49" s="9" t="str">
        <f t="shared" si="3"/>
        <v>Miscellaneous</v>
      </c>
      <c r="C49" s="3">
        <f>'BIZ kWh ENTRY'!AI108</f>
        <v>0</v>
      </c>
    </row>
    <row r="50" spans="1:3" ht="15" customHeight="1" x14ac:dyDescent="0.35">
      <c r="A50" s="541"/>
      <c r="B50" s="9" t="str">
        <f t="shared" si="3"/>
        <v>Motors</v>
      </c>
      <c r="C50" s="3">
        <f>'BIZ kWh ENTRY'!AI109</f>
        <v>0</v>
      </c>
    </row>
    <row r="51" spans="1:3" x14ac:dyDescent="0.35">
      <c r="A51" s="541"/>
      <c r="B51" s="9" t="str">
        <f t="shared" si="3"/>
        <v>Process</v>
      </c>
      <c r="C51" s="3">
        <f>'BIZ kWh ENTRY'!AI110</f>
        <v>0</v>
      </c>
    </row>
    <row r="52" spans="1:3" x14ac:dyDescent="0.35">
      <c r="A52" s="541"/>
      <c r="B52" s="9" t="str">
        <f t="shared" si="3"/>
        <v>Refrigeration</v>
      </c>
      <c r="C52" s="3">
        <f>'BIZ kWh ENTRY'!AI111</f>
        <v>0</v>
      </c>
    </row>
    <row r="53" spans="1:3" x14ac:dyDescent="0.35">
      <c r="A53" s="541"/>
      <c r="B53" s="9" t="str">
        <f t="shared" si="3"/>
        <v>Water Heating</v>
      </c>
      <c r="C53" s="3">
        <f>'BIZ kWh ENTRY'!AI112</f>
        <v>0</v>
      </c>
    </row>
    <row r="54" spans="1:3" ht="15" customHeight="1" x14ac:dyDescent="0.35">
      <c r="A54" s="541"/>
      <c r="B54" s="9" t="str">
        <f t="shared" si="3"/>
        <v xml:space="preserve"> </v>
      </c>
      <c r="C54" s="3"/>
    </row>
    <row r="55" spans="1:3" ht="15" customHeight="1" thickBot="1" x14ac:dyDescent="0.4">
      <c r="A55" s="542"/>
      <c r="B55" s="201" t="str">
        <f t="shared" si="3"/>
        <v>Monthly kWh</v>
      </c>
      <c r="C55" s="202">
        <f>SUM(C41:C54)</f>
        <v>0</v>
      </c>
    </row>
    <row r="56" spans="1:3" s="37" customFormat="1" ht="15" customHeight="1" x14ac:dyDescent="0.35">
      <c r="A56" s="6"/>
      <c r="B56" s="220"/>
      <c r="C56" s="7"/>
    </row>
    <row r="57" spans="1:3" s="37" customFormat="1" ht="15" thickBot="1" x14ac:dyDescent="0.4">
      <c r="C57" s="119"/>
    </row>
    <row r="58" spans="1:3" ht="15.5" x14ac:dyDescent="0.35">
      <c r="A58" s="583" t="s">
        <v>33</v>
      </c>
      <c r="B58" s="15" t="str">
        <f t="shared" ref="B58" si="4">B40</f>
        <v>End Use</v>
      </c>
      <c r="C58" s="200">
        <f>C$4</f>
        <v>45292</v>
      </c>
    </row>
    <row r="59" spans="1:3" x14ac:dyDescent="0.35">
      <c r="A59" s="584"/>
      <c r="B59" s="9" t="str">
        <f t="shared" ref="B59:B73" si="5">B41</f>
        <v>Air Comp</v>
      </c>
      <c r="C59" s="3">
        <f>'BIZ kWh ENTRY'!AY100</f>
        <v>0</v>
      </c>
    </row>
    <row r="60" spans="1:3" ht="15" customHeight="1" x14ac:dyDescent="0.35">
      <c r="A60" s="584"/>
      <c r="B60" s="9" t="str">
        <f t="shared" si="5"/>
        <v>Building Shell</v>
      </c>
      <c r="C60" s="3">
        <f>'BIZ kWh ENTRY'!AY101</f>
        <v>0</v>
      </c>
    </row>
    <row r="61" spans="1:3" x14ac:dyDescent="0.35">
      <c r="A61" s="584"/>
      <c r="B61" s="9" t="str">
        <f t="shared" si="5"/>
        <v>Cooking</v>
      </c>
      <c r="C61" s="3">
        <f>'BIZ kWh ENTRY'!AY102</f>
        <v>0</v>
      </c>
    </row>
    <row r="62" spans="1:3" x14ac:dyDescent="0.35">
      <c r="A62" s="584"/>
      <c r="B62" s="9" t="str">
        <f t="shared" si="5"/>
        <v>Cooling</v>
      </c>
      <c r="C62" s="3">
        <f>'BIZ kWh ENTRY'!AY103</f>
        <v>0</v>
      </c>
    </row>
    <row r="63" spans="1:3" x14ac:dyDescent="0.35">
      <c r="A63" s="584"/>
      <c r="B63" s="9" t="str">
        <f t="shared" si="5"/>
        <v>Ext Lighting</v>
      </c>
      <c r="C63" s="3">
        <f>'BIZ kWh ENTRY'!AY104</f>
        <v>0</v>
      </c>
    </row>
    <row r="64" spans="1:3" x14ac:dyDescent="0.35">
      <c r="A64" s="584"/>
      <c r="B64" s="9" t="str">
        <f t="shared" si="5"/>
        <v>Heating</v>
      </c>
      <c r="C64" s="3">
        <f>'BIZ kWh ENTRY'!AY105</f>
        <v>0</v>
      </c>
    </row>
    <row r="65" spans="1:3" x14ac:dyDescent="0.35">
      <c r="A65" s="584"/>
      <c r="B65" s="9" t="str">
        <f t="shared" si="5"/>
        <v>HVAC</v>
      </c>
      <c r="C65" s="3">
        <f>'BIZ kWh ENTRY'!AY106</f>
        <v>0</v>
      </c>
    </row>
    <row r="66" spans="1:3" x14ac:dyDescent="0.35">
      <c r="A66" s="584"/>
      <c r="B66" s="9" t="str">
        <f t="shared" si="5"/>
        <v>Lighting</v>
      </c>
      <c r="C66" s="3">
        <f>'BIZ kWh ENTRY'!AY107</f>
        <v>0</v>
      </c>
    </row>
    <row r="67" spans="1:3" x14ac:dyDescent="0.35">
      <c r="A67" s="584"/>
      <c r="B67" s="9" t="str">
        <f t="shared" si="5"/>
        <v>Miscellaneous</v>
      </c>
      <c r="C67" s="3">
        <f>'BIZ kWh ENTRY'!AY108</f>
        <v>0</v>
      </c>
    </row>
    <row r="68" spans="1:3" x14ac:dyDescent="0.35">
      <c r="A68" s="584"/>
      <c r="B68" s="9" t="str">
        <f t="shared" si="5"/>
        <v>Motors</v>
      </c>
      <c r="C68" s="3">
        <f>'BIZ kWh ENTRY'!AY109</f>
        <v>0</v>
      </c>
    </row>
    <row r="69" spans="1:3" ht="15.75" customHeight="1" x14ac:dyDescent="0.35">
      <c r="A69" s="584"/>
      <c r="B69" s="9" t="str">
        <f t="shared" si="5"/>
        <v>Process</v>
      </c>
      <c r="C69" s="3">
        <f>'BIZ kWh ENTRY'!AY110</f>
        <v>0</v>
      </c>
    </row>
    <row r="70" spans="1:3" x14ac:dyDescent="0.35">
      <c r="A70" s="584"/>
      <c r="B70" s="9" t="str">
        <f t="shared" si="5"/>
        <v>Refrigeration</v>
      </c>
      <c r="C70" s="3">
        <f>'BIZ kWh ENTRY'!AY111</f>
        <v>0</v>
      </c>
    </row>
    <row r="71" spans="1:3" x14ac:dyDescent="0.35">
      <c r="A71" s="584"/>
      <c r="B71" s="9" t="str">
        <f t="shared" si="5"/>
        <v>Water Heating</v>
      </c>
      <c r="C71" s="3">
        <f>'BIZ kWh ENTRY'!AY112</f>
        <v>0</v>
      </c>
    </row>
    <row r="72" spans="1:3" x14ac:dyDescent="0.35">
      <c r="A72" s="584"/>
      <c r="B72" s="9" t="str">
        <f t="shared" si="5"/>
        <v xml:space="preserve"> </v>
      </c>
      <c r="C72" s="3"/>
    </row>
    <row r="73" spans="1:3" ht="15.75" customHeight="1" thickBot="1" x14ac:dyDescent="0.4">
      <c r="A73" s="585"/>
      <c r="B73" s="201" t="str">
        <f t="shared" si="5"/>
        <v>Monthly kWh</v>
      </c>
      <c r="C73" s="202">
        <f>SUM(C59:C72)</f>
        <v>0</v>
      </c>
    </row>
    <row r="74" spans="1:3" s="37" customFormat="1" ht="15.75" customHeight="1" x14ac:dyDescent="0.35">
      <c r="A74" s="6"/>
      <c r="B74" s="220"/>
      <c r="C74" s="7"/>
    </row>
    <row r="75" spans="1:3" s="37" customFormat="1" ht="15.75" customHeight="1" thickBot="1" x14ac:dyDescent="0.4"/>
    <row r="76" spans="1:3" ht="16.5" customHeight="1" x14ac:dyDescent="0.35">
      <c r="A76" s="526" t="s">
        <v>17</v>
      </c>
      <c r="B76" s="15" t="s">
        <v>110</v>
      </c>
      <c r="C76" s="200">
        <f>C$4</f>
        <v>45292</v>
      </c>
    </row>
    <row r="77" spans="1:3" ht="15.5" x14ac:dyDescent="0.35">
      <c r="A77" s="527"/>
      <c r="B77" s="11" t="s">
        <v>30</v>
      </c>
      <c r="C77" s="23">
        <f>((C19*C$90))*C$2</f>
        <v>0</v>
      </c>
    </row>
    <row r="78" spans="1:3" ht="15.5" x14ac:dyDescent="0.35">
      <c r="A78" s="527"/>
      <c r="B78" s="11" t="s">
        <v>31</v>
      </c>
      <c r="C78" s="23">
        <f>((C37*C$91))*C$2</f>
        <v>0</v>
      </c>
    </row>
    <row r="79" spans="1:3" ht="15.5" x14ac:dyDescent="0.35">
      <c r="A79" s="527"/>
      <c r="B79" s="11" t="s">
        <v>32</v>
      </c>
      <c r="C79" s="23">
        <f>((C55*C$92))*C$2</f>
        <v>0</v>
      </c>
    </row>
    <row r="80" spans="1:3" ht="15.75" customHeight="1" x14ac:dyDescent="0.35">
      <c r="A80" s="527"/>
      <c r="B80" s="11" t="s">
        <v>33</v>
      </c>
      <c r="C80" s="23">
        <f>((C73*C$93))*C$2</f>
        <v>0</v>
      </c>
    </row>
    <row r="81" spans="1:3" ht="15.5" x14ac:dyDescent="0.35">
      <c r="A81" s="527"/>
      <c r="B81" s="11" t="str">
        <f>B54</f>
        <v xml:space="preserve"> </v>
      </c>
      <c r="C81" s="3"/>
    </row>
    <row r="82" spans="1:3" ht="15.5" x14ac:dyDescent="0.35">
      <c r="A82" s="527"/>
      <c r="B82" s="11" t="s">
        <v>106</v>
      </c>
      <c r="C82" s="23">
        <f>C77</f>
        <v>0</v>
      </c>
    </row>
    <row r="83" spans="1:3" ht="15.5" x14ac:dyDescent="0.35">
      <c r="A83" s="527"/>
      <c r="B83" s="11" t="s">
        <v>107</v>
      </c>
      <c r="C83" s="23">
        <f t="shared" ref="C83:C85" si="6">C78</f>
        <v>0</v>
      </c>
    </row>
    <row r="84" spans="1:3" ht="15.5" x14ac:dyDescent="0.35">
      <c r="A84" s="527"/>
      <c r="B84" s="11" t="s">
        <v>108</v>
      </c>
      <c r="C84" s="23">
        <f t="shared" si="6"/>
        <v>0</v>
      </c>
    </row>
    <row r="85" spans="1:3" ht="16" thickBot="1" x14ac:dyDescent="0.4">
      <c r="A85" s="528"/>
      <c r="B85" s="12" t="s">
        <v>109</v>
      </c>
      <c r="C85" s="24">
        <f t="shared" si="6"/>
        <v>0</v>
      </c>
    </row>
    <row r="86" spans="1:3" x14ac:dyDescent="0.35">
      <c r="A86" s="6"/>
      <c r="B86" s="30"/>
      <c r="C86" s="27"/>
    </row>
    <row r="87" spans="1:3" x14ac:dyDescent="0.35">
      <c r="B87" s="14"/>
      <c r="C87" s="6"/>
    </row>
    <row r="88" spans="1:3" ht="15" thickBot="1" x14ac:dyDescent="0.4">
      <c r="A88" s="5"/>
    </row>
    <row r="89" spans="1:3" ht="15" customHeight="1" x14ac:dyDescent="0.35">
      <c r="A89" s="580" t="s">
        <v>124</v>
      </c>
      <c r="B89" s="230" t="s">
        <v>105</v>
      </c>
      <c r="C89" s="200">
        <f>C$4</f>
        <v>45292</v>
      </c>
    </row>
    <row r="90" spans="1:3" ht="15.75" customHeight="1" x14ac:dyDescent="0.35">
      <c r="A90" s="581"/>
      <c r="B90" s="9" t="s">
        <v>30</v>
      </c>
      <c r="C90" s="411">
        <f>'LI 2M - SGS'!C93</f>
        <v>5.5282999999999999E-2</v>
      </c>
    </row>
    <row r="91" spans="1:3" x14ac:dyDescent="0.35">
      <c r="A91" s="581"/>
      <c r="B91" s="9" t="s">
        <v>31</v>
      </c>
      <c r="C91" s="425">
        <f>'LI 3M - LGS'!C101</f>
        <v>3.7309000000000002E-2</v>
      </c>
    </row>
    <row r="92" spans="1:3" x14ac:dyDescent="0.35">
      <c r="A92" s="581"/>
      <c r="B92" s="9" t="s">
        <v>32</v>
      </c>
      <c r="C92" s="411">
        <f>'LI 4M - SPS'!C101</f>
        <v>3.7862E-2</v>
      </c>
    </row>
    <row r="93" spans="1:3" ht="15" thickBot="1" x14ac:dyDescent="0.4">
      <c r="A93" s="582"/>
      <c r="B93" s="13" t="s">
        <v>33</v>
      </c>
      <c r="C93" s="411">
        <f>'LI 11M - LPS'!C101</f>
        <v>2.9121000000000001E-2</v>
      </c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3:F20"/>
  <sheetViews>
    <sheetView workbookViewId="0">
      <selection activeCell="H23" sqref="H23"/>
    </sheetView>
  </sheetViews>
  <sheetFormatPr defaultRowHeight="14.5" x14ac:dyDescent="0.35"/>
  <cols>
    <col min="2" max="2" width="33.1796875" bestFit="1" customWidth="1"/>
    <col min="5" max="5" width="5.81640625" bestFit="1" customWidth="1"/>
    <col min="6" max="6" width="23" bestFit="1" customWidth="1"/>
  </cols>
  <sheetData>
    <row r="3" spans="2:6" x14ac:dyDescent="0.35">
      <c r="B3" t="s">
        <v>76</v>
      </c>
      <c r="E3" t="s">
        <v>17</v>
      </c>
      <c r="F3" t="s">
        <v>77</v>
      </c>
    </row>
    <row r="4" spans="2:6" x14ac:dyDescent="0.35">
      <c r="E4" t="s">
        <v>78</v>
      </c>
      <c r="F4" t="s">
        <v>103</v>
      </c>
    </row>
    <row r="5" spans="2:6" x14ac:dyDescent="0.35">
      <c r="E5" t="s">
        <v>79</v>
      </c>
      <c r="F5" t="s">
        <v>80</v>
      </c>
    </row>
    <row r="6" spans="2:6" x14ac:dyDescent="0.35">
      <c r="E6" t="s">
        <v>81</v>
      </c>
      <c r="F6" t="s">
        <v>82</v>
      </c>
    </row>
    <row r="8" spans="2:6" x14ac:dyDescent="0.35">
      <c r="B8" t="s">
        <v>83</v>
      </c>
      <c r="E8" t="s">
        <v>84</v>
      </c>
    </row>
    <row r="9" spans="2:6" x14ac:dyDescent="0.35">
      <c r="E9" t="s">
        <v>85</v>
      </c>
      <c r="F9" t="s">
        <v>86</v>
      </c>
    </row>
    <row r="10" spans="2:6" x14ac:dyDescent="0.35">
      <c r="E10" t="s">
        <v>87</v>
      </c>
      <c r="F10" t="s">
        <v>104</v>
      </c>
    </row>
    <row r="11" spans="2:6" x14ac:dyDescent="0.35">
      <c r="E11" t="s">
        <v>88</v>
      </c>
      <c r="F11" t="s">
        <v>89</v>
      </c>
    </row>
    <row r="12" spans="2:6" x14ac:dyDescent="0.35">
      <c r="E12" t="s">
        <v>90</v>
      </c>
      <c r="F12" t="s">
        <v>91</v>
      </c>
    </row>
    <row r="13" spans="2:6" x14ac:dyDescent="0.35">
      <c r="E13" t="s">
        <v>92</v>
      </c>
      <c r="F13" t="s">
        <v>93</v>
      </c>
    </row>
    <row r="15" spans="2:6" x14ac:dyDescent="0.35">
      <c r="B15" t="s">
        <v>94</v>
      </c>
      <c r="E15" t="s">
        <v>95</v>
      </c>
      <c r="F15" t="s">
        <v>96</v>
      </c>
    </row>
    <row r="16" spans="2:6" x14ac:dyDescent="0.35">
      <c r="E16" t="s">
        <v>97</v>
      </c>
      <c r="F16" t="s">
        <v>98</v>
      </c>
    </row>
    <row r="18" spans="2:6" x14ac:dyDescent="0.35">
      <c r="B18" t="s">
        <v>99</v>
      </c>
      <c r="E18" t="s">
        <v>100</v>
      </c>
      <c r="F18" t="s">
        <v>102</v>
      </c>
    </row>
    <row r="19" spans="2:6" x14ac:dyDescent="0.35">
      <c r="E19" t="s">
        <v>79</v>
      </c>
      <c r="F19" t="s">
        <v>80</v>
      </c>
    </row>
    <row r="20" spans="2:6" x14ac:dyDescent="0.35">
      <c r="E20" t="s">
        <v>81</v>
      </c>
      <c r="F20" t="s">
        <v>82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C000"/>
  </sheetPr>
  <dimension ref="A1:V109"/>
  <sheetViews>
    <sheetView tabSelected="1" zoomScaleNormal="100" workbookViewId="0">
      <selection activeCell="E24" sqref="E24"/>
    </sheetView>
  </sheetViews>
  <sheetFormatPr defaultRowHeight="14.5" x14ac:dyDescent="0.35"/>
  <cols>
    <col min="1" max="1" width="13.1796875" customWidth="1"/>
    <col min="2" max="2" width="19.1796875" bestFit="1" customWidth="1"/>
    <col min="3" max="3" width="13.453125" customWidth="1"/>
    <col min="5" max="22" width="12.1796875" customWidth="1"/>
  </cols>
  <sheetData>
    <row r="1" spans="1:3" ht="26" x14ac:dyDescent="0.6">
      <c r="A1" s="236" t="s">
        <v>264</v>
      </c>
    </row>
    <row r="3" spans="1:3" x14ac:dyDescent="0.35">
      <c r="A3" s="467" t="s">
        <v>38</v>
      </c>
      <c r="B3" s="467"/>
    </row>
    <row r="4" spans="1:3" ht="15" thickBot="1" x14ac:dyDescent="0.4">
      <c r="A4" s="467"/>
      <c r="B4" s="467"/>
      <c r="C4" s="146" t="s">
        <v>111</v>
      </c>
    </row>
    <row r="5" spans="1:3" ht="15" thickBot="1" x14ac:dyDescent="0.4">
      <c r="B5" s="141" t="s">
        <v>35</v>
      </c>
      <c r="C5" s="136">
        <v>45292</v>
      </c>
    </row>
    <row r="6" spans="1:3" x14ac:dyDescent="0.35">
      <c r="B6" s="52" t="s">
        <v>29</v>
      </c>
      <c r="C6" s="40">
        <f t="shared" ref="C6:C10" si="0">IF(C$4="X",C14+C22,0)</f>
        <v>6223.4169873330084</v>
      </c>
    </row>
    <row r="7" spans="1:3" x14ac:dyDescent="0.35">
      <c r="B7" s="45" t="s">
        <v>30</v>
      </c>
      <c r="C7" s="40">
        <f t="shared" si="0"/>
        <v>1053.6053907753544</v>
      </c>
    </row>
    <row r="8" spans="1:3" x14ac:dyDescent="0.35">
      <c r="B8" s="45" t="s">
        <v>31</v>
      </c>
      <c r="C8" s="40">
        <f t="shared" si="0"/>
        <v>2126.9940841672792</v>
      </c>
    </row>
    <row r="9" spans="1:3" x14ac:dyDescent="0.35">
      <c r="B9" s="45" t="s">
        <v>32</v>
      </c>
      <c r="C9" s="40">
        <f t="shared" si="0"/>
        <v>6588.5569281427888</v>
      </c>
    </row>
    <row r="10" spans="1:3" ht="15" thickBot="1" x14ac:dyDescent="0.4">
      <c r="B10" s="26" t="s">
        <v>33</v>
      </c>
      <c r="C10" s="133">
        <f t="shared" si="0"/>
        <v>40.586191470198678</v>
      </c>
    </row>
    <row r="11" spans="1:3" ht="15" thickBot="1" x14ac:dyDescent="0.4">
      <c r="A11" s="1"/>
      <c r="B11" s="46" t="s">
        <v>34</v>
      </c>
      <c r="C11" s="134">
        <f>SUM(C6:C10)</f>
        <v>16033.159581888629</v>
      </c>
    </row>
    <row r="12" spans="1:3" s="37" customFormat="1" ht="15" thickBot="1" x14ac:dyDescent="0.4">
      <c r="A12" s="138"/>
      <c r="B12" s="139"/>
      <c r="C12" s="73"/>
    </row>
    <row r="13" spans="1:3" ht="15" thickBot="1" x14ac:dyDescent="0.4">
      <c r="B13" s="142" t="s">
        <v>166</v>
      </c>
      <c r="C13" s="126">
        <f t="shared" ref="C13" si="1">C5</f>
        <v>45292</v>
      </c>
    </row>
    <row r="14" spans="1:3" x14ac:dyDescent="0.35">
      <c r="B14" s="143" t="s">
        <v>29</v>
      </c>
      <c r="C14" s="39">
        <f>IF(C$4="X",' 1M - RES'!C$62,0)</f>
        <v>6087.8755823030142</v>
      </c>
    </row>
    <row r="15" spans="1:3" x14ac:dyDescent="0.35">
      <c r="B15" s="144" t="s">
        <v>30</v>
      </c>
      <c r="C15" s="40">
        <f>IF(C$4="X",'2M - SGS'!C74+'Biz DRENE'!C82,0)</f>
        <v>1053.6053907753544</v>
      </c>
    </row>
    <row r="16" spans="1:3" x14ac:dyDescent="0.35">
      <c r="B16" s="144" t="s">
        <v>31</v>
      </c>
      <c r="C16" s="40">
        <f>IF(C$4="X",'3M - LGS'!C74+'Biz DRENE'!C83,0)</f>
        <v>2126.9940841672792</v>
      </c>
    </row>
    <row r="17" spans="1:16" x14ac:dyDescent="0.35">
      <c r="B17" s="144" t="s">
        <v>32</v>
      </c>
      <c r="C17" s="40">
        <f>IF(C$4="X",'4M - SPS'!C74+'Biz DRENE'!C84,0)</f>
        <v>6588.5569281427888</v>
      </c>
    </row>
    <row r="18" spans="1:16" ht="15" thickBot="1" x14ac:dyDescent="0.4">
      <c r="B18" s="145" t="s">
        <v>33</v>
      </c>
      <c r="C18" s="41">
        <f>IF(C$4="X",'11M - LPS'!C74+'Biz DRENE'!C85,0)</f>
        <v>40.586191470198678</v>
      </c>
    </row>
    <row r="19" spans="1:16" ht="15" thickBot="1" x14ac:dyDescent="0.4">
      <c r="A19" s="1"/>
      <c r="B19" s="46" t="s">
        <v>34</v>
      </c>
      <c r="C19" s="47">
        <f>SUM(C14:C18)</f>
        <v>15897.618176858636</v>
      </c>
    </row>
    <row r="20" spans="1:16" ht="15" thickBot="1" x14ac:dyDescent="0.4">
      <c r="B20" s="132"/>
      <c r="C20" s="37"/>
    </row>
    <row r="21" spans="1:16" ht="15" thickBot="1" x14ac:dyDescent="0.4">
      <c r="B21" s="140" t="s">
        <v>176</v>
      </c>
      <c r="C21" s="126">
        <f>C13</f>
        <v>45292</v>
      </c>
    </row>
    <row r="22" spans="1:16" x14ac:dyDescent="0.35">
      <c r="B22" s="52" t="s">
        <v>29</v>
      </c>
      <c r="C22" s="49">
        <f>IF(C$4="X",' LI 1M - RES'!C62,0)</f>
        <v>135.54140502999462</v>
      </c>
    </row>
    <row r="23" spans="1:16" x14ac:dyDescent="0.35">
      <c r="B23" s="45" t="s">
        <v>30</v>
      </c>
      <c r="C23" s="40">
        <f>IF(C$4="X",'LI 2M - SGS'!C74,0)</f>
        <v>0</v>
      </c>
    </row>
    <row r="24" spans="1:16" x14ac:dyDescent="0.35">
      <c r="B24" s="45" t="s">
        <v>31</v>
      </c>
      <c r="C24" s="40">
        <f>IF(C$4="X",'LI 3M - LGS'!C74,0)</f>
        <v>0</v>
      </c>
    </row>
    <row r="25" spans="1:16" x14ac:dyDescent="0.35">
      <c r="B25" s="45" t="s">
        <v>32</v>
      </c>
      <c r="C25" s="40">
        <f>IF(C$4="X",'LI 4M - SPS'!C74,0)</f>
        <v>0</v>
      </c>
    </row>
    <row r="26" spans="1:16" ht="15" thickBot="1" x14ac:dyDescent="0.4">
      <c r="B26" s="26" t="s">
        <v>33</v>
      </c>
      <c r="C26" s="50">
        <f>IF(C$4="X",'LI 11M - LPS'!C74,0)</f>
        <v>0</v>
      </c>
    </row>
    <row r="27" spans="1:16" ht="15" thickBot="1" x14ac:dyDescent="0.4">
      <c r="A27" s="1"/>
      <c r="B27" s="46" t="s">
        <v>34</v>
      </c>
      <c r="C27" s="42">
        <f>SUM(C22:C26)</f>
        <v>135.54140502999462</v>
      </c>
    </row>
    <row r="28" spans="1:16" x14ac:dyDescent="0.35">
      <c r="A28" s="1"/>
      <c r="B28" s="55"/>
      <c r="C28" s="58"/>
    </row>
    <row r="29" spans="1:16" x14ac:dyDescent="0.35">
      <c r="A29" s="1"/>
      <c r="B29" s="55"/>
      <c r="C29" s="58"/>
    </row>
    <row r="30" spans="1:16" x14ac:dyDescent="0.35">
      <c r="A30" s="1"/>
      <c r="B30" s="55"/>
      <c r="C30" s="58"/>
    </row>
    <row r="31" spans="1:16" x14ac:dyDescent="0.35">
      <c r="A31" s="1"/>
      <c r="B31" s="55"/>
      <c r="C31" s="58"/>
    </row>
    <row r="32" spans="1:16" ht="15" customHeight="1" x14ac:dyDescent="0.35">
      <c r="A32" s="467" t="s">
        <v>41</v>
      </c>
      <c r="B32" s="467"/>
      <c r="C32" s="163" t="s">
        <v>183</v>
      </c>
      <c r="E32" s="163" t="s">
        <v>184</v>
      </c>
      <c r="P32" s="163" t="s">
        <v>185</v>
      </c>
    </row>
    <row r="33" spans="1:22" ht="15" customHeight="1" thickBot="1" x14ac:dyDescent="0.4">
      <c r="A33" s="467"/>
      <c r="B33" s="467"/>
    </row>
    <row r="34" spans="1:22" ht="15.75" customHeight="1" thickBot="1" x14ac:dyDescent="0.4">
      <c r="A34" s="468"/>
      <c r="B34" s="468"/>
      <c r="C34" s="135">
        <f t="shared" ref="C34" si="2">C21</f>
        <v>45292</v>
      </c>
      <c r="E34" s="36">
        <v>43831</v>
      </c>
      <c r="F34" s="36">
        <v>43862</v>
      </c>
      <c r="G34" s="36">
        <v>43891</v>
      </c>
      <c r="H34" s="36">
        <v>43922</v>
      </c>
      <c r="I34" s="36">
        <v>43952</v>
      </c>
      <c r="J34" s="36">
        <v>43983</v>
      </c>
      <c r="K34" s="36">
        <v>44013</v>
      </c>
      <c r="L34" s="36">
        <v>44044</v>
      </c>
      <c r="M34" s="36">
        <v>44075</v>
      </c>
      <c r="N34" s="36">
        <v>44105</v>
      </c>
      <c r="O34" s="36">
        <v>44136</v>
      </c>
      <c r="P34" s="164">
        <v>44166</v>
      </c>
      <c r="Q34" s="36">
        <v>44197</v>
      </c>
      <c r="R34" s="36">
        <v>44228</v>
      </c>
      <c r="S34" s="36">
        <v>44256</v>
      </c>
      <c r="T34" s="36">
        <v>44287</v>
      </c>
      <c r="U34" s="36">
        <v>44317</v>
      </c>
      <c r="V34" s="36">
        <v>44348</v>
      </c>
    </row>
    <row r="35" spans="1:22" x14ac:dyDescent="0.35">
      <c r="A35" s="470" t="s">
        <v>30</v>
      </c>
      <c r="B35" s="59" t="s">
        <v>39</v>
      </c>
      <c r="C35" s="405">
        <v>0.94855759606108025</v>
      </c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3"/>
      <c r="Q35" s="172"/>
      <c r="R35" s="172"/>
      <c r="S35" s="172"/>
      <c r="T35" s="172"/>
      <c r="U35" s="172"/>
      <c r="V35" s="172"/>
    </row>
    <row r="36" spans="1:22" x14ac:dyDescent="0.35">
      <c r="A36" s="470"/>
      <c r="B36" s="56" t="s">
        <v>37</v>
      </c>
      <c r="C36" s="406">
        <v>5.1442403938919759E-2</v>
      </c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3"/>
      <c r="Q36" s="172"/>
      <c r="R36" s="172"/>
      <c r="S36" s="172"/>
      <c r="T36" s="172"/>
      <c r="U36" s="172"/>
      <c r="V36" s="172"/>
    </row>
    <row r="37" spans="1:22" hidden="1" x14ac:dyDescent="0.35">
      <c r="A37" s="470"/>
      <c r="B37" s="171" t="s">
        <v>186</v>
      </c>
      <c r="C37" s="165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7"/>
      <c r="Q37" s="166"/>
      <c r="R37" s="166"/>
      <c r="S37" s="166"/>
      <c r="T37" s="166"/>
      <c r="U37" s="166"/>
      <c r="V37" s="166"/>
    </row>
    <row r="38" spans="1:22" s="60" customFormat="1" ht="15" thickBot="1" x14ac:dyDescent="0.4">
      <c r="A38" s="471"/>
      <c r="B38" s="170" t="s">
        <v>34</v>
      </c>
      <c r="C38" s="158">
        <v>1</v>
      </c>
      <c r="E38" s="168"/>
      <c r="F38" s="168"/>
      <c r="G38" s="168"/>
      <c r="H38" s="168"/>
      <c r="I38" s="168">
        <f t="shared" ref="I38:O38" si="3">SUM(I35:I37)</f>
        <v>0</v>
      </c>
      <c r="J38" s="168">
        <f t="shared" si="3"/>
        <v>0</v>
      </c>
      <c r="K38" s="168">
        <f t="shared" si="3"/>
        <v>0</v>
      </c>
      <c r="L38" s="168">
        <f t="shared" si="3"/>
        <v>0</v>
      </c>
      <c r="M38" s="168">
        <f t="shared" si="3"/>
        <v>0</v>
      </c>
      <c r="N38" s="168">
        <f t="shared" si="3"/>
        <v>0</v>
      </c>
      <c r="O38" s="168">
        <f t="shared" si="3"/>
        <v>0</v>
      </c>
      <c r="P38" s="169">
        <f>SUM(P35:P37)</f>
        <v>0</v>
      </c>
      <c r="Q38" s="168">
        <f t="shared" ref="Q38:V38" si="4">SUM(Q35:Q37)</f>
        <v>0</v>
      </c>
      <c r="R38" s="168">
        <f t="shared" si="4"/>
        <v>0</v>
      </c>
      <c r="S38" s="168">
        <f t="shared" si="4"/>
        <v>0</v>
      </c>
      <c r="T38" s="168">
        <f t="shared" si="4"/>
        <v>0</v>
      </c>
      <c r="U38" s="168">
        <f t="shared" si="4"/>
        <v>0</v>
      </c>
      <c r="V38" s="168">
        <f t="shared" si="4"/>
        <v>0</v>
      </c>
    </row>
    <row r="39" spans="1:22" x14ac:dyDescent="0.35">
      <c r="A39" s="469" t="s">
        <v>31</v>
      </c>
      <c r="B39" s="57" t="s">
        <v>39</v>
      </c>
      <c r="C39" s="405">
        <v>0.90283852320751945</v>
      </c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3"/>
      <c r="Q39" s="172"/>
      <c r="R39" s="172"/>
      <c r="S39" s="172"/>
      <c r="T39" s="172"/>
      <c r="U39" s="172"/>
      <c r="V39" s="172"/>
    </row>
    <row r="40" spans="1:22" x14ac:dyDescent="0.35">
      <c r="A40" s="470"/>
      <c r="B40" s="56" t="s">
        <v>37</v>
      </c>
      <c r="C40" s="406">
        <v>9.7161476792480508E-2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3"/>
      <c r="Q40" s="172"/>
      <c r="R40" s="172"/>
      <c r="S40" s="172"/>
      <c r="T40" s="172"/>
      <c r="U40" s="172"/>
      <c r="V40" s="172"/>
    </row>
    <row r="41" spans="1:22" hidden="1" x14ac:dyDescent="0.35">
      <c r="A41" s="470"/>
      <c r="B41" s="171" t="s">
        <v>186</v>
      </c>
      <c r="C41" s="165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7"/>
      <c r="Q41" s="166"/>
      <c r="R41" s="166"/>
      <c r="S41" s="166"/>
      <c r="T41" s="166"/>
      <c r="U41" s="166"/>
      <c r="V41" s="166"/>
    </row>
    <row r="42" spans="1:22" s="60" customFormat="1" ht="15" thickBot="1" x14ac:dyDescent="0.4">
      <c r="A42" s="471"/>
      <c r="B42" s="170" t="s">
        <v>34</v>
      </c>
      <c r="C42" s="158">
        <v>1</v>
      </c>
      <c r="E42" s="168"/>
      <c r="F42" s="168"/>
      <c r="G42" s="168"/>
      <c r="H42" s="168"/>
      <c r="I42" s="168">
        <f t="shared" ref="I42:O42" si="5">SUM(I39:I41)</f>
        <v>0</v>
      </c>
      <c r="J42" s="168">
        <f t="shared" si="5"/>
        <v>0</v>
      </c>
      <c r="K42" s="168">
        <f t="shared" si="5"/>
        <v>0</v>
      </c>
      <c r="L42" s="168">
        <f t="shared" si="5"/>
        <v>0</v>
      </c>
      <c r="M42" s="168">
        <f t="shared" si="5"/>
        <v>0</v>
      </c>
      <c r="N42" s="168">
        <f t="shared" si="5"/>
        <v>0</v>
      </c>
      <c r="O42" s="168">
        <f t="shared" si="5"/>
        <v>0</v>
      </c>
      <c r="P42" s="169">
        <f>SUM(P39:P41)</f>
        <v>0</v>
      </c>
      <c r="Q42" s="168">
        <f t="shared" ref="Q42:V42" si="6">SUM(Q39:Q41)</f>
        <v>0</v>
      </c>
      <c r="R42" s="168">
        <f t="shared" si="6"/>
        <v>0</v>
      </c>
      <c r="S42" s="168">
        <f t="shared" si="6"/>
        <v>0</v>
      </c>
      <c r="T42" s="168">
        <f t="shared" si="6"/>
        <v>0</v>
      </c>
      <c r="U42" s="168">
        <f t="shared" si="6"/>
        <v>0</v>
      </c>
      <c r="V42" s="168">
        <f t="shared" si="6"/>
        <v>0</v>
      </c>
    </row>
    <row r="43" spans="1:22" x14ac:dyDescent="0.35">
      <c r="A43" s="469" t="s">
        <v>32</v>
      </c>
      <c r="B43" s="57" t="s">
        <v>39</v>
      </c>
      <c r="C43" s="396">
        <v>0.6</v>
      </c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  <c r="Q43" s="172"/>
      <c r="R43" s="172"/>
      <c r="S43" s="172"/>
      <c r="T43" s="172"/>
      <c r="U43" s="172"/>
      <c r="V43" s="172"/>
    </row>
    <row r="44" spans="1:22" x14ac:dyDescent="0.35">
      <c r="A44" s="470"/>
      <c r="B44" s="56" t="s">
        <v>37</v>
      </c>
      <c r="C44" s="397">
        <v>0.4</v>
      </c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  <c r="Q44" s="172"/>
      <c r="R44" s="172"/>
      <c r="S44" s="172"/>
      <c r="T44" s="172"/>
      <c r="U44" s="172"/>
      <c r="V44" s="172"/>
    </row>
    <row r="45" spans="1:22" hidden="1" x14ac:dyDescent="0.35">
      <c r="A45" s="470"/>
      <c r="B45" s="171" t="s">
        <v>186</v>
      </c>
      <c r="C45" s="165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  <c r="Q45" s="166"/>
      <c r="R45" s="166"/>
      <c r="S45" s="166"/>
      <c r="T45" s="166"/>
      <c r="U45" s="166"/>
      <c r="V45" s="166"/>
    </row>
    <row r="46" spans="1:22" s="60" customFormat="1" ht="15" thickBot="1" x14ac:dyDescent="0.4">
      <c r="A46" s="471"/>
      <c r="B46" s="170" t="s">
        <v>34</v>
      </c>
      <c r="C46" s="158">
        <v>1</v>
      </c>
      <c r="E46" s="168"/>
      <c r="F46" s="168"/>
      <c r="G46" s="168"/>
      <c r="H46" s="168"/>
      <c r="I46" s="168">
        <f t="shared" ref="I46:O46" si="7">SUM(I43:I45)</f>
        <v>0</v>
      </c>
      <c r="J46" s="168">
        <f t="shared" si="7"/>
        <v>0</v>
      </c>
      <c r="K46" s="168">
        <f t="shared" si="7"/>
        <v>0</v>
      </c>
      <c r="L46" s="168">
        <f t="shared" si="7"/>
        <v>0</v>
      </c>
      <c r="M46" s="168">
        <f t="shared" si="7"/>
        <v>0</v>
      </c>
      <c r="N46" s="168">
        <f t="shared" si="7"/>
        <v>0</v>
      </c>
      <c r="O46" s="168">
        <f t="shared" si="7"/>
        <v>0</v>
      </c>
      <c r="P46" s="169">
        <f>SUM(P43:P45)</f>
        <v>0</v>
      </c>
      <c r="Q46" s="168">
        <f t="shared" ref="Q46:V46" si="8">SUM(Q43:Q45)</f>
        <v>0</v>
      </c>
      <c r="R46" s="168">
        <f t="shared" si="8"/>
        <v>0</v>
      </c>
      <c r="S46" s="168">
        <f t="shared" si="8"/>
        <v>0</v>
      </c>
      <c r="T46" s="168">
        <f t="shared" si="8"/>
        <v>0</v>
      </c>
      <c r="U46" s="168">
        <f t="shared" si="8"/>
        <v>0</v>
      </c>
      <c r="V46" s="168">
        <f t="shared" si="8"/>
        <v>0</v>
      </c>
    </row>
    <row r="47" spans="1:22" x14ac:dyDescent="0.35">
      <c r="A47" s="469" t="s">
        <v>33</v>
      </c>
      <c r="B47" s="57" t="s">
        <v>39</v>
      </c>
      <c r="C47" s="396">
        <v>0.6</v>
      </c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3"/>
      <c r="Q47" s="172"/>
      <c r="R47" s="172"/>
      <c r="S47" s="172"/>
      <c r="T47" s="172"/>
      <c r="U47" s="172"/>
      <c r="V47" s="172"/>
    </row>
    <row r="48" spans="1:22" x14ac:dyDescent="0.35">
      <c r="A48" s="470"/>
      <c r="B48" s="56" t="s">
        <v>37</v>
      </c>
      <c r="C48" s="397">
        <v>0.4</v>
      </c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  <c r="Q48" s="172"/>
      <c r="R48" s="172"/>
      <c r="S48" s="172"/>
      <c r="T48" s="172"/>
      <c r="U48" s="172"/>
      <c r="V48" s="172"/>
    </row>
    <row r="49" spans="1:22" hidden="1" x14ac:dyDescent="0.35">
      <c r="A49" s="470"/>
      <c r="B49" s="171" t="s">
        <v>186</v>
      </c>
      <c r="C49" s="165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  <c r="Q49" s="166"/>
      <c r="R49" s="166"/>
      <c r="S49" s="166"/>
      <c r="T49" s="166"/>
      <c r="U49" s="166"/>
      <c r="V49" s="166"/>
    </row>
    <row r="50" spans="1:22" s="60" customFormat="1" ht="15" thickBot="1" x14ac:dyDescent="0.4">
      <c r="A50" s="471"/>
      <c r="B50" s="170" t="s">
        <v>34</v>
      </c>
      <c r="C50" s="158">
        <v>1</v>
      </c>
      <c r="E50" s="168"/>
      <c r="F50" s="168"/>
      <c r="G50" s="168"/>
      <c r="H50" s="168"/>
      <c r="I50" s="168">
        <f t="shared" ref="I50:O50" si="9">SUM(I47:I49)</f>
        <v>0</v>
      </c>
      <c r="J50" s="168">
        <f t="shared" si="9"/>
        <v>0</v>
      </c>
      <c r="K50" s="168">
        <f t="shared" si="9"/>
        <v>0</v>
      </c>
      <c r="L50" s="168">
        <f t="shared" si="9"/>
        <v>0</v>
      </c>
      <c r="M50" s="168">
        <f t="shared" si="9"/>
        <v>0</v>
      </c>
      <c r="N50" s="168">
        <f t="shared" si="9"/>
        <v>0</v>
      </c>
      <c r="O50" s="168">
        <f t="shared" si="9"/>
        <v>0</v>
      </c>
      <c r="P50" s="169">
        <f>SUM(P47:P49)</f>
        <v>0</v>
      </c>
      <c r="Q50" s="168">
        <f t="shared" ref="Q50:V50" si="10">SUM(Q47:Q49)</f>
        <v>0</v>
      </c>
      <c r="R50" s="168">
        <f t="shared" si="10"/>
        <v>0</v>
      </c>
      <c r="S50" s="168">
        <f t="shared" si="10"/>
        <v>0</v>
      </c>
      <c r="T50" s="168">
        <f t="shared" si="10"/>
        <v>0</v>
      </c>
      <c r="U50" s="168">
        <f t="shared" si="10"/>
        <v>0</v>
      </c>
      <c r="V50" s="168">
        <f t="shared" si="10"/>
        <v>0</v>
      </c>
    </row>
    <row r="51" spans="1:22" x14ac:dyDescent="0.35">
      <c r="A51" s="472" t="s">
        <v>40</v>
      </c>
      <c r="B51" s="59" t="s">
        <v>39</v>
      </c>
      <c r="C51" s="396">
        <v>0.85408755997381436</v>
      </c>
      <c r="E51" s="166"/>
      <c r="F51" s="166"/>
      <c r="G51" s="166"/>
      <c r="H51" s="166"/>
      <c r="I51" s="166">
        <f t="shared" ref="I51:O51" si="11">I35+I39+I43+I47</f>
        <v>0</v>
      </c>
      <c r="J51" s="166">
        <f t="shared" si="11"/>
        <v>0</v>
      </c>
      <c r="K51" s="166">
        <f t="shared" si="11"/>
        <v>0</v>
      </c>
      <c r="L51" s="166">
        <f t="shared" si="11"/>
        <v>0</v>
      </c>
      <c r="M51" s="166">
        <f t="shared" si="11"/>
        <v>0</v>
      </c>
      <c r="N51" s="166">
        <f t="shared" si="11"/>
        <v>0</v>
      </c>
      <c r="O51" s="166">
        <f t="shared" si="11"/>
        <v>0</v>
      </c>
      <c r="P51" s="167">
        <f>P35+P39+P43+P47</f>
        <v>0</v>
      </c>
      <c r="Q51" s="166">
        <f t="shared" ref="Q51:V51" si="12">Q35+Q39+Q43+Q47</f>
        <v>0</v>
      </c>
      <c r="R51" s="166">
        <f t="shared" si="12"/>
        <v>0</v>
      </c>
      <c r="S51" s="166">
        <f t="shared" si="12"/>
        <v>0</v>
      </c>
      <c r="T51" s="166">
        <f t="shared" si="12"/>
        <v>0</v>
      </c>
      <c r="U51" s="166">
        <f t="shared" si="12"/>
        <v>0</v>
      </c>
      <c r="V51" s="166">
        <f t="shared" si="12"/>
        <v>0</v>
      </c>
    </row>
    <row r="52" spans="1:22" x14ac:dyDescent="0.35">
      <c r="A52" s="473"/>
      <c r="B52" s="56" t="s">
        <v>37</v>
      </c>
      <c r="C52" s="397">
        <v>0.14591244002618564</v>
      </c>
      <c r="E52" s="166"/>
      <c r="F52" s="166"/>
      <c r="G52" s="166"/>
      <c r="H52" s="166"/>
      <c r="I52" s="166">
        <f t="shared" ref="I52:O52" si="13">I36+I40+I44+I48</f>
        <v>0</v>
      </c>
      <c r="J52" s="166">
        <f t="shared" si="13"/>
        <v>0</v>
      </c>
      <c r="K52" s="166">
        <f t="shared" si="13"/>
        <v>0</v>
      </c>
      <c r="L52" s="166">
        <f t="shared" si="13"/>
        <v>0</v>
      </c>
      <c r="M52" s="166">
        <f t="shared" si="13"/>
        <v>0</v>
      </c>
      <c r="N52" s="166">
        <f t="shared" si="13"/>
        <v>0</v>
      </c>
      <c r="O52" s="166">
        <f t="shared" si="13"/>
        <v>0</v>
      </c>
      <c r="P52" s="167">
        <f>P36+P40+P44+P48</f>
        <v>0</v>
      </c>
      <c r="Q52" s="166">
        <f t="shared" ref="Q52:V52" si="14">Q36+Q40+Q44+Q48</f>
        <v>0</v>
      </c>
      <c r="R52" s="166">
        <f t="shared" si="14"/>
        <v>0</v>
      </c>
      <c r="S52" s="166">
        <f t="shared" si="14"/>
        <v>0</v>
      </c>
      <c r="T52" s="166">
        <f t="shared" si="14"/>
        <v>0</v>
      </c>
      <c r="U52" s="166">
        <f t="shared" si="14"/>
        <v>0</v>
      </c>
      <c r="V52" s="166">
        <f t="shared" si="14"/>
        <v>0</v>
      </c>
    </row>
    <row r="53" spans="1:22" hidden="1" x14ac:dyDescent="0.35">
      <c r="A53" s="473"/>
      <c r="B53" s="171" t="s">
        <v>186</v>
      </c>
      <c r="C53" s="310"/>
      <c r="E53" s="166"/>
      <c r="F53" s="166"/>
      <c r="G53" s="166"/>
      <c r="H53" s="166"/>
      <c r="I53" s="166">
        <f t="shared" ref="I53:O53" si="15">I37+I41+I45+I49</f>
        <v>0</v>
      </c>
      <c r="J53" s="166">
        <f t="shared" si="15"/>
        <v>0</v>
      </c>
      <c r="K53" s="166">
        <f t="shared" si="15"/>
        <v>0</v>
      </c>
      <c r="L53" s="166">
        <f t="shared" si="15"/>
        <v>0</v>
      </c>
      <c r="M53" s="166">
        <f t="shared" si="15"/>
        <v>0</v>
      </c>
      <c r="N53" s="166">
        <f t="shared" si="15"/>
        <v>0</v>
      </c>
      <c r="O53" s="166">
        <f t="shared" si="15"/>
        <v>0</v>
      </c>
      <c r="P53" s="167">
        <f>P37+P41+P45+P49</f>
        <v>0</v>
      </c>
      <c r="Q53" s="166">
        <f t="shared" ref="Q53:V53" si="16">Q37+Q41+Q45+Q49</f>
        <v>0</v>
      </c>
      <c r="R53" s="166">
        <f t="shared" si="16"/>
        <v>0</v>
      </c>
      <c r="S53" s="166">
        <f t="shared" si="16"/>
        <v>0</v>
      </c>
      <c r="T53" s="166">
        <f t="shared" si="16"/>
        <v>0</v>
      </c>
      <c r="U53" s="166">
        <f t="shared" si="16"/>
        <v>0</v>
      </c>
      <c r="V53" s="166">
        <f t="shared" si="16"/>
        <v>0</v>
      </c>
    </row>
    <row r="54" spans="1:22" s="60" customFormat="1" ht="15" thickBot="1" x14ac:dyDescent="0.4">
      <c r="A54" s="474"/>
      <c r="B54" s="170" t="s">
        <v>34</v>
      </c>
      <c r="C54" s="158">
        <v>1</v>
      </c>
      <c r="E54" s="168"/>
      <c r="F54" s="168"/>
      <c r="G54" s="168"/>
      <c r="H54" s="168"/>
      <c r="I54" s="168">
        <f t="shared" ref="I54:O54" si="17">SUM(I51:I53)</f>
        <v>0</v>
      </c>
      <c r="J54" s="168">
        <f t="shared" si="17"/>
        <v>0</v>
      </c>
      <c r="K54" s="168">
        <f t="shared" si="17"/>
        <v>0</v>
      </c>
      <c r="L54" s="168">
        <f t="shared" si="17"/>
        <v>0</v>
      </c>
      <c r="M54" s="168">
        <f t="shared" si="17"/>
        <v>0</v>
      </c>
      <c r="N54" s="168">
        <f t="shared" si="17"/>
        <v>0</v>
      </c>
      <c r="O54" s="168">
        <f t="shared" si="17"/>
        <v>0</v>
      </c>
      <c r="P54" s="169">
        <f>SUM(P51:P53)</f>
        <v>0</v>
      </c>
      <c r="Q54" s="168">
        <f t="shared" ref="Q54:V54" si="18">SUM(Q51:Q53)</f>
        <v>0</v>
      </c>
      <c r="R54" s="168">
        <f t="shared" si="18"/>
        <v>0</v>
      </c>
      <c r="S54" s="168">
        <f t="shared" si="18"/>
        <v>0</v>
      </c>
      <c r="T54" s="168">
        <f t="shared" si="18"/>
        <v>0</v>
      </c>
      <c r="U54" s="168">
        <f t="shared" si="18"/>
        <v>0</v>
      </c>
      <c r="V54" s="168">
        <f t="shared" si="18"/>
        <v>0</v>
      </c>
    </row>
    <row r="55" spans="1:22" x14ac:dyDescent="0.35">
      <c r="C55" s="398" t="s">
        <v>250</v>
      </c>
    </row>
    <row r="57" spans="1:22" x14ac:dyDescent="0.35">
      <c r="A57" s="465" t="s">
        <v>36</v>
      </c>
      <c r="B57" s="465"/>
      <c r="C57" s="163" t="s">
        <v>187</v>
      </c>
    </row>
    <row r="58" spans="1:22" ht="15" thickBot="1" x14ac:dyDescent="0.4">
      <c r="A58" s="465"/>
      <c r="B58" s="465"/>
    </row>
    <row r="59" spans="1:22" ht="15" thickBot="1" x14ac:dyDescent="0.4">
      <c r="B59" s="43" t="s">
        <v>35</v>
      </c>
      <c r="C59" s="38">
        <f>C34</f>
        <v>45292</v>
      </c>
    </row>
    <row r="60" spans="1:22" x14ac:dyDescent="0.35">
      <c r="B60" s="44" t="s">
        <v>29</v>
      </c>
      <c r="C60" s="54">
        <f t="shared" ref="C60" si="19">SUM(C68,C76)</f>
        <v>2764840.1944126785</v>
      </c>
    </row>
    <row r="61" spans="1:22" x14ac:dyDescent="0.35">
      <c r="B61" s="45" t="s">
        <v>30</v>
      </c>
      <c r="C61" s="54">
        <f t="shared" ref="C61" si="20">SUM(C69,C77)</f>
        <v>524873.40521011071</v>
      </c>
    </row>
    <row r="62" spans="1:22" x14ac:dyDescent="0.35">
      <c r="B62" s="45" t="s">
        <v>31</v>
      </c>
      <c r="C62" s="54">
        <f t="shared" ref="C62" si="21">SUM(C70,C78)</f>
        <v>2097626.6314817169</v>
      </c>
    </row>
    <row r="63" spans="1:22" x14ac:dyDescent="0.35">
      <c r="B63" s="45" t="s">
        <v>32</v>
      </c>
      <c r="C63" s="54">
        <f t="shared" ref="C63" si="22">SUM(C71,C79)</f>
        <v>6036109.5869380217</v>
      </c>
    </row>
    <row r="64" spans="1:22" ht="15" thickBot="1" x14ac:dyDescent="0.4">
      <c r="B64" s="26" t="s">
        <v>33</v>
      </c>
      <c r="C64" s="61">
        <f t="shared" ref="C64" si="23">SUM(C72,C80)</f>
        <v>37111.710330088557</v>
      </c>
    </row>
    <row r="65" spans="2:3" ht="15" thickBot="1" x14ac:dyDescent="0.4">
      <c r="B65" s="46" t="s">
        <v>34</v>
      </c>
      <c r="C65" s="62">
        <f>SUM(C60:C64)</f>
        <v>11460561.528372616</v>
      </c>
    </row>
    <row r="66" spans="2:3" s="37" customFormat="1" ht="15" thickBot="1" x14ac:dyDescent="0.4">
      <c r="C66" s="53"/>
    </row>
    <row r="67" spans="2:3" ht="15" thickBot="1" x14ac:dyDescent="0.4">
      <c r="B67" s="43" t="s">
        <v>175</v>
      </c>
      <c r="C67" s="38">
        <f>C59</f>
        <v>45292</v>
      </c>
    </row>
    <row r="68" spans="2:3" x14ac:dyDescent="0.35">
      <c r="B68" s="44" t="s">
        <v>29</v>
      </c>
      <c r="C68" s="54">
        <f>' 1M - RES'!C16</f>
        <v>2701215.5165836564</v>
      </c>
    </row>
    <row r="69" spans="2:3" x14ac:dyDescent="0.35">
      <c r="B69" s="45" t="s">
        <v>30</v>
      </c>
      <c r="C69" s="54">
        <f>'2M - SGS'!C19+'Biz DRENE'!C19</f>
        <v>524873.40521011071</v>
      </c>
    </row>
    <row r="70" spans="2:3" x14ac:dyDescent="0.35">
      <c r="B70" s="45" t="s">
        <v>31</v>
      </c>
      <c r="C70" s="54">
        <f>'3M - LGS'!C19+'Biz DRENE'!C37</f>
        <v>2097626.6314817169</v>
      </c>
    </row>
    <row r="71" spans="2:3" x14ac:dyDescent="0.35">
      <c r="B71" s="45" t="s">
        <v>32</v>
      </c>
      <c r="C71" s="54">
        <f>'4M - SPS'!C19+'Biz DRENE'!C55</f>
        <v>6036109.5869380217</v>
      </c>
    </row>
    <row r="72" spans="2:3" ht="15" thickBot="1" x14ac:dyDescent="0.4">
      <c r="B72" s="26" t="s">
        <v>33</v>
      </c>
      <c r="C72" s="61">
        <f>'11M - LPS'!C19+'Biz DRENE'!C73</f>
        <v>37111.710330088557</v>
      </c>
    </row>
    <row r="73" spans="2:3" ht="15" thickBot="1" x14ac:dyDescent="0.4">
      <c r="B73" s="46" t="s">
        <v>34</v>
      </c>
      <c r="C73" s="62">
        <f>SUM(C68:C72)</f>
        <v>11396936.850543594</v>
      </c>
    </row>
    <row r="74" spans="2:3" s="37" customFormat="1" ht="15" thickBot="1" x14ac:dyDescent="0.4">
      <c r="C74" s="53"/>
    </row>
    <row r="75" spans="2:3" ht="15" thickBot="1" x14ac:dyDescent="0.4">
      <c r="B75" s="51" t="s">
        <v>176</v>
      </c>
      <c r="C75" s="38">
        <f>C67</f>
        <v>45292</v>
      </c>
    </row>
    <row r="76" spans="2:3" x14ac:dyDescent="0.35">
      <c r="B76" s="52" t="s">
        <v>29</v>
      </c>
      <c r="C76" s="54">
        <f>' LI 1M - RES'!C16</f>
        <v>63624.677829022243</v>
      </c>
    </row>
    <row r="77" spans="2:3" x14ac:dyDescent="0.35">
      <c r="B77" s="45" t="s">
        <v>30</v>
      </c>
      <c r="C77" s="8">
        <f>'LI 2M - SGS'!C19</f>
        <v>0</v>
      </c>
    </row>
    <row r="78" spans="2:3" x14ac:dyDescent="0.35">
      <c r="B78" s="45" t="s">
        <v>31</v>
      </c>
      <c r="C78" s="8">
        <f>'LI 3M - LGS'!C19</f>
        <v>0</v>
      </c>
    </row>
    <row r="79" spans="2:3" x14ac:dyDescent="0.35">
      <c r="B79" s="45" t="s">
        <v>32</v>
      </c>
      <c r="C79" s="8">
        <f>'LI 4M - SPS'!C19</f>
        <v>0</v>
      </c>
    </row>
    <row r="80" spans="2:3" ht="15" thickBot="1" x14ac:dyDescent="0.4">
      <c r="B80" s="26" t="s">
        <v>33</v>
      </c>
      <c r="C80" s="116">
        <f>'LI 11M - LPS'!C19</f>
        <v>0</v>
      </c>
    </row>
    <row r="81" spans="1:16" ht="15" thickBot="1" x14ac:dyDescent="0.4">
      <c r="B81" s="46" t="s">
        <v>34</v>
      </c>
      <c r="C81" s="62">
        <f>SUM(C76:C80)</f>
        <v>63624.677829022243</v>
      </c>
    </row>
    <row r="85" spans="1:16" ht="18" customHeight="1" x14ac:dyDescent="0.35">
      <c r="A85" s="466" t="s">
        <v>101</v>
      </c>
      <c r="B85" s="466"/>
      <c r="C85" s="163" t="s">
        <v>187</v>
      </c>
    </row>
    <row r="86" spans="1:16" ht="15" thickBot="1" x14ac:dyDescent="0.4">
      <c r="A86" s="466"/>
      <c r="B86" s="466"/>
    </row>
    <row r="87" spans="1:16" ht="15" thickBot="1" x14ac:dyDescent="0.4">
      <c r="B87" s="43" t="s">
        <v>35</v>
      </c>
      <c r="C87" s="38">
        <f>C59</f>
        <v>45292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</row>
    <row r="88" spans="1:16" x14ac:dyDescent="0.35">
      <c r="B88" s="44" t="s">
        <v>29</v>
      </c>
      <c r="C88" s="40">
        <f t="shared" ref="C88:C92" si="24">IF(C$4="X",C96+C104,0)</f>
        <v>6223.4169873330084</v>
      </c>
    </row>
    <row r="89" spans="1:16" x14ac:dyDescent="0.35">
      <c r="B89" s="45" t="s">
        <v>30</v>
      </c>
      <c r="C89" s="40">
        <f t="shared" si="24"/>
        <v>1053.6053907753544</v>
      </c>
    </row>
    <row r="90" spans="1:16" x14ac:dyDescent="0.35">
      <c r="B90" s="45" t="s">
        <v>31</v>
      </c>
      <c r="C90" s="40">
        <f t="shared" si="24"/>
        <v>2126.9940841672792</v>
      </c>
    </row>
    <row r="91" spans="1:16" x14ac:dyDescent="0.35">
      <c r="B91" s="45" t="s">
        <v>32</v>
      </c>
      <c r="C91" s="40">
        <f t="shared" si="24"/>
        <v>6588.5569281427888</v>
      </c>
    </row>
    <row r="92" spans="1:16" ht="15" thickBot="1" x14ac:dyDescent="0.4">
      <c r="B92" s="26" t="s">
        <v>33</v>
      </c>
      <c r="C92" s="133">
        <f t="shared" si="24"/>
        <v>40.586191470198678</v>
      </c>
    </row>
    <row r="93" spans="1:16" s="1" customFormat="1" ht="15" thickBot="1" x14ac:dyDescent="0.4">
      <c r="B93" s="46" t="s">
        <v>34</v>
      </c>
      <c r="C93" s="350">
        <f t="shared" ref="C93" si="25">SUM(C88:C92)</f>
        <v>16033.159581888629</v>
      </c>
    </row>
    <row r="94" spans="1:16" s="37" customFormat="1" ht="15" thickBot="1" x14ac:dyDescent="0.4"/>
    <row r="95" spans="1:16" ht="15" thickBot="1" x14ac:dyDescent="0.4">
      <c r="B95" s="43" t="s">
        <v>166</v>
      </c>
      <c r="C95" s="48">
        <f>C87</f>
        <v>45292</v>
      </c>
    </row>
    <row r="96" spans="1:16" ht="15" thickTop="1" x14ac:dyDescent="0.35">
      <c r="B96" s="432" t="s">
        <v>29</v>
      </c>
      <c r="C96" s="436">
        <f>IF(C$4="X",' 1M - RES'!C61,0)</f>
        <v>6087.8755823030142</v>
      </c>
    </row>
    <row r="97" spans="2:3" x14ac:dyDescent="0.35">
      <c r="B97" s="433" t="s">
        <v>30</v>
      </c>
      <c r="C97" s="437">
        <f>IF(C$4="X",'2M - SGS'!C73+'Biz DRENE'!C77,0)</f>
        <v>1053.6053907753544</v>
      </c>
    </row>
    <row r="98" spans="2:3" x14ac:dyDescent="0.35">
      <c r="B98" s="433" t="s">
        <v>31</v>
      </c>
      <c r="C98" s="437">
        <f>IF(C$4="X",'3M - LGS'!C73+'Biz DRENE'!C78,0)</f>
        <v>2126.9940841672792</v>
      </c>
    </row>
    <row r="99" spans="2:3" x14ac:dyDescent="0.35">
      <c r="B99" s="433" t="s">
        <v>32</v>
      </c>
      <c r="C99" s="437">
        <f>IF(C$4="X",'4M - SPS'!C73+'Biz DRENE'!C79,0)</f>
        <v>6588.5569281427888</v>
      </c>
    </row>
    <row r="100" spans="2:3" ht="15" thickBot="1" x14ac:dyDescent="0.4">
      <c r="B100" s="434" t="s">
        <v>33</v>
      </c>
      <c r="C100" s="438">
        <f>IF(C$4="X",'11M - LPS'!C73+'Biz DRENE'!C80,0)</f>
        <v>40.586191470198678</v>
      </c>
    </row>
    <row r="101" spans="2:3" s="1" customFormat="1" ht="15" thickBot="1" x14ac:dyDescent="0.4">
      <c r="B101" s="46" t="s">
        <v>34</v>
      </c>
      <c r="C101" s="47">
        <f>SUM(C96:C100)</f>
        <v>15897.618176858636</v>
      </c>
    </row>
    <row r="102" spans="2:3" s="37" customFormat="1" ht="15" thickBot="1" x14ac:dyDescent="0.4"/>
    <row r="103" spans="2:3" ht="15" thickBot="1" x14ac:dyDescent="0.4">
      <c r="B103" s="51" t="s">
        <v>165</v>
      </c>
      <c r="C103" s="48">
        <f>C95</f>
        <v>45292</v>
      </c>
    </row>
    <row r="104" spans="2:3" x14ac:dyDescent="0.35">
      <c r="B104" s="52" t="s">
        <v>29</v>
      </c>
      <c r="C104" s="49">
        <f>IF(C$4="X",' LI 1M - RES'!C61,0)</f>
        <v>135.54140502999462</v>
      </c>
    </row>
    <row r="105" spans="2:3" x14ac:dyDescent="0.35">
      <c r="B105" s="45" t="s">
        <v>30</v>
      </c>
      <c r="C105" s="40">
        <f>IF(C$4="X",'LI 2M - SGS'!C73,0)</f>
        <v>0</v>
      </c>
    </row>
    <row r="106" spans="2:3" x14ac:dyDescent="0.35">
      <c r="B106" s="45" t="s">
        <v>31</v>
      </c>
      <c r="C106" s="40">
        <f>IF(C$4="X",'LI 3M - LGS'!C73,0)</f>
        <v>0</v>
      </c>
    </row>
    <row r="107" spans="2:3" x14ac:dyDescent="0.35">
      <c r="B107" s="45" t="s">
        <v>32</v>
      </c>
      <c r="C107" s="40">
        <f>IF(C$4="X",'LI 4M - SPS'!C73,0)</f>
        <v>0</v>
      </c>
    </row>
    <row r="108" spans="2:3" ht="15" thickBot="1" x14ac:dyDescent="0.4">
      <c r="B108" s="26" t="s">
        <v>33</v>
      </c>
      <c r="C108" s="133">
        <f>IF(C$4="X",'LI 11M - LPS'!C73,0)</f>
        <v>0</v>
      </c>
    </row>
    <row r="109" spans="2:3" s="1" customFormat="1" ht="15.5" thickTop="1" thickBot="1" x14ac:dyDescent="0.4">
      <c r="B109" s="435" t="s">
        <v>34</v>
      </c>
      <c r="C109" s="439">
        <f>SUM(C104:C108)</f>
        <v>135.54140502999462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  <headerFooter>
    <oddFooter>&amp;RSchedule ALM - D7.H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V47"/>
  <sheetViews>
    <sheetView zoomScaleNormal="100" workbookViewId="0">
      <selection activeCell="C14" sqref="C14:C15"/>
    </sheetView>
  </sheetViews>
  <sheetFormatPr defaultRowHeight="14.5" x14ac:dyDescent="0.35"/>
  <cols>
    <col min="1" max="1" width="34.1796875" customWidth="1"/>
    <col min="2" max="4" width="15.81640625" customWidth="1"/>
    <col min="5" max="8" width="12.36328125" customWidth="1"/>
    <col min="9" max="9" width="4.90625" style="102" customWidth="1"/>
    <col min="10" max="10" width="12.54296875" customWidth="1"/>
    <col min="11" max="11" width="8.08984375" customWidth="1"/>
    <col min="12" max="12" width="4.90625" style="102" customWidth="1"/>
  </cols>
  <sheetData>
    <row r="1" spans="1:13" ht="21" x14ac:dyDescent="0.5">
      <c r="A1" s="72" t="s">
        <v>243</v>
      </c>
      <c r="E1" s="280" t="s">
        <v>245</v>
      </c>
    </row>
    <row r="2" spans="1:13" x14ac:dyDescent="0.35">
      <c r="E2" s="378" t="s">
        <v>244</v>
      </c>
    </row>
    <row r="3" spans="1:13" ht="15" thickBot="1" x14ac:dyDescent="0.4"/>
    <row r="4" spans="1:13" ht="21.5" thickBot="1" x14ac:dyDescent="0.55000000000000004">
      <c r="B4" s="475" t="s">
        <v>238</v>
      </c>
      <c r="C4" s="476"/>
    </row>
    <row r="5" spans="1:13" ht="31.5" thickBot="1" x14ac:dyDescent="0.4">
      <c r="A5" s="312" t="s">
        <v>239</v>
      </c>
      <c r="B5" s="351" t="s">
        <v>15</v>
      </c>
      <c r="C5" s="313" t="s">
        <v>232</v>
      </c>
      <c r="D5" s="314" t="s">
        <v>34</v>
      </c>
      <c r="J5" s="364" t="s">
        <v>229</v>
      </c>
      <c r="K5" s="364" t="s">
        <v>189</v>
      </c>
    </row>
    <row r="6" spans="1:13" x14ac:dyDescent="0.35">
      <c r="A6" s="304" t="s">
        <v>217</v>
      </c>
      <c r="B6" s="352"/>
      <c r="C6" s="392"/>
      <c r="D6" s="307">
        <f>B6+C6</f>
        <v>0</v>
      </c>
      <c r="J6" s="365">
        <f>'RES kWh ENTRY'!O15</f>
        <v>0</v>
      </c>
      <c r="K6" s="365">
        <f>D6-J6</f>
        <v>0</v>
      </c>
    </row>
    <row r="7" spans="1:13" x14ac:dyDescent="0.35">
      <c r="A7" s="305" t="s">
        <v>52</v>
      </c>
      <c r="B7" s="353"/>
      <c r="C7" s="427">
        <v>5256800.38</v>
      </c>
      <c r="D7" s="308">
        <f t="shared" ref="D7:D30" si="0">B7+C7</f>
        <v>5256800.38</v>
      </c>
      <c r="J7" s="365">
        <f>'RES kWh ENTRY'!O29</f>
        <v>5256800.3800000008</v>
      </c>
      <c r="K7" s="365">
        <f t="shared" ref="K7:K29" si="1">D7-J7</f>
        <v>0</v>
      </c>
    </row>
    <row r="8" spans="1:13" x14ac:dyDescent="0.35">
      <c r="A8" s="305" t="s">
        <v>51</v>
      </c>
      <c r="B8" s="353"/>
      <c r="C8" s="360"/>
      <c r="D8" s="323">
        <f t="shared" si="0"/>
        <v>0</v>
      </c>
      <c r="J8" s="365">
        <f>'RES kWh ENTRY'!O43</f>
        <v>0</v>
      </c>
      <c r="K8" s="365">
        <f t="shared" si="1"/>
        <v>0</v>
      </c>
    </row>
    <row r="9" spans="1:13" ht="14.4" customHeight="1" x14ac:dyDescent="0.35">
      <c r="A9" s="305" t="s">
        <v>50</v>
      </c>
      <c r="B9" s="331"/>
      <c r="C9" s="360"/>
      <c r="D9" s="323">
        <f t="shared" si="0"/>
        <v>0</v>
      </c>
      <c r="J9" s="365">
        <f>'RES kWh ENTRY'!O57</f>
        <v>0</v>
      </c>
      <c r="K9" s="365">
        <f t="shared" si="1"/>
        <v>0</v>
      </c>
    </row>
    <row r="10" spans="1:13" x14ac:dyDescent="0.35">
      <c r="A10" s="305" t="s">
        <v>3</v>
      </c>
      <c r="B10" s="353"/>
      <c r="C10" s="427">
        <v>31787508.329999994</v>
      </c>
      <c r="D10" s="308">
        <f t="shared" si="0"/>
        <v>31787508.329999994</v>
      </c>
      <c r="J10" s="365">
        <f>'RES kWh ENTRY'!O71</f>
        <v>31787508.329999994</v>
      </c>
      <c r="K10" s="365">
        <f t="shared" si="1"/>
        <v>0</v>
      </c>
    </row>
    <row r="11" spans="1:13" x14ac:dyDescent="0.35">
      <c r="A11" s="379" t="s">
        <v>234</v>
      </c>
      <c r="B11" s="353"/>
      <c r="C11" s="427">
        <v>8085089.1100000003</v>
      </c>
      <c r="D11" s="323">
        <f t="shared" si="0"/>
        <v>8085089.1100000003</v>
      </c>
      <c r="E11" s="102"/>
      <c r="F11" s="102" t="s">
        <v>227</v>
      </c>
      <c r="G11" s="102" t="s">
        <v>236</v>
      </c>
      <c r="J11" s="365">
        <f>'RES kWh ENTRY'!O85</f>
        <v>8085089.1099999994</v>
      </c>
      <c r="K11" s="365">
        <f t="shared" si="1"/>
        <v>0</v>
      </c>
      <c r="M11" s="380" t="s">
        <v>242</v>
      </c>
    </row>
    <row r="12" spans="1:13" x14ac:dyDescent="0.35">
      <c r="A12" s="329" t="s">
        <v>47</v>
      </c>
      <c r="B12" s="353"/>
      <c r="C12" s="360">
        <f>F12*G12</f>
        <v>5932046.8446439076</v>
      </c>
      <c r="D12" s="362">
        <f t="shared" si="0"/>
        <v>5932046.8446439076</v>
      </c>
      <c r="E12" s="327" t="s">
        <v>225</v>
      </c>
      <c r="F12" s="428">
        <v>6754863.2191480007</v>
      </c>
      <c r="G12" s="407">
        <v>0.87818903983552821</v>
      </c>
      <c r="J12" s="365">
        <f>'RES kWh ENTRY'!O99</f>
        <v>5932046.8446439076</v>
      </c>
      <c r="K12" s="365">
        <f t="shared" si="1"/>
        <v>0</v>
      </c>
      <c r="M12" s="381" t="s">
        <v>255</v>
      </c>
    </row>
    <row r="13" spans="1:13" x14ac:dyDescent="0.35">
      <c r="A13" s="329" t="s">
        <v>46</v>
      </c>
      <c r="B13" s="353"/>
      <c r="C13" s="360">
        <f>F13*G13</f>
        <v>2194135.1188594177</v>
      </c>
      <c r="D13" s="362">
        <f t="shared" si="0"/>
        <v>2194135.1188594177</v>
      </c>
      <c r="E13" s="327" t="s">
        <v>226</v>
      </c>
      <c r="F13" s="428">
        <v>2881728.4634222677</v>
      </c>
      <c r="G13" s="407">
        <v>0.76139551200244537</v>
      </c>
      <c r="J13" s="365">
        <f>'RES kWh ENTRY'!O113</f>
        <v>2194135.1188594177</v>
      </c>
      <c r="K13" s="365">
        <f t="shared" si="1"/>
        <v>0</v>
      </c>
    </row>
    <row r="14" spans="1:13" x14ac:dyDescent="0.35">
      <c r="A14" s="322" t="s">
        <v>230</v>
      </c>
      <c r="B14" s="353"/>
      <c r="C14" s="427">
        <v>1481979.7900000005</v>
      </c>
      <c r="D14" s="323">
        <f t="shared" si="0"/>
        <v>1481979.7900000005</v>
      </c>
      <c r="J14" s="365">
        <f>'RES kWh ENTRY'!O127</f>
        <v>1481979.7900000005</v>
      </c>
      <c r="K14" s="365">
        <f t="shared" si="1"/>
        <v>0</v>
      </c>
    </row>
    <row r="15" spans="1:13" x14ac:dyDescent="0.35">
      <c r="A15" s="322" t="s">
        <v>45</v>
      </c>
      <c r="B15" s="353"/>
      <c r="C15" s="427">
        <v>1724017.6741059916</v>
      </c>
      <c r="D15" s="323">
        <f t="shared" si="0"/>
        <v>1724017.6741059916</v>
      </c>
      <c r="J15" s="365">
        <f>'RES kWh ENTRY'!O141</f>
        <v>1724017.6741059914</v>
      </c>
      <c r="K15" s="365">
        <f t="shared" si="1"/>
        <v>0</v>
      </c>
    </row>
    <row r="16" spans="1:13" x14ac:dyDescent="0.35">
      <c r="A16" s="322" t="s">
        <v>164</v>
      </c>
      <c r="B16" s="353"/>
      <c r="C16" s="393"/>
      <c r="D16" s="323">
        <f t="shared" si="0"/>
        <v>0</v>
      </c>
      <c r="E16" s="183"/>
      <c r="J16" s="365">
        <f>'RES kWh ENTRY'!O155</f>
        <v>0</v>
      </c>
      <c r="K16" s="365">
        <f t="shared" si="1"/>
        <v>0</v>
      </c>
    </row>
    <row r="17" spans="1:12" x14ac:dyDescent="0.35">
      <c r="A17" s="305" t="s">
        <v>233</v>
      </c>
      <c r="B17" s="353"/>
      <c r="C17" s="427">
        <v>7463214.9200699991</v>
      </c>
      <c r="D17" s="323">
        <f t="shared" si="0"/>
        <v>7463214.9200699991</v>
      </c>
      <c r="J17" s="365">
        <f>'RES kWh ENTRY'!O169</f>
        <v>7463214.9200699991</v>
      </c>
      <c r="K17" s="365">
        <f t="shared" si="1"/>
        <v>0</v>
      </c>
    </row>
    <row r="18" spans="1:12" ht="15" thickBot="1" x14ac:dyDescent="0.4">
      <c r="A18" s="316" t="s">
        <v>218</v>
      </c>
      <c r="B18" s="354"/>
      <c r="C18" s="317">
        <f>SUM(C6:C17)</f>
        <v>63924792.16767931</v>
      </c>
      <c r="D18" s="321">
        <f t="shared" si="0"/>
        <v>63924792.16767931</v>
      </c>
      <c r="J18" s="365">
        <f>'RES kWh ENTRY'!O183+'RES kWh ENTRY'!O197</f>
        <v>63924792.167679302</v>
      </c>
      <c r="K18" s="365">
        <f t="shared" si="1"/>
        <v>0</v>
      </c>
    </row>
    <row r="19" spans="1:12" x14ac:dyDescent="0.35">
      <c r="A19" s="324" t="s">
        <v>74</v>
      </c>
      <c r="B19" s="352"/>
      <c r="C19" s="429">
        <v>4609072.1034716796</v>
      </c>
      <c r="D19" s="325">
        <f t="shared" si="0"/>
        <v>4609072.1034716796</v>
      </c>
      <c r="J19" s="365">
        <f>'BIZ kWh ENTRY'!O17+'BIZ kWh ENTRY'!AE17+'BIZ kWh ENTRY'!AU17+'BIZ kWh ENTRY'!BK17</f>
        <v>4609072.1034716796</v>
      </c>
      <c r="K19" s="365">
        <f t="shared" si="1"/>
        <v>0</v>
      </c>
    </row>
    <row r="20" spans="1:12" x14ac:dyDescent="0.35">
      <c r="A20" s="322" t="s">
        <v>73</v>
      </c>
      <c r="B20" s="353"/>
      <c r="C20" s="427">
        <v>82813042.456530154</v>
      </c>
      <c r="D20" s="308">
        <f t="shared" si="0"/>
        <v>82813042.456530154</v>
      </c>
      <c r="J20" s="365">
        <f>'BIZ kWh ENTRY'!O33+'BIZ kWh ENTRY'!AE33+'BIZ kWh ENTRY'!AU33+'BIZ kWh ENTRY'!BK33</f>
        <v>82813042.456530154</v>
      </c>
      <c r="K20" s="365">
        <f t="shared" si="1"/>
        <v>0</v>
      </c>
    </row>
    <row r="21" spans="1:12" x14ac:dyDescent="0.35">
      <c r="A21" s="306" t="s">
        <v>72</v>
      </c>
      <c r="B21" s="353"/>
      <c r="C21" s="360"/>
      <c r="D21" s="308">
        <f t="shared" si="0"/>
        <v>0</v>
      </c>
      <c r="J21" s="365">
        <f>'BIZ kWh ENTRY'!O49+'BIZ kWh ENTRY'!AE49+'BIZ kWh ENTRY'!AU49+'BIZ kWh ENTRY'!BK49</f>
        <v>0</v>
      </c>
      <c r="K21" s="365">
        <f t="shared" si="1"/>
        <v>0</v>
      </c>
    </row>
    <row r="22" spans="1:12" x14ac:dyDescent="0.35">
      <c r="A22" s="306" t="s">
        <v>71</v>
      </c>
      <c r="B22" s="353"/>
      <c r="C22" s="427">
        <v>4921859.8079280769</v>
      </c>
      <c r="D22" s="308">
        <f t="shared" si="0"/>
        <v>4921859.8079280769</v>
      </c>
      <c r="J22" s="365">
        <f>'BIZ kWh ENTRY'!O65+'BIZ kWh ENTRY'!AE65+'BIZ kWh ENTRY'!AU65+'BIZ kWh ENTRY'!BK65</f>
        <v>4921859.8079280769</v>
      </c>
      <c r="K22" s="365">
        <f t="shared" si="1"/>
        <v>0</v>
      </c>
    </row>
    <row r="23" spans="1:12" x14ac:dyDescent="0.35">
      <c r="A23" s="306" t="s">
        <v>70</v>
      </c>
      <c r="B23" s="353"/>
      <c r="C23" s="427">
        <v>6529911.041666667</v>
      </c>
      <c r="D23" s="308">
        <f t="shared" si="0"/>
        <v>6529911.041666667</v>
      </c>
      <c r="J23" s="365">
        <f>'BIZ kWh ENTRY'!O81+'BIZ kWh ENTRY'!AE81+'BIZ kWh ENTRY'!AU81+'BIZ kWh ENTRY'!BK81</f>
        <v>6529911.0416666679</v>
      </c>
      <c r="K23" s="365">
        <f t="shared" si="1"/>
        <v>0</v>
      </c>
    </row>
    <row r="24" spans="1:12" x14ac:dyDescent="0.35">
      <c r="A24" s="306" t="s">
        <v>69</v>
      </c>
      <c r="B24" s="353"/>
      <c r="C24" s="427">
        <v>60877561.720375046</v>
      </c>
      <c r="D24" s="308">
        <f t="shared" si="0"/>
        <v>60877561.720375046</v>
      </c>
      <c r="J24" s="365">
        <f>'BIZ kWh ENTRY'!O97+'BIZ kWh ENTRY'!AE97+'BIZ kWh ENTRY'!AU97+'BIZ kWh ENTRY'!BK97</f>
        <v>60877561.720375039</v>
      </c>
      <c r="K24" s="365">
        <f t="shared" si="1"/>
        <v>0</v>
      </c>
    </row>
    <row r="25" spans="1:12" x14ac:dyDescent="0.35">
      <c r="A25" s="358" t="s">
        <v>219</v>
      </c>
      <c r="B25" s="309"/>
      <c r="C25" s="357"/>
      <c r="D25" s="359">
        <f t="shared" si="0"/>
        <v>0</v>
      </c>
      <c r="J25" s="365"/>
      <c r="K25" s="365">
        <f t="shared" si="1"/>
        <v>0</v>
      </c>
    </row>
    <row r="26" spans="1:12" x14ac:dyDescent="0.35">
      <c r="A26" s="322" t="s">
        <v>220</v>
      </c>
      <c r="B26" s="353"/>
      <c r="C26" s="427">
        <f>96000*2*2</f>
        <v>384000</v>
      </c>
      <c r="D26" s="323">
        <f t="shared" si="0"/>
        <v>384000</v>
      </c>
      <c r="G26" t="s">
        <v>237</v>
      </c>
      <c r="H26" s="102" t="s">
        <v>228</v>
      </c>
      <c r="J26" s="365">
        <f>'BIZ kWh ENTRY'!O113+'BIZ kWh ENTRY'!AE113+'BIZ kWh ENTRY'!AU113+'BIZ kWh ENTRY'!BK113</f>
        <v>383999.99999999994</v>
      </c>
      <c r="K26" s="365">
        <f t="shared" si="1"/>
        <v>0</v>
      </c>
    </row>
    <row r="27" spans="1:12" x14ac:dyDescent="0.35">
      <c r="A27" s="329" t="s">
        <v>221</v>
      </c>
      <c r="B27" s="353"/>
      <c r="C27" s="360">
        <f>F12*G27</f>
        <v>822816.37450409285</v>
      </c>
      <c r="D27" s="362">
        <f t="shared" si="0"/>
        <v>822816.37450409285</v>
      </c>
      <c r="G27" s="330">
        <f>1-G12</f>
        <v>0.12181096016447179</v>
      </c>
      <c r="H27" s="328">
        <f>C12+C27</f>
        <v>6754863.2191480007</v>
      </c>
      <c r="I27" s="288"/>
      <c r="J27" s="365">
        <f>'BIZ kWh ENTRY'!O129+'BIZ kWh ENTRY'!AE129+'BIZ kWh ENTRY'!AU129+'BIZ kWh ENTRY'!BK129</f>
        <v>822816.37450409285</v>
      </c>
      <c r="K27" s="365">
        <f t="shared" si="1"/>
        <v>0</v>
      </c>
      <c r="L27" s="288"/>
    </row>
    <row r="28" spans="1:12" x14ac:dyDescent="0.35">
      <c r="A28" s="326" t="s">
        <v>222</v>
      </c>
      <c r="B28" s="353"/>
      <c r="C28" s="361">
        <f>F13*G28</f>
        <v>687593.34456284996</v>
      </c>
      <c r="D28" s="363">
        <f t="shared" si="0"/>
        <v>687593.34456284996</v>
      </c>
      <c r="G28" s="330">
        <f>1-G13</f>
        <v>0.23860448799755463</v>
      </c>
      <c r="H28" s="328">
        <f>C13+C28</f>
        <v>2881728.4634222677</v>
      </c>
      <c r="I28" s="288"/>
      <c r="J28" s="365">
        <f>'BIZ kWh ENTRY'!O145+'BIZ kWh ENTRY'!AE145+'BIZ kWh ENTRY'!AU145+'BIZ kWh ENTRY'!BK145</f>
        <v>687593.34456284996</v>
      </c>
      <c r="K28" s="365">
        <f t="shared" si="1"/>
        <v>0</v>
      </c>
      <c r="L28" s="288"/>
    </row>
    <row r="29" spans="1:12" ht="15" thickBot="1" x14ac:dyDescent="0.4">
      <c r="A29" s="316" t="s">
        <v>223</v>
      </c>
      <c r="B29" s="355">
        <f>SUM(B19:B28)</f>
        <v>0</v>
      </c>
      <c r="C29" s="318">
        <f t="shared" ref="C29" si="2">SUM(C19:C28)</f>
        <v>161645856.84903857</v>
      </c>
      <c r="D29" s="319">
        <f t="shared" si="0"/>
        <v>161645856.84903857</v>
      </c>
      <c r="J29" s="366">
        <f>'BIZ kWh ENTRY'!O177+'BIZ kWh ENTRY'!O193+'BIZ kWh ENTRY'!AE177+'BIZ kWh ENTRY'!AE193+'BIZ kWh ENTRY'!AU177+'BIZ kWh ENTRY'!AU193+'BIZ kWh ENTRY'!BK177+'BIZ kWh ENTRY'!BK193+'BIZ kWh ENTRY'!O113+'BIZ kWh ENTRY'!AE113+'BIZ kWh ENTRY'!AU113+'BIZ kWh ENTRY'!BK113</f>
        <v>161645856.84903857</v>
      </c>
      <c r="K29" s="365">
        <f t="shared" si="1"/>
        <v>0</v>
      </c>
    </row>
    <row r="30" spans="1:12" ht="15" thickBot="1" x14ac:dyDescent="0.4">
      <c r="A30" s="315" t="s">
        <v>224</v>
      </c>
      <c r="B30" s="356">
        <f>B18+B29</f>
        <v>0</v>
      </c>
      <c r="C30" s="399">
        <f t="shared" ref="C30" si="3">C18+C29</f>
        <v>225570649.01671788</v>
      </c>
      <c r="D30" s="320">
        <f t="shared" si="0"/>
        <v>225570649.01671788</v>
      </c>
      <c r="J30" s="365">
        <f>'RES kWh ENTRY'!Q199+'BIZ kWh ENTRY'!CR198</f>
        <v>225570649.01671788</v>
      </c>
      <c r="K30" s="364"/>
    </row>
    <row r="33" spans="1:22" x14ac:dyDescent="0.35">
      <c r="A33" s="1" t="s">
        <v>249</v>
      </c>
    </row>
    <row r="34" spans="1:22" x14ac:dyDescent="0.35">
      <c r="A34" s="426" t="s">
        <v>263</v>
      </c>
    </row>
    <row r="35" spans="1:22" x14ac:dyDescent="0.35">
      <c r="A35" s="426" t="s">
        <v>257</v>
      </c>
      <c r="B35" s="102"/>
      <c r="C35" s="102"/>
    </row>
    <row r="36" spans="1:22" x14ac:dyDescent="0.35">
      <c r="A36" s="400" t="s">
        <v>246</v>
      </c>
    </row>
    <row r="37" spans="1:22" x14ac:dyDescent="0.35">
      <c r="A37" s="400" t="s">
        <v>251</v>
      </c>
    </row>
    <row r="38" spans="1:22" x14ac:dyDescent="0.35">
      <c r="A38" s="400" t="s">
        <v>258</v>
      </c>
    </row>
    <row r="39" spans="1:22" x14ac:dyDescent="0.35">
      <c r="A39" s="401" t="s">
        <v>259</v>
      </c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 x14ac:dyDescent="0.35">
      <c r="A40" s="408" t="s">
        <v>253</v>
      </c>
      <c r="B40" s="408"/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102"/>
      <c r="O40" s="102"/>
      <c r="P40" s="102"/>
      <c r="Q40" s="102"/>
      <c r="R40" s="102"/>
      <c r="S40" s="102"/>
      <c r="T40" s="102"/>
      <c r="U40" s="102"/>
      <c r="V40" s="102"/>
    </row>
    <row r="41" spans="1:22" s="402" customFormat="1" x14ac:dyDescent="0.35">
      <c r="A41" s="430" t="s">
        <v>252</v>
      </c>
      <c r="E41" s="403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</row>
    <row r="42" spans="1:22" s="402" customFormat="1" x14ac:dyDescent="0.35">
      <c r="A42" s="430" t="s">
        <v>254</v>
      </c>
      <c r="E42" s="403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</row>
    <row r="43" spans="1:22" x14ac:dyDescent="0.35">
      <c r="A43" s="400" t="s">
        <v>247</v>
      </c>
      <c r="E43" s="159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22" x14ac:dyDescent="0.35">
      <c r="A44" s="400" t="s">
        <v>260</v>
      </c>
      <c r="E44" s="159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</row>
    <row r="45" spans="1:22" x14ac:dyDescent="0.35">
      <c r="A45" s="431" t="s">
        <v>261</v>
      </c>
      <c r="E45" s="159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</row>
    <row r="46" spans="1:22" x14ac:dyDescent="0.35">
      <c r="A46" s="400" t="s">
        <v>248</v>
      </c>
      <c r="E46" s="159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</row>
    <row r="47" spans="1:22" x14ac:dyDescent="0.35">
      <c r="A47" s="431" t="s">
        <v>262</v>
      </c>
      <c r="E47" s="159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</row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9" tint="0.79998168889431442"/>
  </sheetPr>
  <dimension ref="A1:CI222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6" sqref="H46"/>
    </sheetView>
  </sheetViews>
  <sheetFormatPr defaultRowHeight="14.5" x14ac:dyDescent="0.35"/>
  <cols>
    <col min="1" max="1" width="12.1796875" style="65" customWidth="1"/>
    <col min="2" max="2" width="28" bestFit="1" customWidth="1"/>
    <col min="3" max="4" width="11.54296875" bestFit="1" customWidth="1"/>
    <col min="5" max="5" width="11.81640625" customWidth="1"/>
    <col min="6" max="14" width="11.54296875" bestFit="1" customWidth="1"/>
    <col min="15" max="15" width="12.54296875" style="1" bestFit="1" customWidth="1"/>
    <col min="16" max="16" width="12.453125" customWidth="1"/>
    <col min="17" max="17" width="14" style="166" customWidth="1"/>
    <col min="18" max="18" width="11" style="65" customWidth="1"/>
    <col min="19" max="19" width="28" bestFit="1" customWidth="1"/>
    <col min="20" max="23" width="8.54296875" customWidth="1"/>
    <col min="24" max="31" width="9.81640625" customWidth="1"/>
    <col min="32" max="32" width="9.81640625" style="1" customWidth="1"/>
  </cols>
  <sheetData>
    <row r="1" spans="1:87" ht="30.5" x14ac:dyDescent="0.5">
      <c r="A1" s="181" t="s">
        <v>187</v>
      </c>
      <c r="C1" s="482" t="s">
        <v>157</v>
      </c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4"/>
      <c r="O1" s="86"/>
      <c r="P1" s="183"/>
      <c r="Q1" s="292"/>
      <c r="T1" s="482" t="s">
        <v>157</v>
      </c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4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</row>
    <row r="2" spans="1:87" ht="4.5" customHeight="1" thickBot="1" x14ac:dyDescent="1.4"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87" ht="21.75" customHeight="1" thickBot="1" x14ac:dyDescent="0.4">
      <c r="B3" s="174" t="s">
        <v>36</v>
      </c>
      <c r="C3" s="336" t="s">
        <v>203</v>
      </c>
      <c r="D3" s="336" t="s">
        <v>204</v>
      </c>
      <c r="E3" s="336" t="s">
        <v>205</v>
      </c>
      <c r="F3" s="336" t="s">
        <v>206</v>
      </c>
      <c r="G3" s="336" t="s">
        <v>44</v>
      </c>
      <c r="H3" s="336" t="s">
        <v>207</v>
      </c>
      <c r="I3" s="336" t="s">
        <v>208</v>
      </c>
      <c r="J3" s="336" t="s">
        <v>209</v>
      </c>
      <c r="K3" s="336" t="s">
        <v>210</v>
      </c>
      <c r="L3" s="336" t="s">
        <v>211</v>
      </c>
      <c r="M3" s="336" t="s">
        <v>212</v>
      </c>
      <c r="N3" s="336" t="s">
        <v>213</v>
      </c>
      <c r="O3" s="176" t="s">
        <v>34</v>
      </c>
      <c r="S3" s="174" t="s">
        <v>36</v>
      </c>
      <c r="T3" s="175" t="s">
        <v>203</v>
      </c>
      <c r="U3" s="175" t="s">
        <v>204</v>
      </c>
      <c r="V3" s="175" t="s">
        <v>205</v>
      </c>
      <c r="W3" s="175" t="s">
        <v>206</v>
      </c>
      <c r="X3" s="175" t="s">
        <v>44</v>
      </c>
      <c r="Y3" s="175" t="s">
        <v>207</v>
      </c>
      <c r="Z3" s="175" t="s">
        <v>208</v>
      </c>
      <c r="AA3" s="175" t="s">
        <v>209</v>
      </c>
      <c r="AB3" s="175" t="s">
        <v>210</v>
      </c>
      <c r="AC3" s="175" t="s">
        <v>211</v>
      </c>
      <c r="AD3" s="175" t="s">
        <v>212</v>
      </c>
      <c r="AE3" s="175" t="s">
        <v>213</v>
      </c>
      <c r="AF3" s="176" t="s">
        <v>34</v>
      </c>
      <c r="AG3" s="290" t="s">
        <v>240</v>
      </c>
    </row>
    <row r="4" spans="1:87" ht="15" customHeight="1" x14ac:dyDescent="0.35">
      <c r="A4" s="485" t="s">
        <v>53</v>
      </c>
      <c r="B4" s="9" t="s">
        <v>0</v>
      </c>
      <c r="C4" s="335">
        <f t="shared" ref="C4:F14" si="0">$Q$16*T4</f>
        <v>0</v>
      </c>
      <c r="D4" s="335">
        <f t="shared" si="0"/>
        <v>0</v>
      </c>
      <c r="E4" s="335">
        <f t="shared" si="0"/>
        <v>0</v>
      </c>
      <c r="F4" s="335">
        <f t="shared" si="0"/>
        <v>0</v>
      </c>
      <c r="G4" s="335">
        <f>$Q$16*X4</f>
        <v>0</v>
      </c>
      <c r="H4" s="335">
        <f t="shared" ref="H4:H14" si="1">$Q$16*Y4</f>
        <v>0</v>
      </c>
      <c r="I4" s="335">
        <f t="shared" ref="I4:I14" si="2">$Q$16*Z4</f>
        <v>0</v>
      </c>
      <c r="J4" s="335">
        <f t="shared" ref="J4:J14" si="3">$Q$16*AA4</f>
        <v>0</v>
      </c>
      <c r="K4" s="335">
        <f t="shared" ref="K4:K14" si="4">$Q$16*AB4</f>
        <v>0</v>
      </c>
      <c r="L4" s="335">
        <f t="shared" ref="L4:L14" si="5">$Q$16*AC4</f>
        <v>0</v>
      </c>
      <c r="M4" s="335">
        <f t="shared" ref="M4:M14" si="6">$Q$16*AD4</f>
        <v>0</v>
      </c>
      <c r="N4" s="335">
        <f t="shared" ref="N4:N14" si="7">$Q$16*AE4</f>
        <v>0</v>
      </c>
      <c r="O4" s="66">
        <f t="shared" ref="O4:O15" si="8">SUM(C4:N4)</f>
        <v>0</v>
      </c>
      <c r="P4" s="183"/>
      <c r="R4" s="489" t="s">
        <v>53</v>
      </c>
      <c r="S4" s="9" t="s">
        <v>0</v>
      </c>
      <c r="T4" s="367">
        <v>0</v>
      </c>
      <c r="U4" s="367">
        <v>0</v>
      </c>
      <c r="V4" s="367">
        <v>0</v>
      </c>
      <c r="W4" s="367">
        <v>0</v>
      </c>
      <c r="X4" s="367">
        <v>0</v>
      </c>
      <c r="Y4" s="367">
        <v>0</v>
      </c>
      <c r="Z4" s="367">
        <v>0</v>
      </c>
      <c r="AA4" s="367">
        <v>0</v>
      </c>
      <c r="AB4" s="367">
        <v>0</v>
      </c>
      <c r="AC4" s="367">
        <v>0</v>
      </c>
      <c r="AD4" s="367">
        <v>0</v>
      </c>
      <c r="AE4" s="367">
        <v>0</v>
      </c>
      <c r="AF4" s="368">
        <f t="shared" ref="AF4:AF15" si="9">SUM(T4:AE4)</f>
        <v>0</v>
      </c>
      <c r="AG4" t="s">
        <v>214</v>
      </c>
    </row>
    <row r="5" spans="1:87" x14ac:dyDescent="0.35">
      <c r="A5" s="486"/>
      <c r="B5" s="10" t="s">
        <v>1</v>
      </c>
      <c r="C5" s="296">
        <f t="shared" si="0"/>
        <v>0</v>
      </c>
      <c r="D5" s="296">
        <f t="shared" si="0"/>
        <v>0</v>
      </c>
      <c r="E5" s="296">
        <f t="shared" si="0"/>
        <v>0</v>
      </c>
      <c r="F5" s="296">
        <f t="shared" si="0"/>
        <v>0</v>
      </c>
      <c r="G5" s="296">
        <f t="shared" ref="G5:G14" si="10">$Q$16*X5</f>
        <v>0</v>
      </c>
      <c r="H5" s="296">
        <f t="shared" si="1"/>
        <v>0</v>
      </c>
      <c r="I5" s="296">
        <f t="shared" si="2"/>
        <v>0</v>
      </c>
      <c r="J5" s="296">
        <f t="shared" si="3"/>
        <v>0</v>
      </c>
      <c r="K5" s="296">
        <f t="shared" si="4"/>
        <v>0</v>
      </c>
      <c r="L5" s="296">
        <f t="shared" si="5"/>
        <v>0</v>
      </c>
      <c r="M5" s="296">
        <f t="shared" si="6"/>
        <v>0</v>
      </c>
      <c r="N5" s="296">
        <f t="shared" si="7"/>
        <v>0</v>
      </c>
      <c r="O5" s="66">
        <f t="shared" si="8"/>
        <v>0</v>
      </c>
      <c r="R5" s="490"/>
      <c r="S5" s="10" t="s">
        <v>1</v>
      </c>
      <c r="T5" s="367">
        <v>0</v>
      </c>
      <c r="U5" s="367">
        <v>0</v>
      </c>
      <c r="V5" s="367">
        <v>0</v>
      </c>
      <c r="W5" s="367">
        <v>0</v>
      </c>
      <c r="X5" s="367">
        <v>6.3523478290594595E-4</v>
      </c>
      <c r="Y5" s="367">
        <v>0</v>
      </c>
      <c r="Z5" s="367">
        <v>8.4697971054126123E-4</v>
      </c>
      <c r="AA5" s="367">
        <v>1.9057043487178376E-3</v>
      </c>
      <c r="AB5" s="367">
        <v>1.2704695658118921E-3</v>
      </c>
      <c r="AC5" s="367">
        <v>0</v>
      </c>
      <c r="AD5" s="367">
        <v>0</v>
      </c>
      <c r="AE5" s="367">
        <v>6.3523478290594595E-4</v>
      </c>
      <c r="AF5" s="368">
        <f t="shared" si="9"/>
        <v>5.2936231908828823E-3</v>
      </c>
      <c r="AG5" t="s">
        <v>241</v>
      </c>
    </row>
    <row r="6" spans="1:87" x14ac:dyDescent="0.35">
      <c r="A6" s="486"/>
      <c r="B6" s="9" t="s">
        <v>2</v>
      </c>
      <c r="C6" s="296">
        <f t="shared" si="0"/>
        <v>0</v>
      </c>
      <c r="D6" s="296">
        <f t="shared" si="0"/>
        <v>0</v>
      </c>
      <c r="E6" s="296">
        <f t="shared" si="0"/>
        <v>0</v>
      </c>
      <c r="F6" s="296">
        <f t="shared" si="0"/>
        <v>0</v>
      </c>
      <c r="G6" s="296">
        <f t="shared" si="10"/>
        <v>0</v>
      </c>
      <c r="H6" s="296">
        <f t="shared" si="1"/>
        <v>0</v>
      </c>
      <c r="I6" s="296">
        <f t="shared" si="2"/>
        <v>0</v>
      </c>
      <c r="J6" s="296">
        <f t="shared" si="3"/>
        <v>0</v>
      </c>
      <c r="K6" s="296">
        <f t="shared" si="4"/>
        <v>0</v>
      </c>
      <c r="L6" s="296">
        <f t="shared" si="5"/>
        <v>0</v>
      </c>
      <c r="M6" s="296">
        <f t="shared" si="6"/>
        <v>0</v>
      </c>
      <c r="N6" s="296">
        <f t="shared" si="7"/>
        <v>0</v>
      </c>
      <c r="O6" s="66">
        <f t="shared" si="8"/>
        <v>0</v>
      </c>
      <c r="R6" s="490"/>
      <c r="S6" s="9" t="s">
        <v>2</v>
      </c>
      <c r="T6" s="367">
        <v>0</v>
      </c>
      <c r="U6" s="367">
        <v>0</v>
      </c>
      <c r="V6" s="367">
        <v>0</v>
      </c>
      <c r="W6" s="367">
        <v>0</v>
      </c>
      <c r="X6" s="367">
        <v>4.0546427477838216E-3</v>
      </c>
      <c r="Y6" s="367">
        <v>0</v>
      </c>
      <c r="Z6" s="367">
        <v>3.4620411154154158E-2</v>
      </c>
      <c r="AA6" s="367">
        <v>5.3022251317173058E-2</v>
      </c>
      <c r="AB6" s="367">
        <v>3.0877664002353727E-2</v>
      </c>
      <c r="AC6" s="367">
        <v>2.4951647678669666E-2</v>
      </c>
      <c r="AD6" s="367">
        <v>0</v>
      </c>
      <c r="AE6" s="367">
        <v>1.1228241455401354E-2</v>
      </c>
      <c r="AF6" s="368">
        <f t="shared" si="9"/>
        <v>0.15875485835553579</v>
      </c>
    </row>
    <row r="7" spans="1:87" x14ac:dyDescent="0.35">
      <c r="A7" s="486"/>
      <c r="B7" s="9" t="s">
        <v>9</v>
      </c>
      <c r="C7" s="296">
        <f t="shared" si="0"/>
        <v>0</v>
      </c>
      <c r="D7" s="296">
        <f t="shared" si="0"/>
        <v>0</v>
      </c>
      <c r="E7" s="296">
        <f t="shared" si="0"/>
        <v>0</v>
      </c>
      <c r="F7" s="296">
        <f t="shared" si="0"/>
        <v>0</v>
      </c>
      <c r="G7" s="296">
        <f t="shared" si="10"/>
        <v>0</v>
      </c>
      <c r="H7" s="296">
        <f t="shared" si="1"/>
        <v>0</v>
      </c>
      <c r="I7" s="296">
        <f t="shared" si="2"/>
        <v>0</v>
      </c>
      <c r="J7" s="296">
        <f t="shared" si="3"/>
        <v>0</v>
      </c>
      <c r="K7" s="296">
        <f t="shared" si="4"/>
        <v>0</v>
      </c>
      <c r="L7" s="296">
        <f t="shared" si="5"/>
        <v>0</v>
      </c>
      <c r="M7" s="296">
        <f t="shared" si="6"/>
        <v>0</v>
      </c>
      <c r="N7" s="296">
        <f t="shared" si="7"/>
        <v>0</v>
      </c>
      <c r="O7" s="66">
        <f t="shared" si="8"/>
        <v>0</v>
      </c>
      <c r="R7" s="490"/>
      <c r="S7" s="9" t="s">
        <v>9</v>
      </c>
      <c r="T7" s="367">
        <v>0</v>
      </c>
      <c r="U7" s="367">
        <v>0</v>
      </c>
      <c r="V7" s="367">
        <v>0</v>
      </c>
      <c r="W7" s="367">
        <v>0</v>
      </c>
      <c r="X7" s="367">
        <v>0</v>
      </c>
      <c r="Y7" s="367">
        <v>0</v>
      </c>
      <c r="Z7" s="367">
        <v>0</v>
      </c>
      <c r="AA7" s="367">
        <v>0</v>
      </c>
      <c r="AB7" s="367">
        <v>0</v>
      </c>
      <c r="AC7" s="367">
        <v>0</v>
      </c>
      <c r="AD7" s="367">
        <v>0</v>
      </c>
      <c r="AE7" s="367">
        <v>0</v>
      </c>
      <c r="AF7" s="368">
        <f t="shared" si="9"/>
        <v>0</v>
      </c>
    </row>
    <row r="8" spans="1:87" x14ac:dyDescent="0.35">
      <c r="A8" s="486"/>
      <c r="B8" s="10" t="s">
        <v>3</v>
      </c>
      <c r="C8" s="296">
        <f t="shared" si="0"/>
        <v>0</v>
      </c>
      <c r="D8" s="296">
        <f t="shared" si="0"/>
        <v>0</v>
      </c>
      <c r="E8" s="296">
        <f t="shared" si="0"/>
        <v>0</v>
      </c>
      <c r="F8" s="296">
        <f t="shared" si="0"/>
        <v>0</v>
      </c>
      <c r="G8" s="296">
        <f t="shared" si="10"/>
        <v>0</v>
      </c>
      <c r="H8" s="296">
        <f t="shared" si="1"/>
        <v>0</v>
      </c>
      <c r="I8" s="296">
        <f t="shared" si="2"/>
        <v>0</v>
      </c>
      <c r="J8" s="296">
        <f t="shared" si="3"/>
        <v>0</v>
      </c>
      <c r="K8" s="296">
        <f t="shared" si="4"/>
        <v>0</v>
      </c>
      <c r="L8" s="296">
        <f t="shared" si="5"/>
        <v>0</v>
      </c>
      <c r="M8" s="296">
        <f t="shared" si="6"/>
        <v>0</v>
      </c>
      <c r="N8" s="296">
        <f t="shared" si="7"/>
        <v>0</v>
      </c>
      <c r="O8" s="66">
        <f t="shared" si="8"/>
        <v>0</v>
      </c>
      <c r="R8" s="490"/>
      <c r="S8" s="10" t="s">
        <v>3</v>
      </c>
      <c r="T8" s="367">
        <v>0</v>
      </c>
      <c r="U8" s="367">
        <v>0</v>
      </c>
      <c r="V8" s="367">
        <v>0</v>
      </c>
      <c r="W8" s="367">
        <v>0</v>
      </c>
      <c r="X8" s="367">
        <v>2.1094527609720887E-3</v>
      </c>
      <c r="Y8" s="367">
        <v>0</v>
      </c>
      <c r="Z8" s="367">
        <v>1.2734900438974048E-2</v>
      </c>
      <c r="AA8" s="367">
        <v>2.3707533367708897E-2</v>
      </c>
      <c r="AB8" s="367">
        <v>1.2285664253874756E-2</v>
      </c>
      <c r="AC8" s="367">
        <v>5.2209021450979722E-3</v>
      </c>
      <c r="AD8" s="367">
        <v>0</v>
      </c>
      <c r="AE8" s="367">
        <v>5.8144570600877337E-3</v>
      </c>
      <c r="AF8" s="368">
        <f t="shared" si="9"/>
        <v>6.1872910026715501E-2</v>
      </c>
    </row>
    <row r="9" spans="1:87" x14ac:dyDescent="0.35">
      <c r="A9" s="486"/>
      <c r="B9" s="9" t="s">
        <v>4</v>
      </c>
      <c r="C9" s="296">
        <f t="shared" si="0"/>
        <v>0</v>
      </c>
      <c r="D9" s="296">
        <f t="shared" si="0"/>
        <v>0</v>
      </c>
      <c r="E9" s="296">
        <f t="shared" si="0"/>
        <v>0</v>
      </c>
      <c r="F9" s="296">
        <f t="shared" si="0"/>
        <v>0</v>
      </c>
      <c r="G9" s="296">
        <f t="shared" si="10"/>
        <v>0</v>
      </c>
      <c r="H9" s="296">
        <f t="shared" si="1"/>
        <v>0</v>
      </c>
      <c r="I9" s="296">
        <f t="shared" si="2"/>
        <v>0</v>
      </c>
      <c r="J9" s="296">
        <f t="shared" si="3"/>
        <v>0</v>
      </c>
      <c r="K9" s="296">
        <f t="shared" si="4"/>
        <v>0</v>
      </c>
      <c r="L9" s="296">
        <f t="shared" si="5"/>
        <v>0</v>
      </c>
      <c r="M9" s="296">
        <f t="shared" si="6"/>
        <v>0</v>
      </c>
      <c r="N9" s="296">
        <f t="shared" si="7"/>
        <v>0</v>
      </c>
      <c r="O9" s="66">
        <f t="shared" si="8"/>
        <v>0</v>
      </c>
      <c r="R9" s="490"/>
      <c r="S9" s="9" t="s">
        <v>4</v>
      </c>
      <c r="T9" s="367">
        <v>0</v>
      </c>
      <c r="U9" s="367">
        <v>0</v>
      </c>
      <c r="V9" s="367">
        <v>0</v>
      </c>
      <c r="W9" s="367">
        <v>0</v>
      </c>
      <c r="X9" s="367">
        <v>3.2218292929373326E-3</v>
      </c>
      <c r="Y9" s="367">
        <v>0</v>
      </c>
      <c r="Z9" s="367">
        <v>2.0963664722998869E-2</v>
      </c>
      <c r="AA9" s="367">
        <v>3.8862518819195273E-2</v>
      </c>
      <c r="AB9" s="367">
        <v>2.0395908631374308E-2</v>
      </c>
      <c r="AC9" s="367">
        <v>9.3024145843897364E-3</v>
      </c>
      <c r="AD9" s="367">
        <v>0</v>
      </c>
      <c r="AE9" s="367">
        <v>1.0157387310743041E-2</v>
      </c>
      <c r="AF9" s="368">
        <f t="shared" si="9"/>
        <v>0.10290372336163857</v>
      </c>
    </row>
    <row r="10" spans="1:87" x14ac:dyDescent="0.35">
      <c r="A10" s="486"/>
      <c r="B10" s="9" t="s">
        <v>5</v>
      </c>
      <c r="C10" s="296">
        <f t="shared" si="0"/>
        <v>0</v>
      </c>
      <c r="D10" s="296">
        <f t="shared" si="0"/>
        <v>0</v>
      </c>
      <c r="E10" s="296">
        <f t="shared" si="0"/>
        <v>0</v>
      </c>
      <c r="F10" s="296">
        <f t="shared" si="0"/>
        <v>0</v>
      </c>
      <c r="G10" s="296">
        <f t="shared" si="10"/>
        <v>0</v>
      </c>
      <c r="H10" s="296">
        <f t="shared" si="1"/>
        <v>0</v>
      </c>
      <c r="I10" s="296">
        <f t="shared" si="2"/>
        <v>0</v>
      </c>
      <c r="J10" s="296">
        <f t="shared" si="3"/>
        <v>0</v>
      </c>
      <c r="K10" s="296">
        <f t="shared" si="4"/>
        <v>0</v>
      </c>
      <c r="L10" s="296">
        <f t="shared" si="5"/>
        <v>0</v>
      </c>
      <c r="M10" s="296">
        <f t="shared" si="6"/>
        <v>0</v>
      </c>
      <c r="N10" s="296">
        <f t="shared" si="7"/>
        <v>0</v>
      </c>
      <c r="O10" s="66">
        <f t="shared" si="8"/>
        <v>0</v>
      </c>
      <c r="R10" s="490"/>
      <c r="S10" s="9" t="s">
        <v>5</v>
      </c>
      <c r="T10" s="367">
        <v>0</v>
      </c>
      <c r="U10" s="367">
        <v>0</v>
      </c>
      <c r="V10" s="367">
        <v>0</v>
      </c>
      <c r="W10" s="367">
        <v>0</v>
      </c>
      <c r="X10" s="367">
        <v>0</v>
      </c>
      <c r="Y10" s="367">
        <v>0</v>
      </c>
      <c r="Z10" s="367">
        <v>0</v>
      </c>
      <c r="AA10" s="367">
        <v>0</v>
      </c>
      <c r="AB10" s="367">
        <v>0</v>
      </c>
      <c r="AC10" s="367">
        <v>0</v>
      </c>
      <c r="AD10" s="367">
        <v>0</v>
      </c>
      <c r="AE10" s="367">
        <v>0</v>
      </c>
      <c r="AF10" s="368">
        <f t="shared" si="9"/>
        <v>0</v>
      </c>
    </row>
    <row r="11" spans="1:87" x14ac:dyDescent="0.35">
      <c r="A11" s="486"/>
      <c r="B11" s="9" t="s">
        <v>6</v>
      </c>
      <c r="C11" s="296">
        <f t="shared" si="0"/>
        <v>0</v>
      </c>
      <c r="D11" s="296">
        <f t="shared" si="0"/>
        <v>0</v>
      </c>
      <c r="E11" s="296">
        <f t="shared" si="0"/>
        <v>0</v>
      </c>
      <c r="F11" s="296">
        <f t="shared" si="0"/>
        <v>0</v>
      </c>
      <c r="G11" s="296">
        <f t="shared" si="10"/>
        <v>0</v>
      </c>
      <c r="H11" s="296">
        <f t="shared" si="1"/>
        <v>0</v>
      </c>
      <c r="I11" s="296">
        <f t="shared" si="2"/>
        <v>0</v>
      </c>
      <c r="J11" s="296">
        <f t="shared" si="3"/>
        <v>0</v>
      </c>
      <c r="K11" s="296">
        <f t="shared" si="4"/>
        <v>0</v>
      </c>
      <c r="L11" s="296">
        <f t="shared" si="5"/>
        <v>0</v>
      </c>
      <c r="M11" s="296">
        <f t="shared" si="6"/>
        <v>0</v>
      </c>
      <c r="N11" s="296">
        <f t="shared" si="7"/>
        <v>0</v>
      </c>
      <c r="O11" s="66">
        <f t="shared" si="8"/>
        <v>0</v>
      </c>
      <c r="R11" s="490"/>
      <c r="S11" s="9" t="s">
        <v>6</v>
      </c>
      <c r="T11" s="367">
        <v>0</v>
      </c>
      <c r="U11" s="367">
        <v>0</v>
      </c>
      <c r="V11" s="367">
        <v>0</v>
      </c>
      <c r="W11" s="367">
        <v>0</v>
      </c>
      <c r="X11" s="367">
        <v>0</v>
      </c>
      <c r="Y11" s="367">
        <v>0</v>
      </c>
      <c r="Z11" s="367">
        <v>0</v>
      </c>
      <c r="AA11" s="367">
        <v>0</v>
      </c>
      <c r="AB11" s="367">
        <v>0</v>
      </c>
      <c r="AC11" s="367">
        <v>0</v>
      </c>
      <c r="AD11" s="367">
        <v>0</v>
      </c>
      <c r="AE11" s="367">
        <v>0</v>
      </c>
      <c r="AF11" s="368">
        <f t="shared" si="9"/>
        <v>0</v>
      </c>
    </row>
    <row r="12" spans="1:87" x14ac:dyDescent="0.35">
      <c r="A12" s="486"/>
      <c r="B12" s="9" t="s">
        <v>7</v>
      </c>
      <c r="C12" s="296">
        <f t="shared" si="0"/>
        <v>0</v>
      </c>
      <c r="D12" s="296">
        <f t="shared" si="0"/>
        <v>0</v>
      </c>
      <c r="E12" s="296">
        <f t="shared" si="0"/>
        <v>0</v>
      </c>
      <c r="F12" s="296">
        <f t="shared" si="0"/>
        <v>0</v>
      </c>
      <c r="G12" s="296">
        <f t="shared" si="10"/>
        <v>0</v>
      </c>
      <c r="H12" s="296">
        <f t="shared" si="1"/>
        <v>0</v>
      </c>
      <c r="I12" s="296">
        <f t="shared" si="2"/>
        <v>0</v>
      </c>
      <c r="J12" s="296">
        <f t="shared" si="3"/>
        <v>0</v>
      </c>
      <c r="K12" s="296">
        <f t="shared" si="4"/>
        <v>0</v>
      </c>
      <c r="L12" s="296">
        <f t="shared" si="5"/>
        <v>0</v>
      </c>
      <c r="M12" s="296">
        <f t="shared" si="6"/>
        <v>0</v>
      </c>
      <c r="N12" s="296">
        <f t="shared" si="7"/>
        <v>0</v>
      </c>
      <c r="O12" s="66">
        <f t="shared" si="8"/>
        <v>0</v>
      </c>
      <c r="R12" s="490"/>
      <c r="S12" s="9" t="s">
        <v>7</v>
      </c>
      <c r="T12" s="367">
        <v>0</v>
      </c>
      <c r="U12" s="367">
        <v>0</v>
      </c>
      <c r="V12" s="367">
        <v>0</v>
      </c>
      <c r="W12" s="367">
        <v>0</v>
      </c>
      <c r="X12" s="367">
        <v>1.9158076046938269E-2</v>
      </c>
      <c r="Y12" s="367">
        <v>0</v>
      </c>
      <c r="Z12" s="367">
        <v>0.11397498464616555</v>
      </c>
      <c r="AA12" s="367">
        <v>0.21428630071350682</v>
      </c>
      <c r="AB12" s="367">
        <v>0.1110216842889918</v>
      </c>
      <c r="AC12" s="367">
        <v>4.158297884623173E-2</v>
      </c>
      <c r="AD12" s="367">
        <v>0</v>
      </c>
      <c r="AE12" s="367">
        <v>5.0280629395821862E-2</v>
      </c>
      <c r="AF12" s="368">
        <f t="shared" si="9"/>
        <v>0.55030465393765604</v>
      </c>
    </row>
    <row r="13" spans="1:87" x14ac:dyDescent="0.35">
      <c r="A13" s="486"/>
      <c r="B13" s="9" t="s">
        <v>8</v>
      </c>
      <c r="C13" s="296">
        <f t="shared" si="0"/>
        <v>0</v>
      </c>
      <c r="D13" s="296">
        <f t="shared" si="0"/>
        <v>0</v>
      </c>
      <c r="E13" s="296">
        <f t="shared" si="0"/>
        <v>0</v>
      </c>
      <c r="F13" s="296">
        <f t="shared" si="0"/>
        <v>0</v>
      </c>
      <c r="G13" s="296">
        <f t="shared" si="10"/>
        <v>0</v>
      </c>
      <c r="H13" s="296">
        <f t="shared" si="1"/>
        <v>0</v>
      </c>
      <c r="I13" s="296">
        <f t="shared" si="2"/>
        <v>0</v>
      </c>
      <c r="J13" s="296">
        <f t="shared" si="3"/>
        <v>0</v>
      </c>
      <c r="K13" s="296">
        <f t="shared" si="4"/>
        <v>0</v>
      </c>
      <c r="L13" s="296">
        <f t="shared" si="5"/>
        <v>0</v>
      </c>
      <c r="M13" s="296">
        <f t="shared" si="6"/>
        <v>0</v>
      </c>
      <c r="N13" s="296">
        <f t="shared" si="7"/>
        <v>0</v>
      </c>
      <c r="O13" s="66">
        <f t="shared" si="8"/>
        <v>0</v>
      </c>
      <c r="R13" s="490"/>
      <c r="S13" s="9" t="s">
        <v>8</v>
      </c>
      <c r="T13" s="367">
        <v>0</v>
      </c>
      <c r="U13" s="367">
        <v>0</v>
      </c>
      <c r="V13" s="367">
        <v>0</v>
      </c>
      <c r="W13" s="367">
        <v>0</v>
      </c>
      <c r="X13" s="367">
        <v>3.4042408324220603E-3</v>
      </c>
      <c r="Y13" s="367">
        <v>0</v>
      </c>
      <c r="Z13" s="367">
        <v>2.4987392277401488E-2</v>
      </c>
      <c r="AA13" s="367">
        <v>4.3638170788392654E-2</v>
      </c>
      <c r="AB13" s="367">
        <v>2.3258864112802927E-2</v>
      </c>
      <c r="AC13" s="367">
        <v>1.0837889019887297E-2</v>
      </c>
      <c r="AD13" s="367">
        <v>0</v>
      </c>
      <c r="AE13" s="367">
        <v>1.4743674096664803E-2</v>
      </c>
      <c r="AF13" s="368">
        <f t="shared" si="9"/>
        <v>0.12087023112757123</v>
      </c>
    </row>
    <row r="14" spans="1:87" ht="15" thickBot="1" x14ac:dyDescent="0.4">
      <c r="A14" s="487"/>
      <c r="B14" s="177" t="s">
        <v>42</v>
      </c>
      <c r="C14" s="296">
        <f t="shared" si="0"/>
        <v>0</v>
      </c>
      <c r="D14" s="296">
        <f t="shared" si="0"/>
        <v>0</v>
      </c>
      <c r="E14" s="296">
        <f t="shared" si="0"/>
        <v>0</v>
      </c>
      <c r="F14" s="296">
        <f t="shared" si="0"/>
        <v>0</v>
      </c>
      <c r="G14" s="296">
        <f t="shared" si="10"/>
        <v>0</v>
      </c>
      <c r="H14" s="296">
        <f t="shared" si="1"/>
        <v>0</v>
      </c>
      <c r="I14" s="296">
        <f t="shared" si="2"/>
        <v>0</v>
      </c>
      <c r="J14" s="296">
        <f t="shared" si="3"/>
        <v>0</v>
      </c>
      <c r="K14" s="296">
        <f t="shared" si="4"/>
        <v>0</v>
      </c>
      <c r="L14" s="296">
        <f t="shared" si="5"/>
        <v>0</v>
      </c>
      <c r="M14" s="296">
        <f t="shared" si="6"/>
        <v>0</v>
      </c>
      <c r="N14" s="296">
        <f t="shared" si="7"/>
        <v>0</v>
      </c>
      <c r="O14" s="66">
        <f t="shared" si="8"/>
        <v>0</v>
      </c>
      <c r="R14" s="491"/>
      <c r="S14" s="177" t="s">
        <v>42</v>
      </c>
      <c r="T14" s="367">
        <v>0</v>
      </c>
      <c r="U14" s="367">
        <v>0</v>
      </c>
      <c r="V14" s="367">
        <v>0</v>
      </c>
      <c r="W14" s="367">
        <v>0</v>
      </c>
      <c r="X14" s="367">
        <v>0</v>
      </c>
      <c r="Y14" s="367">
        <v>0</v>
      </c>
      <c r="Z14" s="367">
        <v>0</v>
      </c>
      <c r="AA14" s="367">
        <v>0</v>
      </c>
      <c r="AB14" s="367">
        <v>0</v>
      </c>
      <c r="AC14" s="367">
        <v>0</v>
      </c>
      <c r="AD14" s="367">
        <v>0</v>
      </c>
      <c r="AE14" s="367">
        <v>0</v>
      </c>
      <c r="AF14" s="368">
        <f t="shared" si="9"/>
        <v>0</v>
      </c>
    </row>
    <row r="15" spans="1:87" ht="21.5" thickBot="1" x14ac:dyDescent="0.55000000000000004">
      <c r="A15" s="68"/>
      <c r="B15" s="178" t="s">
        <v>43</v>
      </c>
      <c r="C15" s="179">
        <f t="shared" ref="C15:N15" si="11">SUM(C4:C14)</f>
        <v>0</v>
      </c>
      <c r="D15" s="179">
        <f t="shared" si="11"/>
        <v>0</v>
      </c>
      <c r="E15" s="179">
        <f t="shared" si="11"/>
        <v>0</v>
      </c>
      <c r="F15" s="179">
        <f t="shared" si="11"/>
        <v>0</v>
      </c>
      <c r="G15" s="179">
        <f t="shared" si="11"/>
        <v>0</v>
      </c>
      <c r="H15" s="179">
        <f t="shared" si="11"/>
        <v>0</v>
      </c>
      <c r="I15" s="179">
        <f t="shared" si="11"/>
        <v>0</v>
      </c>
      <c r="J15" s="179">
        <f t="shared" si="11"/>
        <v>0</v>
      </c>
      <c r="K15" s="179">
        <f t="shared" si="11"/>
        <v>0</v>
      </c>
      <c r="L15" s="180">
        <f t="shared" si="11"/>
        <v>0</v>
      </c>
      <c r="M15" s="180">
        <f t="shared" si="11"/>
        <v>0</v>
      </c>
      <c r="N15" s="182">
        <f t="shared" si="11"/>
        <v>0</v>
      </c>
      <c r="O15" s="69">
        <f t="shared" si="8"/>
        <v>0</v>
      </c>
      <c r="Q15" s="291" t="s">
        <v>231</v>
      </c>
      <c r="R15" s="68"/>
      <c r="S15" s="178" t="s">
        <v>43</v>
      </c>
      <c r="T15" s="369">
        <f t="shared" ref="T15:AE15" si="12">SUM(T4:T14)</f>
        <v>0</v>
      </c>
      <c r="U15" s="369">
        <f t="shared" si="12"/>
        <v>0</v>
      </c>
      <c r="V15" s="369">
        <f t="shared" si="12"/>
        <v>0</v>
      </c>
      <c r="W15" s="369">
        <f t="shared" si="12"/>
        <v>0</v>
      </c>
      <c r="X15" s="369">
        <f t="shared" si="12"/>
        <v>3.2583476463959517E-2</v>
      </c>
      <c r="Y15" s="369">
        <f t="shared" si="12"/>
        <v>0</v>
      </c>
      <c r="Z15" s="369">
        <f t="shared" si="12"/>
        <v>0.20812833295023536</v>
      </c>
      <c r="AA15" s="369">
        <f t="shared" si="12"/>
        <v>0.37542247935469458</v>
      </c>
      <c r="AB15" s="369">
        <f t="shared" si="12"/>
        <v>0.19911025485520939</v>
      </c>
      <c r="AC15" s="370">
        <f t="shared" si="12"/>
        <v>9.189583227427639E-2</v>
      </c>
      <c r="AD15" s="370">
        <f t="shared" si="12"/>
        <v>0</v>
      </c>
      <c r="AE15" s="371">
        <f t="shared" si="12"/>
        <v>9.2859624101624738E-2</v>
      </c>
      <c r="AF15" s="372">
        <f t="shared" si="9"/>
        <v>0.99999999999999989</v>
      </c>
    </row>
    <row r="16" spans="1:87" ht="21.5" thickBot="1" x14ac:dyDescent="0.55000000000000004">
      <c r="A16" s="68"/>
      <c r="F16" s="67">
        <v>0</v>
      </c>
      <c r="L16" s="95"/>
      <c r="M16" s="95"/>
      <c r="N16" s="95"/>
      <c r="O16" s="299" t="s">
        <v>189</v>
      </c>
      <c r="P16" s="300">
        <f>SUM(C4:N14)</f>
        <v>0</v>
      </c>
      <c r="Q16" s="293">
        <f>'FORECAST OVERVIEW'!D6</f>
        <v>0</v>
      </c>
      <c r="R16" s="68"/>
      <c r="W16" s="67">
        <v>0</v>
      </c>
      <c r="AC16" s="95"/>
      <c r="AD16" s="95"/>
      <c r="AE16" s="373"/>
      <c r="AF16" s="373"/>
      <c r="AG16" s="333">
        <f>SUM(T15:AE15)</f>
        <v>0.99999999999999989</v>
      </c>
      <c r="AH16" s="333">
        <f>SUM(AF4:AF14)</f>
        <v>1</v>
      </c>
    </row>
    <row r="17" spans="1:34" ht="21.5" thickBot="1" x14ac:dyDescent="0.55000000000000004">
      <c r="A17" s="68"/>
      <c r="B17" s="174" t="s">
        <v>36</v>
      </c>
      <c r="C17" s="336" t="s">
        <v>203</v>
      </c>
      <c r="D17" s="336" t="s">
        <v>204</v>
      </c>
      <c r="E17" s="336" t="s">
        <v>205</v>
      </c>
      <c r="F17" s="336" t="s">
        <v>206</v>
      </c>
      <c r="G17" s="336" t="s">
        <v>44</v>
      </c>
      <c r="H17" s="336" t="s">
        <v>207</v>
      </c>
      <c r="I17" s="336" t="s">
        <v>208</v>
      </c>
      <c r="J17" s="336" t="s">
        <v>209</v>
      </c>
      <c r="K17" s="336" t="s">
        <v>210</v>
      </c>
      <c r="L17" s="336" t="s">
        <v>211</v>
      </c>
      <c r="M17" s="336" t="s">
        <v>212</v>
      </c>
      <c r="N17" s="336" t="s">
        <v>213</v>
      </c>
      <c r="O17" s="176" t="s">
        <v>34</v>
      </c>
      <c r="R17" s="68"/>
      <c r="S17" s="174" t="s">
        <v>36</v>
      </c>
      <c r="T17" s="175" t="s">
        <v>203</v>
      </c>
      <c r="U17" s="175" t="s">
        <v>204</v>
      </c>
      <c r="V17" s="175" t="s">
        <v>205</v>
      </c>
      <c r="W17" s="175" t="s">
        <v>206</v>
      </c>
      <c r="X17" s="175" t="s">
        <v>44</v>
      </c>
      <c r="Y17" s="175" t="s">
        <v>207</v>
      </c>
      <c r="Z17" s="175" t="s">
        <v>208</v>
      </c>
      <c r="AA17" s="175" t="s">
        <v>209</v>
      </c>
      <c r="AB17" s="175" t="s">
        <v>210</v>
      </c>
      <c r="AC17" s="175" t="s">
        <v>211</v>
      </c>
      <c r="AD17" s="175" t="s">
        <v>212</v>
      </c>
      <c r="AE17" s="175" t="s">
        <v>213</v>
      </c>
      <c r="AF17" s="176" t="s">
        <v>34</v>
      </c>
    </row>
    <row r="18" spans="1:34" ht="15" customHeight="1" x14ac:dyDescent="0.35">
      <c r="A18" s="485" t="s">
        <v>52</v>
      </c>
      <c r="B18" s="9" t="s">
        <v>0</v>
      </c>
      <c r="C18" s="296">
        <f t="shared" ref="C18:C28" si="13">$Q$30*T18</f>
        <v>0</v>
      </c>
      <c r="D18" s="296">
        <f t="shared" ref="D18:D28" si="14">$Q$30*U18</f>
        <v>0</v>
      </c>
      <c r="E18" s="296">
        <f t="shared" ref="E18:E28" si="15">$Q$30*V18</f>
        <v>0</v>
      </c>
      <c r="F18" s="296">
        <f t="shared" ref="F18:F28" si="16">$Q$30*W18</f>
        <v>0</v>
      </c>
      <c r="G18" s="296">
        <f>$Q$30*X18</f>
        <v>0</v>
      </c>
      <c r="H18" s="296">
        <f t="shared" ref="H18:H28" si="17">$Q$30*Y18</f>
        <v>0</v>
      </c>
      <c r="I18" s="296">
        <f t="shared" ref="I18:I28" si="18">$Q$30*Z18</f>
        <v>0</v>
      </c>
      <c r="J18" s="296">
        <f t="shared" ref="J18:J28" si="19">$Q$30*AA18</f>
        <v>0</v>
      </c>
      <c r="K18" s="296">
        <f t="shared" ref="K18:K28" si="20">$Q$30*AB18</f>
        <v>0</v>
      </c>
      <c r="L18" s="296">
        <f t="shared" ref="L18:L28" si="21">$Q$30*AC18</f>
        <v>0</v>
      </c>
      <c r="M18" s="296">
        <f t="shared" ref="M18:M28" si="22">$Q$30*AD18</f>
        <v>0</v>
      </c>
      <c r="N18" s="296">
        <f t="shared" ref="N18:N28" si="23">$Q$30*AE18</f>
        <v>0</v>
      </c>
      <c r="O18" s="66">
        <f t="shared" ref="O18:O29" si="24">SUM(C18:N18)</f>
        <v>0</v>
      </c>
      <c r="P18" s="183"/>
      <c r="R18" s="489" t="s">
        <v>52</v>
      </c>
      <c r="S18" s="9" t="s">
        <v>0</v>
      </c>
      <c r="T18" s="367">
        <v>0</v>
      </c>
      <c r="U18" s="367">
        <v>0</v>
      </c>
      <c r="V18" s="367">
        <v>0</v>
      </c>
      <c r="W18" s="367">
        <v>0</v>
      </c>
      <c r="X18" s="367">
        <v>0</v>
      </c>
      <c r="Y18" s="367">
        <v>0</v>
      </c>
      <c r="Z18" s="367">
        <v>0</v>
      </c>
      <c r="AA18" s="367">
        <v>0</v>
      </c>
      <c r="AB18" s="367">
        <v>0</v>
      </c>
      <c r="AC18" s="367">
        <v>0</v>
      </c>
      <c r="AD18" s="367">
        <v>0</v>
      </c>
      <c r="AE18" s="367">
        <v>0</v>
      </c>
      <c r="AF18" s="368">
        <f t="shared" ref="AF18:AF29" si="25">SUM(T18:AE18)</f>
        <v>0</v>
      </c>
    </row>
    <row r="19" spans="1:34" x14ac:dyDescent="0.35">
      <c r="A19" s="486"/>
      <c r="B19" s="10" t="s">
        <v>1</v>
      </c>
      <c r="C19" s="296">
        <f t="shared" si="13"/>
        <v>10300.192283008053</v>
      </c>
      <c r="D19" s="296">
        <f t="shared" si="14"/>
        <v>18844.394770244944</v>
      </c>
      <c r="E19" s="296">
        <f t="shared" si="15"/>
        <v>10464.537116487763</v>
      </c>
      <c r="F19" s="296">
        <f t="shared" si="16"/>
        <v>3109.6476720381747</v>
      </c>
      <c r="G19" s="296">
        <f t="shared" ref="G19:G28" si="26">$Q$30*X19</f>
        <v>10937.27487439532</v>
      </c>
      <c r="H19" s="296">
        <f t="shared" si="17"/>
        <v>38218.824967987013</v>
      </c>
      <c r="I19" s="296">
        <f t="shared" si="18"/>
        <v>194214.65045950381</v>
      </c>
      <c r="J19" s="296">
        <f t="shared" si="19"/>
        <v>255287.21333940193</v>
      </c>
      <c r="K19" s="296">
        <f t="shared" si="20"/>
        <v>167880.27361606777</v>
      </c>
      <c r="L19" s="296">
        <f t="shared" si="21"/>
        <v>304372.09478213725</v>
      </c>
      <c r="M19" s="296">
        <f t="shared" si="22"/>
        <v>62274.226853575223</v>
      </c>
      <c r="N19" s="296">
        <f t="shared" si="23"/>
        <v>479855.58693156065</v>
      </c>
      <c r="O19" s="66">
        <f t="shared" si="24"/>
        <v>1555758.9176664082</v>
      </c>
      <c r="R19" s="490"/>
      <c r="S19" s="10" t="s">
        <v>1</v>
      </c>
      <c r="T19" s="367">
        <v>1.9594033515512822E-3</v>
      </c>
      <c r="U19" s="367">
        <v>3.5847651438202311E-3</v>
      </c>
      <c r="V19" s="367">
        <v>1.9906666337000537E-3</v>
      </c>
      <c r="W19" s="367">
        <v>5.9154760448373248E-4</v>
      </c>
      <c r="X19" s="367">
        <v>2.0805954352018444E-3</v>
      </c>
      <c r="Y19" s="367">
        <v>7.2703588124430575E-3</v>
      </c>
      <c r="Z19" s="367">
        <v>3.694541097630643E-2</v>
      </c>
      <c r="AA19" s="367">
        <v>4.8563231411766473E-2</v>
      </c>
      <c r="AB19" s="367">
        <v>3.1935828161705426E-2</v>
      </c>
      <c r="AC19" s="367">
        <v>5.7900637798640783E-2</v>
      </c>
      <c r="AD19" s="367">
        <v>1.1846412713426114E-2</v>
      </c>
      <c r="AE19" s="367">
        <v>9.1282824578467384E-2</v>
      </c>
      <c r="AF19" s="368">
        <f t="shared" si="25"/>
        <v>0.29595168262151283</v>
      </c>
    </row>
    <row r="20" spans="1:34" x14ac:dyDescent="0.35">
      <c r="A20" s="486"/>
      <c r="B20" s="9" t="s">
        <v>2</v>
      </c>
      <c r="C20" s="296">
        <f t="shared" si="13"/>
        <v>0</v>
      </c>
      <c r="D20" s="296">
        <f t="shared" si="14"/>
        <v>0</v>
      </c>
      <c r="E20" s="296">
        <f t="shared" si="15"/>
        <v>0</v>
      </c>
      <c r="F20" s="296">
        <f t="shared" si="16"/>
        <v>0</v>
      </c>
      <c r="G20" s="296">
        <f t="shared" si="26"/>
        <v>0</v>
      </c>
      <c r="H20" s="296">
        <f t="shared" si="17"/>
        <v>0</v>
      </c>
      <c r="I20" s="296">
        <f t="shared" si="18"/>
        <v>0</v>
      </c>
      <c r="J20" s="296">
        <f t="shared" si="19"/>
        <v>0</v>
      </c>
      <c r="K20" s="296">
        <f t="shared" si="20"/>
        <v>0</v>
      </c>
      <c r="L20" s="296">
        <f t="shared" si="21"/>
        <v>0</v>
      </c>
      <c r="M20" s="296">
        <f t="shared" si="22"/>
        <v>0</v>
      </c>
      <c r="N20" s="296">
        <f t="shared" si="23"/>
        <v>0</v>
      </c>
      <c r="O20" s="66">
        <f t="shared" si="24"/>
        <v>0</v>
      </c>
      <c r="R20" s="490"/>
      <c r="S20" s="9" t="s">
        <v>2</v>
      </c>
      <c r="T20" s="367">
        <v>0</v>
      </c>
      <c r="U20" s="367">
        <v>0</v>
      </c>
      <c r="V20" s="367">
        <v>0</v>
      </c>
      <c r="W20" s="367">
        <v>0</v>
      </c>
      <c r="X20" s="367">
        <v>0</v>
      </c>
      <c r="Y20" s="367">
        <v>0</v>
      </c>
      <c r="Z20" s="367">
        <v>0</v>
      </c>
      <c r="AA20" s="367">
        <v>0</v>
      </c>
      <c r="AB20" s="367">
        <v>0</v>
      </c>
      <c r="AC20" s="367">
        <v>0</v>
      </c>
      <c r="AD20" s="367">
        <v>0</v>
      </c>
      <c r="AE20" s="367">
        <v>0</v>
      </c>
      <c r="AF20" s="368">
        <f t="shared" si="25"/>
        <v>0</v>
      </c>
    </row>
    <row r="21" spans="1:34" x14ac:dyDescent="0.35">
      <c r="A21" s="486"/>
      <c r="B21" s="9" t="s">
        <v>9</v>
      </c>
      <c r="C21" s="296">
        <f t="shared" si="13"/>
        <v>20545.614480547589</v>
      </c>
      <c r="D21" s="296">
        <f t="shared" si="14"/>
        <v>25426.611084698532</v>
      </c>
      <c r="E21" s="296">
        <f t="shared" si="15"/>
        <v>15669.237373504337</v>
      </c>
      <c r="F21" s="296">
        <f t="shared" si="16"/>
        <v>3311.0764175538588</v>
      </c>
      <c r="G21" s="296">
        <f t="shared" si="26"/>
        <v>17481.155586728353</v>
      </c>
      <c r="H21" s="296">
        <f t="shared" si="17"/>
        <v>49663.086192244773</v>
      </c>
      <c r="I21" s="296">
        <f t="shared" si="18"/>
        <v>273331.21453929733</v>
      </c>
      <c r="J21" s="296">
        <f t="shared" si="19"/>
        <v>390388.10945867555</v>
      </c>
      <c r="K21" s="296">
        <f t="shared" si="20"/>
        <v>202449.49532194348</v>
      </c>
      <c r="L21" s="296">
        <f t="shared" si="21"/>
        <v>471504.44208018621</v>
      </c>
      <c r="M21" s="296">
        <f t="shared" si="22"/>
        <v>83162.915063932538</v>
      </c>
      <c r="N21" s="296">
        <f t="shared" si="23"/>
        <v>724458.26652013604</v>
      </c>
      <c r="O21" s="66">
        <f t="shared" si="24"/>
        <v>2277391.2241194486</v>
      </c>
      <c r="R21" s="490"/>
      <c r="S21" s="9" t="s">
        <v>9</v>
      </c>
      <c r="T21" s="367">
        <v>3.9083878015827543E-3</v>
      </c>
      <c r="U21" s="367">
        <v>4.8368987305351194E-3</v>
      </c>
      <c r="V21" s="367">
        <v>2.9807556385666556E-3</v>
      </c>
      <c r="W21" s="367">
        <v>6.2986535120320829E-4</v>
      </c>
      <c r="X21" s="367">
        <v>3.3254364486117989E-3</v>
      </c>
      <c r="Y21" s="367">
        <v>9.4473981513912408E-3</v>
      </c>
      <c r="Z21" s="367">
        <v>5.1995737859708749E-2</v>
      </c>
      <c r="AA21" s="367">
        <v>7.426344567770625E-2</v>
      </c>
      <c r="AB21" s="367">
        <v>3.8511923734479619E-2</v>
      </c>
      <c r="AC21" s="367">
        <v>8.9694188098538033E-2</v>
      </c>
      <c r="AD21" s="367">
        <v>1.5820063356473228E-2</v>
      </c>
      <c r="AE21" s="367">
        <v>0.13781353944433705</v>
      </c>
      <c r="AF21" s="368">
        <f t="shared" si="25"/>
        <v>0.43322764029313371</v>
      </c>
    </row>
    <row r="22" spans="1:34" x14ac:dyDescent="0.35">
      <c r="A22" s="486"/>
      <c r="B22" s="10" t="s">
        <v>3</v>
      </c>
      <c r="C22" s="296">
        <f t="shared" si="13"/>
        <v>0</v>
      </c>
      <c r="D22" s="296">
        <f t="shared" si="14"/>
        <v>0</v>
      </c>
      <c r="E22" s="296">
        <f t="shared" si="15"/>
        <v>0</v>
      </c>
      <c r="F22" s="296">
        <f t="shared" si="16"/>
        <v>0</v>
      </c>
      <c r="G22" s="296">
        <f t="shared" si="26"/>
        <v>0</v>
      </c>
      <c r="H22" s="296">
        <f t="shared" si="17"/>
        <v>0</v>
      </c>
      <c r="I22" s="296">
        <f t="shared" si="18"/>
        <v>0</v>
      </c>
      <c r="J22" s="296">
        <f t="shared" si="19"/>
        <v>0</v>
      </c>
      <c r="K22" s="296">
        <f t="shared" si="20"/>
        <v>0</v>
      </c>
      <c r="L22" s="296">
        <f t="shared" si="21"/>
        <v>0</v>
      </c>
      <c r="M22" s="296">
        <f t="shared" si="22"/>
        <v>0</v>
      </c>
      <c r="N22" s="296">
        <f t="shared" si="23"/>
        <v>0</v>
      </c>
      <c r="O22" s="66">
        <f t="shared" si="24"/>
        <v>0</v>
      </c>
      <c r="R22" s="490"/>
      <c r="S22" s="10" t="s">
        <v>3</v>
      </c>
      <c r="T22" s="367">
        <v>0</v>
      </c>
      <c r="U22" s="367">
        <v>0</v>
      </c>
      <c r="V22" s="367">
        <v>0</v>
      </c>
      <c r="W22" s="367">
        <v>0</v>
      </c>
      <c r="X22" s="367">
        <v>0</v>
      </c>
      <c r="Y22" s="367">
        <v>0</v>
      </c>
      <c r="Z22" s="367">
        <v>0</v>
      </c>
      <c r="AA22" s="367">
        <v>0</v>
      </c>
      <c r="AB22" s="367">
        <v>0</v>
      </c>
      <c r="AC22" s="367">
        <v>0</v>
      </c>
      <c r="AD22" s="367">
        <v>0</v>
      </c>
      <c r="AE22" s="367">
        <v>0</v>
      </c>
      <c r="AF22" s="368">
        <f t="shared" si="25"/>
        <v>0</v>
      </c>
    </row>
    <row r="23" spans="1:34" x14ac:dyDescent="0.35">
      <c r="A23" s="486"/>
      <c r="B23" s="9" t="s">
        <v>4</v>
      </c>
      <c r="C23" s="296">
        <f t="shared" si="13"/>
        <v>0</v>
      </c>
      <c r="D23" s="296">
        <f t="shared" si="14"/>
        <v>0</v>
      </c>
      <c r="E23" s="296">
        <f t="shared" si="15"/>
        <v>0</v>
      </c>
      <c r="F23" s="296">
        <f t="shared" si="16"/>
        <v>0</v>
      </c>
      <c r="G23" s="296">
        <f t="shared" si="26"/>
        <v>0</v>
      </c>
      <c r="H23" s="296">
        <f t="shared" si="17"/>
        <v>0</v>
      </c>
      <c r="I23" s="296">
        <f t="shared" si="18"/>
        <v>0</v>
      </c>
      <c r="J23" s="296">
        <f t="shared" si="19"/>
        <v>0</v>
      </c>
      <c r="K23" s="296">
        <f t="shared" si="20"/>
        <v>0</v>
      </c>
      <c r="L23" s="296">
        <f t="shared" si="21"/>
        <v>0</v>
      </c>
      <c r="M23" s="296">
        <f t="shared" si="22"/>
        <v>0</v>
      </c>
      <c r="N23" s="296">
        <f t="shared" si="23"/>
        <v>0</v>
      </c>
      <c r="O23" s="66">
        <f t="shared" si="24"/>
        <v>0</v>
      </c>
      <c r="R23" s="490"/>
      <c r="S23" s="9" t="s">
        <v>4</v>
      </c>
      <c r="T23" s="367">
        <v>0</v>
      </c>
      <c r="U23" s="367">
        <v>0</v>
      </c>
      <c r="V23" s="367">
        <v>0</v>
      </c>
      <c r="W23" s="367">
        <v>0</v>
      </c>
      <c r="X23" s="367">
        <v>0</v>
      </c>
      <c r="Y23" s="367">
        <v>0</v>
      </c>
      <c r="Z23" s="367">
        <v>0</v>
      </c>
      <c r="AA23" s="367">
        <v>0</v>
      </c>
      <c r="AB23" s="367">
        <v>0</v>
      </c>
      <c r="AC23" s="367">
        <v>0</v>
      </c>
      <c r="AD23" s="367">
        <v>0</v>
      </c>
      <c r="AE23" s="367">
        <v>0</v>
      </c>
      <c r="AF23" s="368">
        <f t="shared" si="25"/>
        <v>0</v>
      </c>
    </row>
    <row r="24" spans="1:34" x14ac:dyDescent="0.35">
      <c r="A24" s="486"/>
      <c r="B24" s="9" t="s">
        <v>5</v>
      </c>
      <c r="C24" s="296">
        <f t="shared" si="13"/>
        <v>0</v>
      </c>
      <c r="D24" s="296">
        <f t="shared" si="14"/>
        <v>0</v>
      </c>
      <c r="E24" s="296">
        <f t="shared" si="15"/>
        <v>0</v>
      </c>
      <c r="F24" s="296">
        <f t="shared" si="16"/>
        <v>0</v>
      </c>
      <c r="G24" s="296">
        <f t="shared" si="26"/>
        <v>560.14860138255517</v>
      </c>
      <c r="H24" s="296">
        <f t="shared" si="17"/>
        <v>7056.6276027504564</v>
      </c>
      <c r="I24" s="296">
        <f t="shared" si="18"/>
        <v>13997.677877415645</v>
      </c>
      <c r="J24" s="296">
        <f t="shared" si="19"/>
        <v>11598.872611361594</v>
      </c>
      <c r="K24" s="296">
        <f t="shared" si="20"/>
        <v>4266.4029417969741</v>
      </c>
      <c r="L24" s="296">
        <f t="shared" si="21"/>
        <v>4665.1042685143802</v>
      </c>
      <c r="M24" s="296">
        <f t="shared" si="22"/>
        <v>2296.4225494680149</v>
      </c>
      <c r="N24" s="296">
        <f t="shared" si="23"/>
        <v>8754.5002522744671</v>
      </c>
      <c r="O24" s="66">
        <f t="shared" si="24"/>
        <v>53195.756704964086</v>
      </c>
      <c r="R24" s="490"/>
      <c r="S24" s="9" t="s">
        <v>5</v>
      </c>
      <c r="T24" s="367">
        <v>0</v>
      </c>
      <c r="U24" s="367">
        <v>0</v>
      </c>
      <c r="V24" s="367">
        <v>0</v>
      </c>
      <c r="W24" s="367">
        <v>0</v>
      </c>
      <c r="X24" s="367">
        <v>1.0655694736168679E-4</v>
      </c>
      <c r="Y24" s="367">
        <v>1.3423807435408944E-3</v>
      </c>
      <c r="Z24" s="367">
        <v>2.6627752369428274E-3</v>
      </c>
      <c r="AA24" s="367">
        <v>2.2064510296968122E-3</v>
      </c>
      <c r="AB24" s="367">
        <v>8.1159690941069642E-4</v>
      </c>
      <c r="AC24" s="367">
        <v>8.874417766105815E-4</v>
      </c>
      <c r="AD24" s="367">
        <v>4.3684796520046195E-4</v>
      </c>
      <c r="AE24" s="367">
        <v>1.665366690654985E-3</v>
      </c>
      <c r="AF24" s="368">
        <f t="shared" si="25"/>
        <v>1.0119417299418945E-2</v>
      </c>
    </row>
    <row r="25" spans="1:34" x14ac:dyDescent="0.35">
      <c r="A25" s="486"/>
      <c r="B25" s="9" t="s">
        <v>6</v>
      </c>
      <c r="C25" s="296">
        <f t="shared" si="13"/>
        <v>11357.047470105463</v>
      </c>
      <c r="D25" s="296">
        <f t="shared" si="14"/>
        <v>5678.5237350527314</v>
      </c>
      <c r="E25" s="296">
        <f t="shared" si="15"/>
        <v>22013.923019312399</v>
      </c>
      <c r="F25" s="296">
        <f t="shared" si="16"/>
        <v>33098.7621273271</v>
      </c>
      <c r="G25" s="296">
        <f t="shared" si="26"/>
        <v>107094.61400900806</v>
      </c>
      <c r="H25" s="296">
        <f t="shared" si="17"/>
        <v>246928.26098468149</v>
      </c>
      <c r="I25" s="296">
        <f t="shared" si="18"/>
        <v>139746.12548556132</v>
      </c>
      <c r="J25" s="296">
        <f t="shared" si="19"/>
        <v>213411.17815298826</v>
      </c>
      <c r="K25" s="296">
        <f t="shared" si="20"/>
        <v>93851.397516628655</v>
      </c>
      <c r="L25" s="296">
        <f t="shared" si="21"/>
        <v>75240.439489448749</v>
      </c>
      <c r="M25" s="296">
        <f t="shared" si="22"/>
        <v>48889.745724717497</v>
      </c>
      <c r="N25" s="296">
        <f t="shared" si="23"/>
        <v>70271.731221277572</v>
      </c>
      <c r="O25" s="66">
        <f t="shared" si="24"/>
        <v>1067581.7489361092</v>
      </c>
      <c r="R25" s="490"/>
      <c r="S25" s="9" t="s">
        <v>6</v>
      </c>
      <c r="T25" s="367">
        <v>2.1604486853475427E-3</v>
      </c>
      <c r="U25" s="367">
        <v>1.0802243426737714E-3</v>
      </c>
      <c r="V25" s="367">
        <v>4.1877038175287149E-3</v>
      </c>
      <c r="W25" s="367">
        <v>6.2963703649951235E-3</v>
      </c>
      <c r="X25" s="367">
        <v>2.0372585273821651E-2</v>
      </c>
      <c r="Y25" s="367">
        <v>4.6973109712163258E-2</v>
      </c>
      <c r="Z25" s="367">
        <v>2.6583875244195847E-2</v>
      </c>
      <c r="AA25" s="367">
        <v>4.0597162289998968E-2</v>
      </c>
      <c r="AB25" s="367">
        <v>1.7853331063073134E-2</v>
      </c>
      <c r="AC25" s="367">
        <v>1.4312972540427482E-2</v>
      </c>
      <c r="AD25" s="367">
        <v>9.3002857614154829E-3</v>
      </c>
      <c r="AE25" s="367">
        <v>1.3367776240587924E-2</v>
      </c>
      <c r="AF25" s="368">
        <f t="shared" si="25"/>
        <v>0.20308584533622892</v>
      </c>
    </row>
    <row r="26" spans="1:34" x14ac:dyDescent="0.35">
      <c r="A26" s="486"/>
      <c r="B26" s="9" t="s">
        <v>7</v>
      </c>
      <c r="C26" s="296">
        <f t="shared" si="13"/>
        <v>0</v>
      </c>
      <c r="D26" s="296">
        <f t="shared" si="14"/>
        <v>0</v>
      </c>
      <c r="E26" s="296">
        <f t="shared" si="15"/>
        <v>0</v>
      </c>
      <c r="F26" s="296">
        <f t="shared" si="16"/>
        <v>0</v>
      </c>
      <c r="G26" s="296">
        <f t="shared" si="26"/>
        <v>0</v>
      </c>
      <c r="H26" s="296">
        <f t="shared" si="17"/>
        <v>0</v>
      </c>
      <c r="I26" s="296">
        <f t="shared" si="18"/>
        <v>0</v>
      </c>
      <c r="J26" s="296">
        <f t="shared" si="19"/>
        <v>0</v>
      </c>
      <c r="K26" s="296">
        <f t="shared" si="20"/>
        <v>0</v>
      </c>
      <c r="L26" s="296">
        <f t="shared" si="21"/>
        <v>0</v>
      </c>
      <c r="M26" s="296">
        <f t="shared" si="22"/>
        <v>0</v>
      </c>
      <c r="N26" s="296">
        <f t="shared" si="23"/>
        <v>0</v>
      </c>
      <c r="O26" s="66">
        <f t="shared" si="24"/>
        <v>0</v>
      </c>
      <c r="R26" s="490"/>
      <c r="S26" s="9" t="s">
        <v>7</v>
      </c>
      <c r="T26" s="367">
        <v>0</v>
      </c>
      <c r="U26" s="367">
        <v>0</v>
      </c>
      <c r="V26" s="367">
        <v>0</v>
      </c>
      <c r="W26" s="367">
        <v>0</v>
      </c>
      <c r="X26" s="367">
        <v>0</v>
      </c>
      <c r="Y26" s="367">
        <v>0</v>
      </c>
      <c r="Z26" s="367">
        <v>0</v>
      </c>
      <c r="AA26" s="367">
        <v>0</v>
      </c>
      <c r="AB26" s="367">
        <v>0</v>
      </c>
      <c r="AC26" s="367">
        <v>0</v>
      </c>
      <c r="AD26" s="367">
        <v>0</v>
      </c>
      <c r="AE26" s="367">
        <v>0</v>
      </c>
      <c r="AF26" s="368">
        <f t="shared" si="25"/>
        <v>0</v>
      </c>
    </row>
    <row r="27" spans="1:34" x14ac:dyDescent="0.35">
      <c r="A27" s="486"/>
      <c r="B27" s="9" t="s">
        <v>8</v>
      </c>
      <c r="C27" s="296">
        <f t="shared" si="13"/>
        <v>7939.96811630108</v>
      </c>
      <c r="D27" s="296">
        <f t="shared" si="14"/>
        <v>14291.942609341946</v>
      </c>
      <c r="E27" s="296">
        <f t="shared" si="15"/>
        <v>30171.878841944108</v>
      </c>
      <c r="F27" s="296">
        <f t="shared" si="16"/>
        <v>19492.154762132628</v>
      </c>
      <c r="G27" s="296">
        <f t="shared" si="26"/>
        <v>15740.286345487109</v>
      </c>
      <c r="H27" s="296">
        <f t="shared" si="17"/>
        <v>22237.671266197987</v>
      </c>
      <c r="I27" s="296">
        <f t="shared" si="18"/>
        <v>12994.769841421756</v>
      </c>
      <c r="J27" s="296">
        <f t="shared" si="19"/>
        <v>24910.482556428338</v>
      </c>
      <c r="K27" s="296">
        <f t="shared" si="20"/>
        <v>13934.177080721873</v>
      </c>
      <c r="L27" s="296">
        <f t="shared" si="21"/>
        <v>20940.498498277797</v>
      </c>
      <c r="M27" s="296">
        <f t="shared" si="22"/>
        <v>40432.653260410429</v>
      </c>
      <c r="N27" s="296">
        <f t="shared" si="23"/>
        <v>79786.249394405691</v>
      </c>
      <c r="O27" s="66">
        <f t="shared" si="24"/>
        <v>302872.73257307074</v>
      </c>
      <c r="R27" s="490"/>
      <c r="S27" s="9" t="s">
        <v>8</v>
      </c>
      <c r="T27" s="367">
        <v>1.5104184184945369E-3</v>
      </c>
      <c r="U27" s="367">
        <v>2.7187531532901666E-3</v>
      </c>
      <c r="V27" s="367">
        <v>5.7395899902792404E-3</v>
      </c>
      <c r="W27" s="367">
        <v>3.7079883870600066E-3</v>
      </c>
      <c r="X27" s="367">
        <v>2.9942712691492976E-3</v>
      </c>
      <c r="Y27" s="367">
        <v>4.2302673981692998E-3</v>
      </c>
      <c r="Z27" s="367">
        <v>2.4719922580400048E-3</v>
      </c>
      <c r="AA27" s="367">
        <v>4.7387157121664067E-3</v>
      </c>
      <c r="AB27" s="367">
        <v>2.6506954941138308E-3</v>
      </c>
      <c r="AC27" s="367">
        <v>3.9835065029191381E-3</v>
      </c>
      <c r="AD27" s="367">
        <v>7.691494889979146E-3</v>
      </c>
      <c r="AE27" s="367">
        <v>1.517772097604469E-2</v>
      </c>
      <c r="AF27" s="368">
        <f t="shared" si="25"/>
        <v>5.7615414449705762E-2</v>
      </c>
    </row>
    <row r="28" spans="1:34" ht="15" thickBot="1" x14ac:dyDescent="0.4">
      <c r="A28" s="487"/>
      <c r="B28" s="177" t="s">
        <v>42</v>
      </c>
      <c r="C28" s="296">
        <f t="shared" si="13"/>
        <v>0</v>
      </c>
      <c r="D28" s="296">
        <f t="shared" si="14"/>
        <v>0</v>
      </c>
      <c r="E28" s="296">
        <f t="shared" si="15"/>
        <v>0</v>
      </c>
      <c r="F28" s="296">
        <f t="shared" si="16"/>
        <v>0</v>
      </c>
      <c r="G28" s="296">
        <f t="shared" si="26"/>
        <v>0</v>
      </c>
      <c r="H28" s="296">
        <f t="shared" si="17"/>
        <v>0</v>
      </c>
      <c r="I28" s="296">
        <f t="shared" si="18"/>
        <v>0</v>
      </c>
      <c r="J28" s="296">
        <f t="shared" si="19"/>
        <v>0</v>
      </c>
      <c r="K28" s="296">
        <f t="shared" si="20"/>
        <v>0</v>
      </c>
      <c r="L28" s="296">
        <f t="shared" si="21"/>
        <v>0</v>
      </c>
      <c r="M28" s="296">
        <f t="shared" si="22"/>
        <v>0</v>
      </c>
      <c r="N28" s="296">
        <f t="shared" si="23"/>
        <v>0</v>
      </c>
      <c r="O28" s="66">
        <f t="shared" si="24"/>
        <v>0</v>
      </c>
      <c r="R28" s="491"/>
      <c r="S28" s="177" t="s">
        <v>42</v>
      </c>
      <c r="T28" s="367">
        <v>0</v>
      </c>
      <c r="U28" s="367">
        <v>0</v>
      </c>
      <c r="V28" s="367">
        <v>0</v>
      </c>
      <c r="W28" s="367">
        <v>0</v>
      </c>
      <c r="X28" s="367">
        <v>0</v>
      </c>
      <c r="Y28" s="367">
        <v>0</v>
      </c>
      <c r="Z28" s="367">
        <v>0</v>
      </c>
      <c r="AA28" s="367">
        <v>0</v>
      </c>
      <c r="AB28" s="367">
        <v>0</v>
      </c>
      <c r="AC28" s="367">
        <v>0</v>
      </c>
      <c r="AD28" s="367">
        <v>0</v>
      </c>
      <c r="AE28" s="367">
        <v>0</v>
      </c>
      <c r="AF28" s="368">
        <f t="shared" si="25"/>
        <v>0</v>
      </c>
    </row>
    <row r="29" spans="1:34" ht="21.5" thickBot="1" x14ac:dyDescent="0.55000000000000004">
      <c r="A29" s="68"/>
      <c r="B29" s="178" t="s">
        <v>43</v>
      </c>
      <c r="C29" s="179">
        <f t="shared" ref="C29:N29" si="27">SUM(C18:C28)</f>
        <v>50142.822349962189</v>
      </c>
      <c r="D29" s="179">
        <f t="shared" si="27"/>
        <v>64241.472199338154</v>
      </c>
      <c r="E29" s="179">
        <f t="shared" si="27"/>
        <v>78319.576351248616</v>
      </c>
      <c r="F29" s="179">
        <f t="shared" si="27"/>
        <v>59011.640979051765</v>
      </c>
      <c r="G29" s="179">
        <f t="shared" si="27"/>
        <v>151813.47941700139</v>
      </c>
      <c r="H29" s="179">
        <f t="shared" si="27"/>
        <v>364104.47101386171</v>
      </c>
      <c r="I29" s="179">
        <f t="shared" si="27"/>
        <v>634284.43820319988</v>
      </c>
      <c r="J29" s="179">
        <f t="shared" si="27"/>
        <v>895595.85611885553</v>
      </c>
      <c r="K29" s="179">
        <f t="shared" si="27"/>
        <v>482381.7464771588</v>
      </c>
      <c r="L29" s="180">
        <f t="shared" si="27"/>
        <v>876722.57911856449</v>
      </c>
      <c r="M29" s="180">
        <f t="shared" si="27"/>
        <v>237055.96345210372</v>
      </c>
      <c r="N29" s="182">
        <f t="shared" si="27"/>
        <v>1363126.3343196544</v>
      </c>
      <c r="O29" s="69">
        <f t="shared" si="24"/>
        <v>5256800.3800000008</v>
      </c>
      <c r="Q29" s="291" t="s">
        <v>231</v>
      </c>
      <c r="R29" s="68"/>
      <c r="S29" s="178" t="s">
        <v>43</v>
      </c>
      <c r="T29" s="369">
        <f t="shared" ref="T29:AE29" si="28">SUM(T18:T28)</f>
        <v>9.5386582569761159E-3</v>
      </c>
      <c r="U29" s="369">
        <f t="shared" si="28"/>
        <v>1.2220641370319288E-2</v>
      </c>
      <c r="V29" s="369">
        <f t="shared" si="28"/>
        <v>1.4898716080074665E-2</v>
      </c>
      <c r="W29" s="369">
        <f t="shared" si="28"/>
        <v>1.1225771707742071E-2</v>
      </c>
      <c r="X29" s="369">
        <f t="shared" si="28"/>
        <v>2.8879445374146277E-2</v>
      </c>
      <c r="Y29" s="369">
        <f t="shared" si="28"/>
        <v>6.9263514817707747E-2</v>
      </c>
      <c r="Z29" s="369">
        <f t="shared" si="28"/>
        <v>0.12065979157519385</v>
      </c>
      <c r="AA29" s="369">
        <f t="shared" si="28"/>
        <v>0.1703690061213349</v>
      </c>
      <c r="AB29" s="369">
        <f t="shared" si="28"/>
        <v>9.1763375362782701E-2</v>
      </c>
      <c r="AC29" s="370">
        <f t="shared" si="28"/>
        <v>0.16677874671713602</v>
      </c>
      <c r="AD29" s="370">
        <f t="shared" si="28"/>
        <v>4.5095104686494435E-2</v>
      </c>
      <c r="AE29" s="371">
        <f t="shared" si="28"/>
        <v>0.25930722793009203</v>
      </c>
      <c r="AF29" s="372">
        <f t="shared" si="25"/>
        <v>1</v>
      </c>
    </row>
    <row r="30" spans="1:34" ht="21.5" thickBot="1" x14ac:dyDescent="0.55000000000000004">
      <c r="A30" s="68"/>
      <c r="F30" s="67">
        <v>0</v>
      </c>
      <c r="L30" s="95"/>
      <c r="M30" s="95"/>
      <c r="N30" s="95"/>
      <c r="O30" s="299" t="s">
        <v>189</v>
      </c>
      <c r="P30" s="300">
        <f>SUM(C18:N28)</f>
        <v>5256800.3800000018</v>
      </c>
      <c r="Q30" s="293">
        <f>'FORECAST OVERVIEW'!D7</f>
        <v>5256800.38</v>
      </c>
      <c r="R30" s="68"/>
      <c r="W30" s="67">
        <v>0</v>
      </c>
      <c r="AC30" s="95"/>
      <c r="AD30" s="95"/>
      <c r="AE30" s="373"/>
      <c r="AF30" s="373"/>
      <c r="AG30" s="333">
        <f>SUM(T29:AE29)</f>
        <v>1</v>
      </c>
      <c r="AH30" s="333">
        <f>SUM(AF18:AF28)</f>
        <v>1.0000000000000002</v>
      </c>
    </row>
    <row r="31" spans="1:34" ht="21.5" thickBot="1" x14ac:dyDescent="0.55000000000000004">
      <c r="A31" s="68"/>
      <c r="B31" s="174" t="s">
        <v>36</v>
      </c>
      <c r="C31" s="336" t="s">
        <v>203</v>
      </c>
      <c r="D31" s="336" t="s">
        <v>204</v>
      </c>
      <c r="E31" s="336" t="s">
        <v>205</v>
      </c>
      <c r="F31" s="336" t="s">
        <v>206</v>
      </c>
      <c r="G31" s="336" t="s">
        <v>44</v>
      </c>
      <c r="H31" s="336" t="s">
        <v>207</v>
      </c>
      <c r="I31" s="336" t="s">
        <v>208</v>
      </c>
      <c r="J31" s="336" t="s">
        <v>209</v>
      </c>
      <c r="K31" s="336" t="s">
        <v>210</v>
      </c>
      <c r="L31" s="336" t="s">
        <v>211</v>
      </c>
      <c r="M31" s="336" t="s">
        <v>212</v>
      </c>
      <c r="N31" s="336" t="s">
        <v>213</v>
      </c>
      <c r="O31" s="176" t="s">
        <v>34</v>
      </c>
      <c r="R31" s="68"/>
      <c r="S31" s="174" t="s">
        <v>36</v>
      </c>
      <c r="T31" s="175" t="s">
        <v>203</v>
      </c>
      <c r="U31" s="175" t="s">
        <v>204</v>
      </c>
      <c r="V31" s="175" t="s">
        <v>205</v>
      </c>
      <c r="W31" s="175" t="s">
        <v>206</v>
      </c>
      <c r="X31" s="175" t="s">
        <v>44</v>
      </c>
      <c r="Y31" s="175" t="s">
        <v>207</v>
      </c>
      <c r="Z31" s="175" t="s">
        <v>208</v>
      </c>
      <c r="AA31" s="175" t="s">
        <v>209</v>
      </c>
      <c r="AB31" s="175" t="s">
        <v>210</v>
      </c>
      <c r="AC31" s="175" t="s">
        <v>211</v>
      </c>
      <c r="AD31" s="175" t="s">
        <v>212</v>
      </c>
      <c r="AE31" s="175" t="s">
        <v>213</v>
      </c>
      <c r="AF31" s="176" t="s">
        <v>34</v>
      </c>
    </row>
    <row r="32" spans="1:34" ht="14.4" customHeight="1" x14ac:dyDescent="0.35">
      <c r="A32" s="485" t="s">
        <v>51</v>
      </c>
      <c r="B32" s="9" t="s">
        <v>0</v>
      </c>
      <c r="C32" s="296">
        <f t="shared" ref="C32:C42" si="29">$Q$44*T32</f>
        <v>0</v>
      </c>
      <c r="D32" s="296">
        <f t="shared" ref="D32:D42" si="30">$Q$44*U32</f>
        <v>0</v>
      </c>
      <c r="E32" s="296">
        <f t="shared" ref="E32:E42" si="31">$Q$44*V32</f>
        <v>0</v>
      </c>
      <c r="F32" s="296">
        <f t="shared" ref="F32:F42" si="32">$Q$44*W32</f>
        <v>0</v>
      </c>
      <c r="G32" s="296">
        <f>$Q$44*X32</f>
        <v>0</v>
      </c>
      <c r="H32" s="296">
        <f t="shared" ref="H32:H42" si="33">$Q$44*Y32</f>
        <v>0</v>
      </c>
      <c r="I32" s="296">
        <f t="shared" ref="I32:I42" si="34">$Q$44*Z32</f>
        <v>0</v>
      </c>
      <c r="J32" s="296">
        <f t="shared" ref="J32:J42" si="35">$Q$44*AA32</f>
        <v>0</v>
      </c>
      <c r="K32" s="296">
        <f t="shared" ref="K32:K42" si="36">$Q$44*AB32</f>
        <v>0</v>
      </c>
      <c r="L32" s="296">
        <f t="shared" ref="L32:L42" si="37">$Q$44*AC32</f>
        <v>0</v>
      </c>
      <c r="M32" s="296">
        <f t="shared" ref="M32:M42" si="38">$Q$44*AD32</f>
        <v>0</v>
      </c>
      <c r="N32" s="296">
        <f t="shared" ref="N32:N42" si="39">$Q$44*AE32</f>
        <v>0</v>
      </c>
      <c r="O32" s="66">
        <f t="shared" ref="O32:O43" si="40">SUM(C32:N32)</f>
        <v>0</v>
      </c>
      <c r="P32" s="183"/>
      <c r="R32" s="489" t="s">
        <v>51</v>
      </c>
      <c r="S32" s="9" t="s">
        <v>0</v>
      </c>
      <c r="T32" s="367">
        <v>0</v>
      </c>
      <c r="U32" s="367">
        <v>0</v>
      </c>
      <c r="V32" s="367">
        <v>0</v>
      </c>
      <c r="W32" s="367">
        <v>0</v>
      </c>
      <c r="X32" s="367">
        <v>0</v>
      </c>
      <c r="Y32" s="367">
        <v>0</v>
      </c>
      <c r="Z32" s="367">
        <v>0</v>
      </c>
      <c r="AA32" s="367">
        <v>0</v>
      </c>
      <c r="AB32" s="367">
        <v>0</v>
      </c>
      <c r="AC32" s="367">
        <v>0</v>
      </c>
      <c r="AD32" s="367">
        <v>0</v>
      </c>
      <c r="AE32" s="367">
        <v>0</v>
      </c>
      <c r="AF32" s="368">
        <f t="shared" ref="AF32:AF43" si="41">SUM(T32:AE32)</f>
        <v>0</v>
      </c>
    </row>
    <row r="33" spans="1:34" x14ac:dyDescent="0.35">
      <c r="A33" s="486"/>
      <c r="B33" s="10" t="s">
        <v>1</v>
      </c>
      <c r="C33" s="296">
        <f t="shared" si="29"/>
        <v>0</v>
      </c>
      <c r="D33" s="296">
        <f t="shared" si="30"/>
        <v>0</v>
      </c>
      <c r="E33" s="296">
        <f t="shared" si="31"/>
        <v>0</v>
      </c>
      <c r="F33" s="296">
        <f t="shared" si="32"/>
        <v>0</v>
      </c>
      <c r="G33" s="296">
        <f t="shared" ref="G33:G42" si="42">$Q$44*X33</f>
        <v>0</v>
      </c>
      <c r="H33" s="296">
        <f t="shared" si="33"/>
        <v>0</v>
      </c>
      <c r="I33" s="296">
        <f t="shared" si="34"/>
        <v>0</v>
      </c>
      <c r="J33" s="296">
        <f t="shared" si="35"/>
        <v>0</v>
      </c>
      <c r="K33" s="296">
        <f t="shared" si="36"/>
        <v>0</v>
      </c>
      <c r="L33" s="296">
        <f t="shared" si="37"/>
        <v>0</v>
      </c>
      <c r="M33" s="296">
        <f t="shared" si="38"/>
        <v>0</v>
      </c>
      <c r="N33" s="296">
        <f t="shared" si="39"/>
        <v>0</v>
      </c>
      <c r="O33" s="66">
        <f t="shared" si="40"/>
        <v>0</v>
      </c>
      <c r="R33" s="490"/>
      <c r="S33" s="10" t="s">
        <v>1</v>
      </c>
      <c r="T33" s="367">
        <v>0</v>
      </c>
      <c r="U33" s="367">
        <v>0</v>
      </c>
      <c r="V33" s="367">
        <v>0</v>
      </c>
      <c r="W33" s="367">
        <v>0</v>
      </c>
      <c r="X33" s="367">
        <v>0</v>
      </c>
      <c r="Y33" s="367">
        <v>0</v>
      </c>
      <c r="Z33" s="367">
        <v>0</v>
      </c>
      <c r="AA33" s="367">
        <v>0</v>
      </c>
      <c r="AB33" s="367">
        <v>0</v>
      </c>
      <c r="AC33" s="367">
        <v>0</v>
      </c>
      <c r="AD33" s="367">
        <v>0</v>
      </c>
      <c r="AE33" s="367">
        <v>0</v>
      </c>
      <c r="AF33" s="368">
        <f t="shared" si="41"/>
        <v>0</v>
      </c>
    </row>
    <row r="34" spans="1:34" x14ac:dyDescent="0.35">
      <c r="A34" s="486"/>
      <c r="B34" s="9" t="s">
        <v>2</v>
      </c>
      <c r="C34" s="296">
        <f t="shared" si="29"/>
        <v>0</v>
      </c>
      <c r="D34" s="296">
        <f t="shared" si="30"/>
        <v>0</v>
      </c>
      <c r="E34" s="296">
        <f t="shared" si="31"/>
        <v>0</v>
      </c>
      <c r="F34" s="296">
        <f t="shared" si="32"/>
        <v>0</v>
      </c>
      <c r="G34" s="296">
        <f t="shared" si="42"/>
        <v>0</v>
      </c>
      <c r="H34" s="296">
        <f t="shared" si="33"/>
        <v>0</v>
      </c>
      <c r="I34" s="296">
        <f t="shared" si="34"/>
        <v>0</v>
      </c>
      <c r="J34" s="296">
        <f t="shared" si="35"/>
        <v>0</v>
      </c>
      <c r="K34" s="296">
        <f t="shared" si="36"/>
        <v>0</v>
      </c>
      <c r="L34" s="296">
        <f t="shared" si="37"/>
        <v>0</v>
      </c>
      <c r="M34" s="296">
        <f t="shared" si="38"/>
        <v>0</v>
      </c>
      <c r="N34" s="296">
        <f t="shared" si="39"/>
        <v>0</v>
      </c>
      <c r="O34" s="66">
        <f t="shared" si="40"/>
        <v>0</v>
      </c>
      <c r="R34" s="490"/>
      <c r="S34" s="9" t="s">
        <v>2</v>
      </c>
      <c r="T34" s="367">
        <v>0</v>
      </c>
      <c r="U34" s="367">
        <v>0</v>
      </c>
      <c r="V34" s="367">
        <v>0</v>
      </c>
      <c r="W34" s="367">
        <v>0</v>
      </c>
      <c r="X34" s="367">
        <v>0</v>
      </c>
      <c r="Y34" s="367">
        <v>0</v>
      </c>
      <c r="Z34" s="367">
        <v>0</v>
      </c>
      <c r="AA34" s="367">
        <v>0</v>
      </c>
      <c r="AB34" s="367">
        <v>0</v>
      </c>
      <c r="AC34" s="367">
        <v>0</v>
      </c>
      <c r="AD34" s="367">
        <v>0</v>
      </c>
      <c r="AE34" s="367">
        <v>0</v>
      </c>
      <c r="AF34" s="368">
        <f t="shared" si="41"/>
        <v>0</v>
      </c>
    </row>
    <row r="35" spans="1:34" x14ac:dyDescent="0.35">
      <c r="A35" s="486"/>
      <c r="B35" s="9" t="s">
        <v>9</v>
      </c>
      <c r="C35" s="296">
        <f t="shared" si="29"/>
        <v>0</v>
      </c>
      <c r="D35" s="296">
        <f t="shared" si="30"/>
        <v>0</v>
      </c>
      <c r="E35" s="296">
        <f t="shared" si="31"/>
        <v>0</v>
      </c>
      <c r="F35" s="296">
        <f t="shared" si="32"/>
        <v>0</v>
      </c>
      <c r="G35" s="296">
        <f t="shared" si="42"/>
        <v>0</v>
      </c>
      <c r="H35" s="296">
        <f t="shared" si="33"/>
        <v>0</v>
      </c>
      <c r="I35" s="296">
        <f t="shared" si="34"/>
        <v>0</v>
      </c>
      <c r="J35" s="296">
        <f t="shared" si="35"/>
        <v>0</v>
      </c>
      <c r="K35" s="296">
        <f t="shared" si="36"/>
        <v>0</v>
      </c>
      <c r="L35" s="296">
        <f t="shared" si="37"/>
        <v>0</v>
      </c>
      <c r="M35" s="296">
        <f t="shared" si="38"/>
        <v>0</v>
      </c>
      <c r="N35" s="296">
        <f t="shared" si="39"/>
        <v>0</v>
      </c>
      <c r="O35" s="66">
        <f t="shared" si="40"/>
        <v>0</v>
      </c>
      <c r="R35" s="490"/>
      <c r="S35" s="9" t="s">
        <v>9</v>
      </c>
      <c r="T35" s="367">
        <v>0</v>
      </c>
      <c r="U35" s="367">
        <v>0</v>
      </c>
      <c r="V35" s="367">
        <v>0</v>
      </c>
      <c r="W35" s="367">
        <v>0</v>
      </c>
      <c r="X35" s="367">
        <v>0</v>
      </c>
      <c r="Y35" s="367">
        <v>0</v>
      </c>
      <c r="Z35" s="367">
        <v>0</v>
      </c>
      <c r="AA35" s="367">
        <v>0</v>
      </c>
      <c r="AB35" s="367">
        <v>0</v>
      </c>
      <c r="AC35" s="367">
        <v>0</v>
      </c>
      <c r="AD35" s="367">
        <v>0</v>
      </c>
      <c r="AE35" s="367">
        <v>0</v>
      </c>
      <c r="AF35" s="368">
        <f t="shared" si="41"/>
        <v>0</v>
      </c>
    </row>
    <row r="36" spans="1:34" x14ac:dyDescent="0.35">
      <c r="A36" s="486"/>
      <c r="B36" s="10" t="s">
        <v>3</v>
      </c>
      <c r="C36" s="296">
        <f t="shared" si="29"/>
        <v>0</v>
      </c>
      <c r="D36" s="296">
        <f t="shared" si="30"/>
        <v>0</v>
      </c>
      <c r="E36" s="296">
        <f t="shared" si="31"/>
        <v>0</v>
      </c>
      <c r="F36" s="296">
        <f t="shared" si="32"/>
        <v>0</v>
      </c>
      <c r="G36" s="296">
        <f t="shared" si="42"/>
        <v>0</v>
      </c>
      <c r="H36" s="296">
        <f t="shared" si="33"/>
        <v>0</v>
      </c>
      <c r="I36" s="296">
        <f t="shared" si="34"/>
        <v>0</v>
      </c>
      <c r="J36" s="296">
        <f t="shared" si="35"/>
        <v>0</v>
      </c>
      <c r="K36" s="296">
        <f t="shared" si="36"/>
        <v>0</v>
      </c>
      <c r="L36" s="296">
        <f t="shared" si="37"/>
        <v>0</v>
      </c>
      <c r="M36" s="296">
        <f t="shared" si="38"/>
        <v>0</v>
      </c>
      <c r="N36" s="296">
        <f t="shared" si="39"/>
        <v>0</v>
      </c>
      <c r="O36" s="66">
        <f t="shared" si="40"/>
        <v>0</v>
      </c>
      <c r="R36" s="490"/>
      <c r="S36" s="10" t="s">
        <v>3</v>
      </c>
      <c r="T36" s="367">
        <v>0</v>
      </c>
      <c r="U36" s="367">
        <v>0</v>
      </c>
      <c r="V36" s="367">
        <v>3.1029418334966825E-2</v>
      </c>
      <c r="W36" s="367">
        <v>8.7505409856082419E-6</v>
      </c>
      <c r="X36" s="367">
        <v>1.8898807487925627E-2</v>
      </c>
      <c r="Y36" s="367">
        <v>2.4063987710422666E-4</v>
      </c>
      <c r="Z36" s="367">
        <v>0</v>
      </c>
      <c r="AA36" s="367">
        <v>0</v>
      </c>
      <c r="AB36" s="367">
        <v>0</v>
      </c>
      <c r="AC36" s="367">
        <v>2.7962353719511137E-2</v>
      </c>
      <c r="AD36" s="367">
        <v>5.3435496677994188E-2</v>
      </c>
      <c r="AE36" s="367">
        <v>7.1088214088310939E-2</v>
      </c>
      <c r="AF36" s="368">
        <f t="shared" si="41"/>
        <v>0.20266368072679858</v>
      </c>
    </row>
    <row r="37" spans="1:34" x14ac:dyDescent="0.35">
      <c r="A37" s="486"/>
      <c r="B37" s="9" t="s">
        <v>4</v>
      </c>
      <c r="C37" s="296">
        <f t="shared" si="29"/>
        <v>0</v>
      </c>
      <c r="D37" s="296">
        <f t="shared" si="30"/>
        <v>0</v>
      </c>
      <c r="E37" s="296">
        <f t="shared" si="31"/>
        <v>0</v>
      </c>
      <c r="F37" s="296">
        <f t="shared" si="32"/>
        <v>0</v>
      </c>
      <c r="G37" s="296">
        <f t="shared" si="42"/>
        <v>0</v>
      </c>
      <c r="H37" s="296">
        <f t="shared" si="33"/>
        <v>0</v>
      </c>
      <c r="I37" s="296">
        <f t="shared" si="34"/>
        <v>0</v>
      </c>
      <c r="J37" s="296">
        <f t="shared" si="35"/>
        <v>0</v>
      </c>
      <c r="K37" s="296">
        <f t="shared" si="36"/>
        <v>0</v>
      </c>
      <c r="L37" s="296">
        <f t="shared" si="37"/>
        <v>0</v>
      </c>
      <c r="M37" s="296">
        <f t="shared" si="38"/>
        <v>0</v>
      </c>
      <c r="N37" s="296">
        <f t="shared" si="39"/>
        <v>0</v>
      </c>
      <c r="O37" s="66">
        <f t="shared" si="40"/>
        <v>0</v>
      </c>
      <c r="R37" s="490"/>
      <c r="S37" s="9" t="s">
        <v>4</v>
      </c>
      <c r="T37" s="367">
        <v>0</v>
      </c>
      <c r="U37" s="367">
        <v>0</v>
      </c>
      <c r="V37" s="367">
        <v>5.6082649974564996E-2</v>
      </c>
      <c r="W37" s="367">
        <v>1.5815750133831075E-5</v>
      </c>
      <c r="X37" s="367">
        <v>3.2624594950789239E-2</v>
      </c>
      <c r="Y37" s="367">
        <v>4.349331286803546E-4</v>
      </c>
      <c r="Z37" s="367">
        <v>0</v>
      </c>
      <c r="AA37" s="367">
        <v>0</v>
      </c>
      <c r="AB37" s="367">
        <v>1.9533225292144906E-6</v>
      </c>
      <c r="AC37" s="367">
        <v>5.0539229552657203E-2</v>
      </c>
      <c r="AD37" s="367">
        <v>9.3308904496120615E-2</v>
      </c>
      <c r="AE37" s="367">
        <v>0.12402457022069417</v>
      </c>
      <c r="AF37" s="368">
        <f t="shared" si="41"/>
        <v>0.35703265139616963</v>
      </c>
    </row>
    <row r="38" spans="1:34" x14ac:dyDescent="0.35">
      <c r="A38" s="486"/>
      <c r="B38" s="9" t="s">
        <v>5</v>
      </c>
      <c r="C38" s="296">
        <f t="shared" si="29"/>
        <v>0</v>
      </c>
      <c r="D38" s="296">
        <f t="shared" si="30"/>
        <v>0</v>
      </c>
      <c r="E38" s="296">
        <f t="shared" si="31"/>
        <v>0</v>
      </c>
      <c r="F38" s="296">
        <f t="shared" si="32"/>
        <v>0</v>
      </c>
      <c r="G38" s="296">
        <f t="shared" si="42"/>
        <v>0</v>
      </c>
      <c r="H38" s="296">
        <f t="shared" si="33"/>
        <v>0</v>
      </c>
      <c r="I38" s="296">
        <f t="shared" si="34"/>
        <v>0</v>
      </c>
      <c r="J38" s="296">
        <f t="shared" si="35"/>
        <v>0</v>
      </c>
      <c r="K38" s="296">
        <f t="shared" si="36"/>
        <v>0</v>
      </c>
      <c r="L38" s="296">
        <f t="shared" si="37"/>
        <v>0</v>
      </c>
      <c r="M38" s="296">
        <f t="shared" si="38"/>
        <v>0</v>
      </c>
      <c r="N38" s="296">
        <f t="shared" si="39"/>
        <v>0</v>
      </c>
      <c r="O38" s="66">
        <f t="shared" si="40"/>
        <v>0</v>
      </c>
      <c r="R38" s="490"/>
      <c r="S38" s="9" t="s">
        <v>5</v>
      </c>
      <c r="T38" s="367">
        <v>0</v>
      </c>
      <c r="U38" s="367">
        <v>0</v>
      </c>
      <c r="V38" s="367">
        <v>0</v>
      </c>
      <c r="W38" s="367">
        <v>0</v>
      </c>
      <c r="X38" s="367">
        <v>0</v>
      </c>
      <c r="Y38" s="367">
        <v>0</v>
      </c>
      <c r="Z38" s="367">
        <v>0</v>
      </c>
      <c r="AA38" s="367">
        <v>0</v>
      </c>
      <c r="AB38" s="367">
        <v>0</v>
      </c>
      <c r="AC38" s="367">
        <v>0</v>
      </c>
      <c r="AD38" s="367">
        <v>0</v>
      </c>
      <c r="AE38" s="367">
        <v>0</v>
      </c>
      <c r="AF38" s="368">
        <f t="shared" si="41"/>
        <v>0</v>
      </c>
    </row>
    <row r="39" spans="1:34" x14ac:dyDescent="0.35">
      <c r="A39" s="486"/>
      <c r="B39" s="9" t="s">
        <v>6</v>
      </c>
      <c r="C39" s="296">
        <f t="shared" si="29"/>
        <v>0</v>
      </c>
      <c r="D39" s="296">
        <f t="shared" si="30"/>
        <v>0</v>
      </c>
      <c r="E39" s="296">
        <f t="shared" si="31"/>
        <v>0</v>
      </c>
      <c r="F39" s="296">
        <f t="shared" si="32"/>
        <v>0</v>
      </c>
      <c r="G39" s="296">
        <f t="shared" si="42"/>
        <v>0</v>
      </c>
      <c r="H39" s="296">
        <f t="shared" si="33"/>
        <v>0</v>
      </c>
      <c r="I39" s="296">
        <f t="shared" si="34"/>
        <v>0</v>
      </c>
      <c r="J39" s="296">
        <f t="shared" si="35"/>
        <v>0</v>
      </c>
      <c r="K39" s="296">
        <f t="shared" si="36"/>
        <v>0</v>
      </c>
      <c r="L39" s="296">
        <f t="shared" si="37"/>
        <v>0</v>
      </c>
      <c r="M39" s="296">
        <f t="shared" si="38"/>
        <v>0</v>
      </c>
      <c r="N39" s="296">
        <f t="shared" si="39"/>
        <v>0</v>
      </c>
      <c r="O39" s="66">
        <f t="shared" si="40"/>
        <v>0</v>
      </c>
      <c r="R39" s="490"/>
      <c r="S39" s="9" t="s">
        <v>6</v>
      </c>
      <c r="T39" s="367">
        <v>0</v>
      </c>
      <c r="U39" s="367">
        <v>0</v>
      </c>
      <c r="V39" s="367">
        <v>0</v>
      </c>
      <c r="W39" s="367">
        <v>0</v>
      </c>
      <c r="X39" s="367">
        <v>0</v>
      </c>
      <c r="Y39" s="367">
        <v>0</v>
      </c>
      <c r="Z39" s="367">
        <v>0</v>
      </c>
      <c r="AA39" s="367">
        <v>0</v>
      </c>
      <c r="AB39" s="367">
        <v>0</v>
      </c>
      <c r="AC39" s="367">
        <v>0</v>
      </c>
      <c r="AD39" s="367">
        <v>0</v>
      </c>
      <c r="AE39" s="367">
        <v>0</v>
      </c>
      <c r="AF39" s="368">
        <f t="shared" si="41"/>
        <v>0</v>
      </c>
    </row>
    <row r="40" spans="1:34" x14ac:dyDescent="0.35">
      <c r="A40" s="486"/>
      <c r="B40" s="9" t="s">
        <v>7</v>
      </c>
      <c r="C40" s="296">
        <f t="shared" si="29"/>
        <v>0</v>
      </c>
      <c r="D40" s="296">
        <f t="shared" si="30"/>
        <v>0</v>
      </c>
      <c r="E40" s="296">
        <f t="shared" si="31"/>
        <v>0</v>
      </c>
      <c r="F40" s="296">
        <f t="shared" si="32"/>
        <v>0</v>
      </c>
      <c r="G40" s="296">
        <f t="shared" si="42"/>
        <v>0</v>
      </c>
      <c r="H40" s="296">
        <f t="shared" si="33"/>
        <v>0</v>
      </c>
      <c r="I40" s="296">
        <f t="shared" si="34"/>
        <v>0</v>
      </c>
      <c r="J40" s="296">
        <f t="shared" si="35"/>
        <v>0</v>
      </c>
      <c r="K40" s="296">
        <f t="shared" si="36"/>
        <v>0</v>
      </c>
      <c r="L40" s="296">
        <f t="shared" si="37"/>
        <v>0</v>
      </c>
      <c r="M40" s="296">
        <f t="shared" si="38"/>
        <v>0</v>
      </c>
      <c r="N40" s="296">
        <f t="shared" si="39"/>
        <v>0</v>
      </c>
      <c r="O40" s="66">
        <f t="shared" si="40"/>
        <v>0</v>
      </c>
      <c r="R40" s="490"/>
      <c r="S40" s="9" t="s">
        <v>7</v>
      </c>
      <c r="T40" s="367">
        <v>0</v>
      </c>
      <c r="U40" s="367">
        <v>0</v>
      </c>
      <c r="V40" s="367">
        <v>0</v>
      </c>
      <c r="W40" s="367">
        <v>0</v>
      </c>
      <c r="X40" s="367">
        <v>0</v>
      </c>
      <c r="Y40" s="367">
        <v>0</v>
      </c>
      <c r="Z40" s="367">
        <v>0</v>
      </c>
      <c r="AA40" s="367">
        <v>0</v>
      </c>
      <c r="AB40" s="367">
        <v>0</v>
      </c>
      <c r="AC40" s="367">
        <v>0</v>
      </c>
      <c r="AD40" s="367">
        <v>0</v>
      </c>
      <c r="AE40" s="367">
        <v>0</v>
      </c>
      <c r="AF40" s="368">
        <f t="shared" si="41"/>
        <v>0</v>
      </c>
    </row>
    <row r="41" spans="1:34" x14ac:dyDescent="0.35">
      <c r="A41" s="486"/>
      <c r="B41" s="9" t="s">
        <v>8</v>
      </c>
      <c r="C41" s="296">
        <f t="shared" si="29"/>
        <v>0</v>
      </c>
      <c r="D41" s="296">
        <f t="shared" si="30"/>
        <v>0</v>
      </c>
      <c r="E41" s="296">
        <f t="shared" si="31"/>
        <v>0</v>
      </c>
      <c r="F41" s="296">
        <f t="shared" si="32"/>
        <v>0</v>
      </c>
      <c r="G41" s="296">
        <f t="shared" si="42"/>
        <v>0</v>
      </c>
      <c r="H41" s="296">
        <f t="shared" si="33"/>
        <v>0</v>
      </c>
      <c r="I41" s="296">
        <f t="shared" si="34"/>
        <v>0</v>
      </c>
      <c r="J41" s="296">
        <f t="shared" si="35"/>
        <v>0</v>
      </c>
      <c r="K41" s="296">
        <f t="shared" si="36"/>
        <v>0</v>
      </c>
      <c r="L41" s="296">
        <f t="shared" si="37"/>
        <v>0</v>
      </c>
      <c r="M41" s="296">
        <f t="shared" si="38"/>
        <v>0</v>
      </c>
      <c r="N41" s="296">
        <f t="shared" si="39"/>
        <v>0</v>
      </c>
      <c r="O41" s="66">
        <f t="shared" si="40"/>
        <v>0</v>
      </c>
      <c r="R41" s="490"/>
      <c r="S41" s="9" t="s">
        <v>8</v>
      </c>
      <c r="T41" s="367">
        <v>0</v>
      </c>
      <c r="U41" s="367">
        <v>0</v>
      </c>
      <c r="V41" s="367">
        <v>8.1405216558767368E-2</v>
      </c>
      <c r="W41" s="367">
        <v>2.2956913863160566E-5</v>
      </c>
      <c r="X41" s="367">
        <v>3.4472953264782946E-2</v>
      </c>
      <c r="Y41" s="367">
        <v>6.3131513123691567E-4</v>
      </c>
      <c r="Z41" s="367">
        <v>0</v>
      </c>
      <c r="AA41" s="367">
        <v>0</v>
      </c>
      <c r="AB41" s="367">
        <v>8.2475210239312411E-7</v>
      </c>
      <c r="AC41" s="367">
        <v>7.335881824972959E-2</v>
      </c>
      <c r="AD41" s="367">
        <v>0.10791978925951476</v>
      </c>
      <c r="AE41" s="367">
        <v>0.14249179374703469</v>
      </c>
      <c r="AF41" s="368">
        <f t="shared" si="41"/>
        <v>0.44030366787703179</v>
      </c>
    </row>
    <row r="42" spans="1:34" ht="15" thickBot="1" x14ac:dyDescent="0.4">
      <c r="A42" s="487"/>
      <c r="B42" s="177" t="s">
        <v>42</v>
      </c>
      <c r="C42" s="296">
        <f t="shared" si="29"/>
        <v>0</v>
      </c>
      <c r="D42" s="296">
        <f t="shared" si="30"/>
        <v>0</v>
      </c>
      <c r="E42" s="296">
        <f t="shared" si="31"/>
        <v>0</v>
      </c>
      <c r="F42" s="296">
        <f t="shared" si="32"/>
        <v>0</v>
      </c>
      <c r="G42" s="296">
        <f t="shared" si="42"/>
        <v>0</v>
      </c>
      <c r="H42" s="296">
        <f t="shared" si="33"/>
        <v>0</v>
      </c>
      <c r="I42" s="296">
        <f t="shared" si="34"/>
        <v>0</v>
      </c>
      <c r="J42" s="296">
        <f t="shared" si="35"/>
        <v>0</v>
      </c>
      <c r="K42" s="296">
        <f t="shared" si="36"/>
        <v>0</v>
      </c>
      <c r="L42" s="296">
        <f t="shared" si="37"/>
        <v>0</v>
      </c>
      <c r="M42" s="296">
        <f t="shared" si="38"/>
        <v>0</v>
      </c>
      <c r="N42" s="296">
        <f t="shared" si="39"/>
        <v>0</v>
      </c>
      <c r="O42" s="66">
        <f t="shared" si="40"/>
        <v>0</v>
      </c>
      <c r="R42" s="491"/>
      <c r="S42" s="177" t="s">
        <v>42</v>
      </c>
      <c r="T42" s="367">
        <v>0</v>
      </c>
      <c r="U42" s="367">
        <v>0</v>
      </c>
      <c r="V42" s="367">
        <v>0</v>
      </c>
      <c r="W42" s="367">
        <v>0</v>
      </c>
      <c r="X42" s="367">
        <v>0</v>
      </c>
      <c r="Y42" s="367">
        <v>0</v>
      </c>
      <c r="Z42" s="367">
        <v>0</v>
      </c>
      <c r="AA42" s="367">
        <v>0</v>
      </c>
      <c r="AB42" s="367">
        <v>0</v>
      </c>
      <c r="AC42" s="367">
        <v>0</v>
      </c>
      <c r="AD42" s="367">
        <v>0</v>
      </c>
      <c r="AE42" s="367">
        <v>0</v>
      </c>
      <c r="AF42" s="368">
        <f t="shared" si="41"/>
        <v>0</v>
      </c>
    </row>
    <row r="43" spans="1:34" ht="21.5" thickBot="1" x14ac:dyDescent="0.55000000000000004">
      <c r="A43" s="68"/>
      <c r="B43" s="178" t="s">
        <v>43</v>
      </c>
      <c r="C43" s="179">
        <f t="shared" ref="C43:N43" si="43">SUM(C32:C42)</f>
        <v>0</v>
      </c>
      <c r="D43" s="179">
        <f t="shared" si="43"/>
        <v>0</v>
      </c>
      <c r="E43" s="179">
        <f t="shared" si="43"/>
        <v>0</v>
      </c>
      <c r="F43" s="179">
        <f t="shared" si="43"/>
        <v>0</v>
      </c>
      <c r="G43" s="179">
        <f t="shared" si="43"/>
        <v>0</v>
      </c>
      <c r="H43" s="179">
        <f t="shared" si="43"/>
        <v>0</v>
      </c>
      <c r="I43" s="179">
        <f t="shared" si="43"/>
        <v>0</v>
      </c>
      <c r="J43" s="179">
        <f t="shared" si="43"/>
        <v>0</v>
      </c>
      <c r="K43" s="179">
        <f t="shared" si="43"/>
        <v>0</v>
      </c>
      <c r="L43" s="180">
        <f t="shared" si="43"/>
        <v>0</v>
      </c>
      <c r="M43" s="180">
        <f t="shared" si="43"/>
        <v>0</v>
      </c>
      <c r="N43" s="182">
        <f t="shared" si="43"/>
        <v>0</v>
      </c>
      <c r="O43" s="69">
        <f t="shared" si="40"/>
        <v>0</v>
      </c>
      <c r="Q43" s="291" t="s">
        <v>231</v>
      </c>
      <c r="R43" s="68"/>
      <c r="S43" s="178" t="s">
        <v>43</v>
      </c>
      <c r="T43" s="369">
        <f t="shared" ref="T43:AE43" si="44">SUM(T32:T42)</f>
        <v>0</v>
      </c>
      <c r="U43" s="369">
        <f t="shared" si="44"/>
        <v>0</v>
      </c>
      <c r="V43" s="369">
        <f t="shared" si="44"/>
        <v>0.1685172848682992</v>
      </c>
      <c r="W43" s="369">
        <f t="shared" si="44"/>
        <v>4.7523204982599883E-5</v>
      </c>
      <c r="X43" s="369">
        <f t="shared" si="44"/>
        <v>8.5996355703497812E-2</v>
      </c>
      <c r="Y43" s="369">
        <f t="shared" si="44"/>
        <v>1.306888137021497E-3</v>
      </c>
      <c r="Z43" s="369">
        <f t="shared" si="44"/>
        <v>0</v>
      </c>
      <c r="AA43" s="369">
        <f t="shared" si="44"/>
        <v>0</v>
      </c>
      <c r="AB43" s="369">
        <f t="shared" si="44"/>
        <v>2.7780746316076145E-6</v>
      </c>
      <c r="AC43" s="370">
        <f t="shared" si="44"/>
        <v>0.15186040152189795</v>
      </c>
      <c r="AD43" s="370">
        <f t="shared" si="44"/>
        <v>0.25466419043362953</v>
      </c>
      <c r="AE43" s="371">
        <f t="shared" si="44"/>
        <v>0.33760457805603983</v>
      </c>
      <c r="AF43" s="372">
        <f t="shared" si="41"/>
        <v>1</v>
      </c>
    </row>
    <row r="44" spans="1:34" ht="21.5" thickBot="1" x14ac:dyDescent="0.55000000000000004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299" t="s">
        <v>189</v>
      </c>
      <c r="P44" s="300">
        <f>SUM(C32:N42)</f>
        <v>0</v>
      </c>
      <c r="Q44" s="293">
        <f>'FORECAST OVERVIEW'!D8</f>
        <v>0</v>
      </c>
      <c r="R44" s="68"/>
      <c r="S44" s="374"/>
      <c r="T44" s="375"/>
      <c r="U44" s="375"/>
      <c r="V44" s="375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33">
        <f>SUM(T43:AE43)</f>
        <v>1</v>
      </c>
      <c r="AH44" s="333">
        <f>SUM(AF32:AF42)</f>
        <v>1</v>
      </c>
    </row>
    <row r="45" spans="1:34" ht="21.5" thickBot="1" x14ac:dyDescent="0.55000000000000004">
      <c r="A45" s="68"/>
      <c r="B45" s="174" t="s">
        <v>36</v>
      </c>
      <c r="C45" s="336" t="s">
        <v>203</v>
      </c>
      <c r="D45" s="336" t="s">
        <v>204</v>
      </c>
      <c r="E45" s="336" t="s">
        <v>205</v>
      </c>
      <c r="F45" s="336" t="s">
        <v>206</v>
      </c>
      <c r="G45" s="336" t="s">
        <v>44</v>
      </c>
      <c r="H45" s="336" t="s">
        <v>207</v>
      </c>
      <c r="I45" s="336" t="s">
        <v>208</v>
      </c>
      <c r="J45" s="336" t="s">
        <v>209</v>
      </c>
      <c r="K45" s="336" t="s">
        <v>210</v>
      </c>
      <c r="L45" s="336" t="s">
        <v>211</v>
      </c>
      <c r="M45" s="336" t="s">
        <v>212</v>
      </c>
      <c r="N45" s="336" t="s">
        <v>213</v>
      </c>
      <c r="O45" s="176" t="s">
        <v>34</v>
      </c>
      <c r="R45" s="68"/>
      <c r="S45" s="174" t="s">
        <v>36</v>
      </c>
      <c r="T45" s="175" t="s">
        <v>203</v>
      </c>
      <c r="U45" s="175" t="s">
        <v>204</v>
      </c>
      <c r="V45" s="175" t="s">
        <v>205</v>
      </c>
      <c r="W45" s="175" t="s">
        <v>206</v>
      </c>
      <c r="X45" s="175" t="s">
        <v>44</v>
      </c>
      <c r="Y45" s="175" t="s">
        <v>207</v>
      </c>
      <c r="Z45" s="175" t="s">
        <v>208</v>
      </c>
      <c r="AA45" s="175" t="s">
        <v>209</v>
      </c>
      <c r="AB45" s="175" t="s">
        <v>210</v>
      </c>
      <c r="AC45" s="175" t="s">
        <v>211</v>
      </c>
      <c r="AD45" s="175" t="s">
        <v>212</v>
      </c>
      <c r="AE45" s="175" t="s">
        <v>213</v>
      </c>
      <c r="AF45" s="176" t="s">
        <v>34</v>
      </c>
    </row>
    <row r="46" spans="1:34" ht="14.4" customHeight="1" x14ac:dyDescent="0.35">
      <c r="A46" s="485" t="s">
        <v>50</v>
      </c>
      <c r="B46" s="9" t="s">
        <v>0</v>
      </c>
      <c r="C46" s="334">
        <f t="shared" ref="C46:C56" si="45">$Q$58*T46</f>
        <v>0</v>
      </c>
      <c r="D46" s="334">
        <f t="shared" ref="D46:D56" si="46">$Q$58*U46</f>
        <v>0</v>
      </c>
      <c r="E46" s="334">
        <f t="shared" ref="E46:E56" si="47">$Q$58*V46</f>
        <v>0</v>
      </c>
      <c r="F46" s="334">
        <f t="shared" ref="F46:F56" si="48">$Q$58*W46</f>
        <v>0</v>
      </c>
      <c r="G46" s="296">
        <f>$Q$58*X46</f>
        <v>0</v>
      </c>
      <c r="H46" s="296">
        <f t="shared" ref="H46:H56" si="49">$Q$58*Y46</f>
        <v>0</v>
      </c>
      <c r="I46" s="296">
        <f t="shared" ref="I46:I56" si="50">$Q$58*Z46</f>
        <v>0</v>
      </c>
      <c r="J46" s="296">
        <f t="shared" ref="J46:J56" si="51">$Q$58*AA46</f>
        <v>0</v>
      </c>
      <c r="K46" s="296">
        <f t="shared" ref="K46:K56" si="52">$Q$58*AB46</f>
        <v>0</v>
      </c>
      <c r="L46" s="296">
        <f t="shared" ref="L46:L56" si="53">$Q$58*AC46</f>
        <v>0</v>
      </c>
      <c r="M46" s="296">
        <f t="shared" ref="M46:M56" si="54">$Q$58*AD46</f>
        <v>0</v>
      </c>
      <c r="N46" s="296">
        <f t="shared" ref="N46:N56" si="55">$Q$58*AE46</f>
        <v>0</v>
      </c>
      <c r="O46" s="66">
        <f t="shared" ref="O46:O57" si="56">SUM(C46:N46)</f>
        <v>0</v>
      </c>
      <c r="P46" s="183"/>
      <c r="R46" s="489" t="s">
        <v>50</v>
      </c>
      <c r="S46" s="9" t="s">
        <v>0</v>
      </c>
      <c r="T46" s="367">
        <v>0</v>
      </c>
      <c r="U46" s="367">
        <v>1</v>
      </c>
      <c r="V46" s="367">
        <v>0</v>
      </c>
      <c r="W46" s="367">
        <v>0</v>
      </c>
      <c r="X46" s="367">
        <v>0</v>
      </c>
      <c r="Y46" s="367">
        <v>0</v>
      </c>
      <c r="Z46" s="367">
        <v>0</v>
      </c>
      <c r="AA46" s="367">
        <v>0</v>
      </c>
      <c r="AB46" s="367">
        <v>0</v>
      </c>
      <c r="AC46" s="367">
        <v>0</v>
      </c>
      <c r="AD46" s="367">
        <v>0</v>
      </c>
      <c r="AE46" s="367">
        <v>0</v>
      </c>
      <c r="AF46" s="368">
        <f t="shared" ref="AF46:AF57" si="57">SUM(T46:AE46)</f>
        <v>1</v>
      </c>
    </row>
    <row r="47" spans="1:34" x14ac:dyDescent="0.35">
      <c r="A47" s="486"/>
      <c r="B47" s="10" t="s">
        <v>1</v>
      </c>
      <c r="C47" s="334">
        <f t="shared" si="45"/>
        <v>0</v>
      </c>
      <c r="D47" s="334">
        <f t="shared" si="46"/>
        <v>0</v>
      </c>
      <c r="E47" s="334">
        <f t="shared" si="47"/>
        <v>0</v>
      </c>
      <c r="F47" s="334">
        <f t="shared" si="48"/>
        <v>0</v>
      </c>
      <c r="G47" s="296">
        <f t="shared" ref="G47:G56" si="58">$Q$58*X47</f>
        <v>0</v>
      </c>
      <c r="H47" s="296">
        <f t="shared" si="49"/>
        <v>0</v>
      </c>
      <c r="I47" s="296">
        <f t="shared" si="50"/>
        <v>0</v>
      </c>
      <c r="J47" s="296">
        <f t="shared" si="51"/>
        <v>0</v>
      </c>
      <c r="K47" s="296">
        <f t="shared" si="52"/>
        <v>0</v>
      </c>
      <c r="L47" s="296">
        <f t="shared" si="53"/>
        <v>0</v>
      </c>
      <c r="M47" s="296">
        <f t="shared" si="54"/>
        <v>0</v>
      </c>
      <c r="N47" s="296">
        <f t="shared" si="55"/>
        <v>0</v>
      </c>
      <c r="O47" s="66">
        <f t="shared" si="56"/>
        <v>0</v>
      </c>
      <c r="R47" s="490"/>
      <c r="S47" s="10" t="s">
        <v>1</v>
      </c>
      <c r="T47" s="367">
        <v>0</v>
      </c>
      <c r="U47" s="367">
        <v>0</v>
      </c>
      <c r="V47" s="367">
        <v>0</v>
      </c>
      <c r="W47" s="367">
        <v>0</v>
      </c>
      <c r="X47" s="367">
        <v>0</v>
      </c>
      <c r="Y47" s="367">
        <v>0</v>
      </c>
      <c r="Z47" s="367">
        <v>0</v>
      </c>
      <c r="AA47" s="367">
        <v>0</v>
      </c>
      <c r="AB47" s="367">
        <v>0</v>
      </c>
      <c r="AC47" s="367">
        <v>0</v>
      </c>
      <c r="AD47" s="367">
        <v>0</v>
      </c>
      <c r="AE47" s="367">
        <v>0</v>
      </c>
      <c r="AF47" s="368">
        <f t="shared" si="57"/>
        <v>0</v>
      </c>
    </row>
    <row r="48" spans="1:34" x14ac:dyDescent="0.35">
      <c r="A48" s="486"/>
      <c r="B48" s="9" t="s">
        <v>2</v>
      </c>
      <c r="C48" s="334">
        <f t="shared" si="45"/>
        <v>0</v>
      </c>
      <c r="D48" s="334">
        <f t="shared" si="46"/>
        <v>0</v>
      </c>
      <c r="E48" s="334">
        <f t="shared" si="47"/>
        <v>0</v>
      </c>
      <c r="F48" s="334">
        <f t="shared" si="48"/>
        <v>0</v>
      </c>
      <c r="G48" s="296">
        <f t="shared" si="58"/>
        <v>0</v>
      </c>
      <c r="H48" s="296">
        <f t="shared" si="49"/>
        <v>0</v>
      </c>
      <c r="I48" s="296">
        <f t="shared" si="50"/>
        <v>0</v>
      </c>
      <c r="J48" s="296">
        <f t="shared" si="51"/>
        <v>0</v>
      </c>
      <c r="K48" s="296">
        <f t="shared" si="52"/>
        <v>0</v>
      </c>
      <c r="L48" s="296">
        <f t="shared" si="53"/>
        <v>0</v>
      </c>
      <c r="M48" s="296">
        <f t="shared" si="54"/>
        <v>0</v>
      </c>
      <c r="N48" s="296">
        <f t="shared" si="55"/>
        <v>0</v>
      </c>
      <c r="O48" s="66">
        <f t="shared" si="56"/>
        <v>0</v>
      </c>
      <c r="R48" s="490"/>
      <c r="S48" s="9" t="s">
        <v>2</v>
      </c>
      <c r="T48" s="367">
        <v>0</v>
      </c>
      <c r="U48" s="367">
        <v>0</v>
      </c>
      <c r="V48" s="367">
        <v>0</v>
      </c>
      <c r="W48" s="367">
        <v>0</v>
      </c>
      <c r="X48" s="367">
        <v>0</v>
      </c>
      <c r="Y48" s="367">
        <v>0</v>
      </c>
      <c r="Z48" s="367">
        <v>0</v>
      </c>
      <c r="AA48" s="367">
        <v>0</v>
      </c>
      <c r="AB48" s="367">
        <v>0</v>
      </c>
      <c r="AC48" s="367">
        <v>0</v>
      </c>
      <c r="AD48" s="367">
        <v>0</v>
      </c>
      <c r="AE48" s="367">
        <v>0</v>
      </c>
      <c r="AF48" s="368">
        <f t="shared" si="57"/>
        <v>0</v>
      </c>
    </row>
    <row r="49" spans="1:34" x14ac:dyDescent="0.35">
      <c r="A49" s="486"/>
      <c r="B49" s="9" t="s">
        <v>9</v>
      </c>
      <c r="C49" s="296">
        <f t="shared" si="45"/>
        <v>0</v>
      </c>
      <c r="D49" s="296">
        <f t="shared" si="46"/>
        <v>0</v>
      </c>
      <c r="E49" s="296">
        <f t="shared" si="47"/>
        <v>0</v>
      </c>
      <c r="F49" s="296">
        <f t="shared" si="48"/>
        <v>0</v>
      </c>
      <c r="G49" s="296">
        <f t="shared" si="58"/>
        <v>0</v>
      </c>
      <c r="H49" s="296">
        <f t="shared" si="49"/>
        <v>0</v>
      </c>
      <c r="I49" s="296">
        <f t="shared" si="50"/>
        <v>0</v>
      </c>
      <c r="J49" s="296">
        <f t="shared" si="51"/>
        <v>0</v>
      </c>
      <c r="K49" s="296">
        <f t="shared" si="52"/>
        <v>0</v>
      </c>
      <c r="L49" s="296">
        <f t="shared" si="53"/>
        <v>0</v>
      </c>
      <c r="M49" s="296">
        <f t="shared" si="54"/>
        <v>0</v>
      </c>
      <c r="N49" s="296">
        <f t="shared" si="55"/>
        <v>0</v>
      </c>
      <c r="O49" s="66">
        <f t="shared" si="56"/>
        <v>0</v>
      </c>
      <c r="R49" s="490"/>
      <c r="S49" s="9" t="s">
        <v>9</v>
      </c>
      <c r="T49" s="367">
        <v>0</v>
      </c>
      <c r="U49" s="367">
        <v>0</v>
      </c>
      <c r="V49" s="367">
        <v>0</v>
      </c>
      <c r="W49" s="367">
        <v>0</v>
      </c>
      <c r="X49" s="367">
        <v>0</v>
      </c>
      <c r="Y49" s="367">
        <v>0</v>
      </c>
      <c r="Z49" s="367">
        <v>0</v>
      </c>
      <c r="AA49" s="367">
        <v>0</v>
      </c>
      <c r="AB49" s="367">
        <v>0</v>
      </c>
      <c r="AC49" s="367">
        <v>0</v>
      </c>
      <c r="AD49" s="367">
        <v>0</v>
      </c>
      <c r="AE49" s="367">
        <v>0</v>
      </c>
      <c r="AF49" s="368">
        <f t="shared" si="57"/>
        <v>0</v>
      </c>
    </row>
    <row r="50" spans="1:34" x14ac:dyDescent="0.35">
      <c r="A50" s="486"/>
      <c r="B50" s="10" t="s">
        <v>3</v>
      </c>
      <c r="C50" s="296">
        <f t="shared" si="45"/>
        <v>0</v>
      </c>
      <c r="D50" s="296">
        <f t="shared" si="46"/>
        <v>0</v>
      </c>
      <c r="E50" s="296">
        <f t="shared" si="47"/>
        <v>0</v>
      </c>
      <c r="F50" s="296">
        <f t="shared" si="48"/>
        <v>0</v>
      </c>
      <c r="G50" s="296">
        <f t="shared" si="58"/>
        <v>0</v>
      </c>
      <c r="H50" s="296">
        <f t="shared" si="49"/>
        <v>0</v>
      </c>
      <c r="I50" s="296">
        <f t="shared" si="50"/>
        <v>0</v>
      </c>
      <c r="J50" s="296">
        <f t="shared" si="51"/>
        <v>0</v>
      </c>
      <c r="K50" s="296">
        <f t="shared" si="52"/>
        <v>0</v>
      </c>
      <c r="L50" s="296">
        <f t="shared" si="53"/>
        <v>0</v>
      </c>
      <c r="M50" s="296">
        <f t="shared" si="54"/>
        <v>0</v>
      </c>
      <c r="N50" s="296">
        <f t="shared" si="55"/>
        <v>0</v>
      </c>
      <c r="O50" s="66">
        <f t="shared" si="56"/>
        <v>0</v>
      </c>
      <c r="R50" s="490"/>
      <c r="S50" s="10" t="s">
        <v>3</v>
      </c>
      <c r="T50" s="367">
        <v>0</v>
      </c>
      <c r="U50" s="367">
        <v>0</v>
      </c>
      <c r="V50" s="367">
        <v>0</v>
      </c>
      <c r="W50" s="367">
        <v>0</v>
      </c>
      <c r="X50" s="367">
        <v>0</v>
      </c>
      <c r="Y50" s="367">
        <v>0</v>
      </c>
      <c r="Z50" s="367">
        <v>0</v>
      </c>
      <c r="AA50" s="367">
        <v>0</v>
      </c>
      <c r="AB50" s="367">
        <v>0</v>
      </c>
      <c r="AC50" s="367">
        <v>0</v>
      </c>
      <c r="AD50" s="367">
        <v>0</v>
      </c>
      <c r="AE50" s="367">
        <v>0</v>
      </c>
      <c r="AF50" s="368">
        <f t="shared" si="57"/>
        <v>0</v>
      </c>
    </row>
    <row r="51" spans="1:34" x14ac:dyDescent="0.35">
      <c r="A51" s="486"/>
      <c r="B51" s="9" t="s">
        <v>4</v>
      </c>
      <c r="C51" s="296">
        <f t="shared" si="45"/>
        <v>0</v>
      </c>
      <c r="D51" s="296">
        <f t="shared" si="46"/>
        <v>0</v>
      </c>
      <c r="E51" s="296">
        <f t="shared" si="47"/>
        <v>0</v>
      </c>
      <c r="F51" s="296">
        <f t="shared" si="48"/>
        <v>0</v>
      </c>
      <c r="G51" s="296">
        <f t="shared" si="58"/>
        <v>0</v>
      </c>
      <c r="H51" s="296">
        <f t="shared" si="49"/>
        <v>0</v>
      </c>
      <c r="I51" s="296">
        <f t="shared" si="50"/>
        <v>0</v>
      </c>
      <c r="J51" s="296">
        <f t="shared" si="51"/>
        <v>0</v>
      </c>
      <c r="K51" s="296">
        <f t="shared" si="52"/>
        <v>0</v>
      </c>
      <c r="L51" s="296">
        <f t="shared" si="53"/>
        <v>0</v>
      </c>
      <c r="M51" s="296">
        <f t="shared" si="54"/>
        <v>0</v>
      </c>
      <c r="N51" s="296">
        <f t="shared" si="55"/>
        <v>0</v>
      </c>
      <c r="O51" s="66">
        <f t="shared" si="56"/>
        <v>0</v>
      </c>
      <c r="R51" s="490"/>
      <c r="S51" s="9" t="s">
        <v>4</v>
      </c>
      <c r="T51" s="367">
        <v>0</v>
      </c>
      <c r="U51" s="367">
        <v>0</v>
      </c>
      <c r="V51" s="367">
        <v>0</v>
      </c>
      <c r="W51" s="367">
        <v>0</v>
      </c>
      <c r="X51" s="367">
        <v>0</v>
      </c>
      <c r="Y51" s="367">
        <v>0</v>
      </c>
      <c r="Z51" s="367">
        <v>0</v>
      </c>
      <c r="AA51" s="367">
        <v>0</v>
      </c>
      <c r="AB51" s="367">
        <v>0</v>
      </c>
      <c r="AC51" s="367">
        <v>0</v>
      </c>
      <c r="AD51" s="367">
        <v>0</v>
      </c>
      <c r="AE51" s="367">
        <v>0</v>
      </c>
      <c r="AF51" s="368">
        <f t="shared" si="57"/>
        <v>0</v>
      </c>
    </row>
    <row r="52" spans="1:34" x14ac:dyDescent="0.35">
      <c r="A52" s="486"/>
      <c r="B52" s="9" t="s">
        <v>5</v>
      </c>
      <c r="C52" s="296">
        <f t="shared" si="45"/>
        <v>0</v>
      </c>
      <c r="D52" s="296">
        <f t="shared" si="46"/>
        <v>0</v>
      </c>
      <c r="E52" s="296">
        <f t="shared" si="47"/>
        <v>0</v>
      </c>
      <c r="F52" s="296">
        <f t="shared" si="48"/>
        <v>0</v>
      </c>
      <c r="G52" s="296">
        <f t="shared" si="58"/>
        <v>0</v>
      </c>
      <c r="H52" s="296">
        <f t="shared" si="49"/>
        <v>0</v>
      </c>
      <c r="I52" s="296">
        <f t="shared" si="50"/>
        <v>0</v>
      </c>
      <c r="J52" s="296">
        <f t="shared" si="51"/>
        <v>0</v>
      </c>
      <c r="K52" s="296">
        <f t="shared" si="52"/>
        <v>0</v>
      </c>
      <c r="L52" s="296">
        <f t="shared" si="53"/>
        <v>0</v>
      </c>
      <c r="M52" s="296">
        <f t="shared" si="54"/>
        <v>0</v>
      </c>
      <c r="N52" s="296">
        <f t="shared" si="55"/>
        <v>0</v>
      </c>
      <c r="O52" s="66">
        <f t="shared" si="56"/>
        <v>0</v>
      </c>
      <c r="R52" s="490"/>
      <c r="S52" s="9" t="s">
        <v>5</v>
      </c>
      <c r="T52" s="367">
        <v>0</v>
      </c>
      <c r="U52" s="367">
        <v>0</v>
      </c>
      <c r="V52" s="367">
        <v>0</v>
      </c>
      <c r="W52" s="367">
        <v>0</v>
      </c>
      <c r="X52" s="367">
        <v>0</v>
      </c>
      <c r="Y52" s="367">
        <v>0</v>
      </c>
      <c r="Z52" s="367">
        <v>0</v>
      </c>
      <c r="AA52" s="367">
        <v>0</v>
      </c>
      <c r="AB52" s="367">
        <v>0</v>
      </c>
      <c r="AC52" s="367">
        <v>0</v>
      </c>
      <c r="AD52" s="367">
        <v>0</v>
      </c>
      <c r="AE52" s="367">
        <v>0</v>
      </c>
      <c r="AF52" s="368">
        <f t="shared" si="57"/>
        <v>0</v>
      </c>
    </row>
    <row r="53" spans="1:34" x14ac:dyDescent="0.35">
      <c r="A53" s="486"/>
      <c r="B53" s="9" t="s">
        <v>6</v>
      </c>
      <c r="C53" s="296">
        <f t="shared" si="45"/>
        <v>0</v>
      </c>
      <c r="D53" s="296">
        <f t="shared" si="46"/>
        <v>0</v>
      </c>
      <c r="E53" s="296">
        <f t="shared" si="47"/>
        <v>0</v>
      </c>
      <c r="F53" s="296">
        <f t="shared" si="48"/>
        <v>0</v>
      </c>
      <c r="G53" s="296">
        <f t="shared" si="58"/>
        <v>0</v>
      </c>
      <c r="H53" s="296">
        <f t="shared" si="49"/>
        <v>0</v>
      </c>
      <c r="I53" s="296">
        <f t="shared" si="50"/>
        <v>0</v>
      </c>
      <c r="J53" s="296">
        <f t="shared" si="51"/>
        <v>0</v>
      </c>
      <c r="K53" s="296">
        <f t="shared" si="52"/>
        <v>0</v>
      </c>
      <c r="L53" s="296">
        <f t="shared" si="53"/>
        <v>0</v>
      </c>
      <c r="M53" s="296">
        <f t="shared" si="54"/>
        <v>0</v>
      </c>
      <c r="N53" s="296">
        <f t="shared" si="55"/>
        <v>0</v>
      </c>
      <c r="O53" s="66">
        <f t="shared" si="56"/>
        <v>0</v>
      </c>
      <c r="R53" s="490"/>
      <c r="S53" s="9" t="s">
        <v>6</v>
      </c>
      <c r="T53" s="367">
        <v>0</v>
      </c>
      <c r="U53" s="367">
        <v>0</v>
      </c>
      <c r="V53" s="367">
        <v>0</v>
      </c>
      <c r="W53" s="367">
        <v>0</v>
      </c>
      <c r="X53" s="367">
        <v>0</v>
      </c>
      <c r="Y53" s="367">
        <v>0</v>
      </c>
      <c r="Z53" s="367">
        <v>0</v>
      </c>
      <c r="AA53" s="367">
        <v>0</v>
      </c>
      <c r="AB53" s="367">
        <v>0</v>
      </c>
      <c r="AC53" s="367">
        <v>0</v>
      </c>
      <c r="AD53" s="367">
        <v>0</v>
      </c>
      <c r="AE53" s="367">
        <v>0</v>
      </c>
      <c r="AF53" s="368">
        <f t="shared" si="57"/>
        <v>0</v>
      </c>
    </row>
    <row r="54" spans="1:34" x14ac:dyDescent="0.35">
      <c r="A54" s="486"/>
      <c r="B54" s="9" t="s">
        <v>7</v>
      </c>
      <c r="C54" s="296">
        <f t="shared" si="45"/>
        <v>0</v>
      </c>
      <c r="D54" s="296">
        <f t="shared" si="46"/>
        <v>0</v>
      </c>
      <c r="E54" s="296">
        <f t="shared" si="47"/>
        <v>0</v>
      </c>
      <c r="F54" s="296">
        <f t="shared" si="48"/>
        <v>0</v>
      </c>
      <c r="G54" s="296">
        <f t="shared" si="58"/>
        <v>0</v>
      </c>
      <c r="H54" s="296">
        <f t="shared" si="49"/>
        <v>0</v>
      </c>
      <c r="I54" s="296">
        <f t="shared" si="50"/>
        <v>0</v>
      </c>
      <c r="J54" s="296">
        <f t="shared" si="51"/>
        <v>0</v>
      </c>
      <c r="K54" s="296">
        <f t="shared" si="52"/>
        <v>0</v>
      </c>
      <c r="L54" s="296">
        <f t="shared" si="53"/>
        <v>0</v>
      </c>
      <c r="M54" s="296">
        <f t="shared" si="54"/>
        <v>0</v>
      </c>
      <c r="N54" s="296">
        <f t="shared" si="55"/>
        <v>0</v>
      </c>
      <c r="O54" s="66">
        <f t="shared" si="56"/>
        <v>0</v>
      </c>
      <c r="R54" s="490"/>
      <c r="S54" s="9" t="s">
        <v>7</v>
      </c>
      <c r="T54" s="367">
        <v>0</v>
      </c>
      <c r="U54" s="367">
        <v>0</v>
      </c>
      <c r="V54" s="367">
        <v>0</v>
      </c>
      <c r="W54" s="367">
        <v>0</v>
      </c>
      <c r="X54" s="367">
        <v>0</v>
      </c>
      <c r="Y54" s="367">
        <v>0</v>
      </c>
      <c r="Z54" s="367">
        <v>0</v>
      </c>
      <c r="AA54" s="367">
        <v>0</v>
      </c>
      <c r="AB54" s="367">
        <v>0</v>
      </c>
      <c r="AC54" s="367">
        <v>0</v>
      </c>
      <c r="AD54" s="367">
        <v>0</v>
      </c>
      <c r="AE54" s="367">
        <v>0</v>
      </c>
      <c r="AF54" s="368">
        <f t="shared" si="57"/>
        <v>0</v>
      </c>
    </row>
    <row r="55" spans="1:34" x14ac:dyDescent="0.35">
      <c r="A55" s="486"/>
      <c r="B55" s="9" t="s">
        <v>8</v>
      </c>
      <c r="C55" s="296">
        <f t="shared" si="45"/>
        <v>0</v>
      </c>
      <c r="D55" s="296">
        <f t="shared" si="46"/>
        <v>0</v>
      </c>
      <c r="E55" s="296">
        <f t="shared" si="47"/>
        <v>0</v>
      </c>
      <c r="F55" s="296">
        <f t="shared" si="48"/>
        <v>0</v>
      </c>
      <c r="G55" s="296">
        <f t="shared" si="58"/>
        <v>0</v>
      </c>
      <c r="H55" s="296">
        <f t="shared" si="49"/>
        <v>0</v>
      </c>
      <c r="I55" s="296">
        <f t="shared" si="50"/>
        <v>0</v>
      </c>
      <c r="J55" s="296">
        <f t="shared" si="51"/>
        <v>0</v>
      </c>
      <c r="K55" s="296">
        <f t="shared" si="52"/>
        <v>0</v>
      </c>
      <c r="L55" s="296">
        <f t="shared" si="53"/>
        <v>0</v>
      </c>
      <c r="M55" s="296">
        <f t="shared" si="54"/>
        <v>0</v>
      </c>
      <c r="N55" s="296">
        <f t="shared" si="55"/>
        <v>0</v>
      </c>
      <c r="O55" s="66">
        <f t="shared" si="56"/>
        <v>0</v>
      </c>
      <c r="R55" s="490"/>
      <c r="S55" s="9" t="s">
        <v>8</v>
      </c>
      <c r="T55" s="367">
        <v>0</v>
      </c>
      <c r="U55" s="367">
        <v>0</v>
      </c>
      <c r="V55" s="367">
        <v>0</v>
      </c>
      <c r="W55" s="367">
        <v>0</v>
      </c>
      <c r="X55" s="367">
        <v>0</v>
      </c>
      <c r="Y55" s="367">
        <v>0</v>
      </c>
      <c r="Z55" s="367">
        <v>0</v>
      </c>
      <c r="AA55" s="367">
        <v>0</v>
      </c>
      <c r="AB55" s="367">
        <v>0</v>
      </c>
      <c r="AC55" s="367">
        <v>0</v>
      </c>
      <c r="AD55" s="367">
        <v>0</v>
      </c>
      <c r="AE55" s="367">
        <v>0</v>
      </c>
      <c r="AF55" s="368">
        <f t="shared" si="57"/>
        <v>0</v>
      </c>
    </row>
    <row r="56" spans="1:34" ht="15" thickBot="1" x14ac:dyDescent="0.4">
      <c r="A56" s="487"/>
      <c r="B56" s="177" t="s">
        <v>42</v>
      </c>
      <c r="C56" s="296">
        <f t="shared" si="45"/>
        <v>0</v>
      </c>
      <c r="D56" s="296">
        <f t="shared" si="46"/>
        <v>0</v>
      </c>
      <c r="E56" s="296">
        <f t="shared" si="47"/>
        <v>0</v>
      </c>
      <c r="F56" s="296">
        <f t="shared" si="48"/>
        <v>0</v>
      </c>
      <c r="G56" s="296">
        <f t="shared" si="58"/>
        <v>0</v>
      </c>
      <c r="H56" s="296">
        <f t="shared" si="49"/>
        <v>0</v>
      </c>
      <c r="I56" s="296">
        <f t="shared" si="50"/>
        <v>0</v>
      </c>
      <c r="J56" s="296">
        <f t="shared" si="51"/>
        <v>0</v>
      </c>
      <c r="K56" s="296">
        <f t="shared" si="52"/>
        <v>0</v>
      </c>
      <c r="L56" s="296">
        <f t="shared" si="53"/>
        <v>0</v>
      </c>
      <c r="M56" s="296">
        <f t="shared" si="54"/>
        <v>0</v>
      </c>
      <c r="N56" s="296">
        <f t="shared" si="55"/>
        <v>0</v>
      </c>
      <c r="O56" s="66">
        <f t="shared" si="56"/>
        <v>0</v>
      </c>
      <c r="R56" s="491"/>
      <c r="S56" s="177" t="s">
        <v>42</v>
      </c>
      <c r="T56" s="367">
        <v>0</v>
      </c>
      <c r="U56" s="367">
        <v>0</v>
      </c>
      <c r="V56" s="367">
        <v>0</v>
      </c>
      <c r="W56" s="367">
        <v>0</v>
      </c>
      <c r="X56" s="367">
        <v>0</v>
      </c>
      <c r="Y56" s="367">
        <v>0</v>
      </c>
      <c r="Z56" s="367">
        <v>0</v>
      </c>
      <c r="AA56" s="367">
        <v>0</v>
      </c>
      <c r="AB56" s="367">
        <v>0</v>
      </c>
      <c r="AC56" s="367">
        <v>0</v>
      </c>
      <c r="AD56" s="367">
        <v>0</v>
      </c>
      <c r="AE56" s="367">
        <v>0</v>
      </c>
      <c r="AF56" s="368">
        <f t="shared" si="57"/>
        <v>0</v>
      </c>
    </row>
    <row r="57" spans="1:34" ht="21.5" thickBot="1" x14ac:dyDescent="0.55000000000000004">
      <c r="A57" s="68"/>
      <c r="B57" s="178" t="s">
        <v>43</v>
      </c>
      <c r="C57" s="179">
        <f t="shared" ref="C57:N57" si="59">SUM(C46:C56)</f>
        <v>0</v>
      </c>
      <c r="D57" s="179">
        <f t="shared" si="59"/>
        <v>0</v>
      </c>
      <c r="E57" s="179">
        <f t="shared" si="59"/>
        <v>0</v>
      </c>
      <c r="F57" s="179">
        <f t="shared" si="59"/>
        <v>0</v>
      </c>
      <c r="G57" s="179">
        <f t="shared" si="59"/>
        <v>0</v>
      </c>
      <c r="H57" s="179">
        <f t="shared" si="59"/>
        <v>0</v>
      </c>
      <c r="I57" s="179">
        <f t="shared" si="59"/>
        <v>0</v>
      </c>
      <c r="J57" s="179">
        <f t="shared" si="59"/>
        <v>0</v>
      </c>
      <c r="K57" s="179">
        <f t="shared" si="59"/>
        <v>0</v>
      </c>
      <c r="L57" s="180">
        <f t="shared" si="59"/>
        <v>0</v>
      </c>
      <c r="M57" s="180">
        <f t="shared" si="59"/>
        <v>0</v>
      </c>
      <c r="N57" s="182">
        <f t="shared" si="59"/>
        <v>0</v>
      </c>
      <c r="O57" s="69">
        <f t="shared" si="56"/>
        <v>0</v>
      </c>
      <c r="Q57" s="291" t="s">
        <v>231</v>
      </c>
      <c r="R57" s="68"/>
      <c r="S57" s="178" t="s">
        <v>43</v>
      </c>
      <c r="T57" s="369">
        <f t="shared" ref="T57:AE57" si="60">SUM(T46:T56)</f>
        <v>0</v>
      </c>
      <c r="U57" s="369">
        <f t="shared" si="60"/>
        <v>1</v>
      </c>
      <c r="V57" s="369">
        <f t="shared" si="60"/>
        <v>0</v>
      </c>
      <c r="W57" s="369">
        <f t="shared" si="60"/>
        <v>0</v>
      </c>
      <c r="X57" s="369">
        <f t="shared" si="60"/>
        <v>0</v>
      </c>
      <c r="Y57" s="369">
        <f t="shared" si="60"/>
        <v>0</v>
      </c>
      <c r="Z57" s="369">
        <f t="shared" si="60"/>
        <v>0</v>
      </c>
      <c r="AA57" s="369">
        <f t="shared" si="60"/>
        <v>0</v>
      </c>
      <c r="AB57" s="369">
        <f t="shared" si="60"/>
        <v>0</v>
      </c>
      <c r="AC57" s="370">
        <f t="shared" si="60"/>
        <v>0</v>
      </c>
      <c r="AD57" s="370">
        <f t="shared" si="60"/>
        <v>0</v>
      </c>
      <c r="AE57" s="371">
        <f t="shared" si="60"/>
        <v>0</v>
      </c>
      <c r="AF57" s="372">
        <f t="shared" si="57"/>
        <v>1</v>
      </c>
    </row>
    <row r="58" spans="1:34" ht="21.5" thickBot="1" x14ac:dyDescent="0.55000000000000004">
      <c r="A58" s="68"/>
      <c r="O58" s="299" t="s">
        <v>189</v>
      </c>
      <c r="P58" s="300">
        <f>SUM(C46:N56)</f>
        <v>0</v>
      </c>
      <c r="Q58" s="293">
        <f>'FORECAST OVERVIEW'!D9</f>
        <v>0</v>
      </c>
      <c r="R58" s="68"/>
      <c r="T58" s="377"/>
      <c r="U58" s="251"/>
      <c r="W58" s="183"/>
      <c r="AF58"/>
      <c r="AG58" s="333">
        <f>SUM(T57:AE57)</f>
        <v>1</v>
      </c>
      <c r="AH58" s="333">
        <f>SUM(AF46:AF56)</f>
        <v>1</v>
      </c>
    </row>
    <row r="59" spans="1:34" ht="21.5" thickBot="1" x14ac:dyDescent="0.55000000000000004">
      <c r="A59" s="68"/>
      <c r="B59" s="174" t="s">
        <v>36</v>
      </c>
      <c r="C59" s="336" t="s">
        <v>203</v>
      </c>
      <c r="D59" s="336" t="s">
        <v>204</v>
      </c>
      <c r="E59" s="336" t="s">
        <v>205</v>
      </c>
      <c r="F59" s="336" t="s">
        <v>206</v>
      </c>
      <c r="G59" s="336" t="s">
        <v>44</v>
      </c>
      <c r="H59" s="336" t="s">
        <v>207</v>
      </c>
      <c r="I59" s="336" t="s">
        <v>208</v>
      </c>
      <c r="J59" s="336" t="s">
        <v>209</v>
      </c>
      <c r="K59" s="336" t="s">
        <v>210</v>
      </c>
      <c r="L59" s="336" t="s">
        <v>211</v>
      </c>
      <c r="M59" s="336" t="s">
        <v>212</v>
      </c>
      <c r="N59" s="336" t="s">
        <v>213</v>
      </c>
      <c r="O59" s="176" t="s">
        <v>34</v>
      </c>
      <c r="R59" s="68"/>
      <c r="S59" s="174" t="s">
        <v>36</v>
      </c>
      <c r="T59" s="175" t="s">
        <v>203</v>
      </c>
      <c r="U59" s="175" t="s">
        <v>204</v>
      </c>
      <c r="V59" s="175" t="s">
        <v>205</v>
      </c>
      <c r="W59" s="175" t="s">
        <v>206</v>
      </c>
      <c r="X59" s="175" t="s">
        <v>44</v>
      </c>
      <c r="Y59" s="175" t="s">
        <v>207</v>
      </c>
      <c r="Z59" s="175" t="s">
        <v>208</v>
      </c>
      <c r="AA59" s="175" t="s">
        <v>209</v>
      </c>
      <c r="AB59" s="175" t="s">
        <v>210</v>
      </c>
      <c r="AC59" s="175" t="s">
        <v>211</v>
      </c>
      <c r="AD59" s="175" t="s">
        <v>212</v>
      </c>
      <c r="AE59" s="175" t="s">
        <v>213</v>
      </c>
      <c r="AF59" s="176" t="s">
        <v>34</v>
      </c>
    </row>
    <row r="60" spans="1:34" ht="14.4" customHeight="1" x14ac:dyDescent="0.35">
      <c r="A60" s="485" t="s">
        <v>49</v>
      </c>
      <c r="B60" s="9" t="s">
        <v>0</v>
      </c>
      <c r="C60" s="296">
        <f t="shared" ref="C60:C70" si="61">$Q$72*T60</f>
        <v>0</v>
      </c>
      <c r="D60" s="296">
        <f t="shared" ref="D60:D70" si="62">$Q$72*U60</f>
        <v>0</v>
      </c>
      <c r="E60" s="296">
        <f t="shared" ref="E60:E70" si="63">$Q$72*V60</f>
        <v>0</v>
      </c>
      <c r="F60" s="296">
        <f t="shared" ref="F60:F70" si="64">$Q$72*W60</f>
        <v>0</v>
      </c>
      <c r="G60" s="296">
        <f>$Q$72*X60</f>
        <v>0</v>
      </c>
      <c r="H60" s="296">
        <f t="shared" ref="H60:H70" si="65">$Q$72*Y60</f>
        <v>0</v>
      </c>
      <c r="I60" s="296">
        <f t="shared" ref="I60:I70" si="66">$Q$72*Z60</f>
        <v>0</v>
      </c>
      <c r="J60" s="296">
        <f t="shared" ref="J60:J70" si="67">$Q$72*AA60</f>
        <v>0</v>
      </c>
      <c r="K60" s="296">
        <f t="shared" ref="K60:K70" si="68">$Q$72*AB60</f>
        <v>0</v>
      </c>
      <c r="L60" s="296">
        <f t="shared" ref="L60:L70" si="69">$Q$72*AC60</f>
        <v>0</v>
      </c>
      <c r="M60" s="296">
        <f t="shared" ref="M60:M70" si="70">$Q$72*AD60</f>
        <v>0</v>
      </c>
      <c r="N60" s="296">
        <f t="shared" ref="N60:N70" si="71">$Q$72*AE60</f>
        <v>0</v>
      </c>
      <c r="O60" s="66">
        <f t="shared" ref="O60:O71" si="72">SUM(C60:N60)</f>
        <v>0</v>
      </c>
      <c r="P60" s="183"/>
      <c r="R60" s="489" t="s">
        <v>49</v>
      </c>
      <c r="S60" s="9" t="s">
        <v>0</v>
      </c>
      <c r="T60" s="367">
        <v>0</v>
      </c>
      <c r="U60" s="367">
        <v>0</v>
      </c>
      <c r="V60" s="367">
        <v>0</v>
      </c>
      <c r="W60" s="367">
        <v>0</v>
      </c>
      <c r="X60" s="367">
        <v>0</v>
      </c>
      <c r="Y60" s="367">
        <v>0</v>
      </c>
      <c r="Z60" s="367">
        <v>0</v>
      </c>
      <c r="AA60" s="367">
        <v>0</v>
      </c>
      <c r="AB60" s="367">
        <v>0</v>
      </c>
      <c r="AC60" s="367">
        <v>0</v>
      </c>
      <c r="AD60" s="367">
        <v>0</v>
      </c>
      <c r="AE60" s="367">
        <v>0</v>
      </c>
      <c r="AF60" s="368">
        <f t="shared" ref="AF60:AF71" si="73">SUM(T60:AE60)</f>
        <v>0</v>
      </c>
    </row>
    <row r="61" spans="1:34" x14ac:dyDescent="0.35">
      <c r="A61" s="486"/>
      <c r="B61" s="10" t="s">
        <v>1</v>
      </c>
      <c r="C61" s="296">
        <f t="shared" si="61"/>
        <v>875601.96941385593</v>
      </c>
      <c r="D61" s="296">
        <f t="shared" si="62"/>
        <v>685062.12638558832</v>
      </c>
      <c r="E61" s="296">
        <f t="shared" si="63"/>
        <v>828046.69933752296</v>
      </c>
      <c r="F61" s="296">
        <f t="shared" si="64"/>
        <v>903808.47622051288</v>
      </c>
      <c r="G61" s="296">
        <f t="shared" ref="G61:G70" si="74">$Q$72*X61</f>
        <v>1693869.9894090176</v>
      </c>
      <c r="H61" s="296">
        <f t="shared" si="65"/>
        <v>2022593.0423428975</v>
      </c>
      <c r="I61" s="296">
        <f t="shared" si="66"/>
        <v>2154451.9599960335</v>
      </c>
      <c r="J61" s="296">
        <f t="shared" si="67"/>
        <v>2385417.2006581393</v>
      </c>
      <c r="K61" s="296">
        <f t="shared" si="68"/>
        <v>1814153.1604755996</v>
      </c>
      <c r="L61" s="296">
        <f t="shared" si="69"/>
        <v>1748504.9520854326</v>
      </c>
      <c r="M61" s="296">
        <f t="shared" si="70"/>
        <v>1186272.4599966444</v>
      </c>
      <c r="N61" s="296">
        <f t="shared" si="71"/>
        <v>1250123.1556818679</v>
      </c>
      <c r="O61" s="66">
        <f t="shared" si="72"/>
        <v>17547905.192003112</v>
      </c>
      <c r="R61" s="490"/>
      <c r="S61" s="10" t="s">
        <v>1</v>
      </c>
      <c r="T61" s="367">
        <v>2.7545473533938231E-2</v>
      </c>
      <c r="U61" s="367">
        <v>2.1551299940645221E-2</v>
      </c>
      <c r="V61" s="367">
        <v>2.6049437116656294E-2</v>
      </c>
      <c r="W61" s="367">
        <v>2.8432819170275403E-2</v>
      </c>
      <c r="X61" s="367">
        <v>5.3287284169121221E-2</v>
      </c>
      <c r="Y61" s="367">
        <v>6.3628549345405641E-2</v>
      </c>
      <c r="Z61" s="367">
        <v>6.7776685659968305E-2</v>
      </c>
      <c r="AA61" s="367">
        <v>7.5042597736635491E-2</v>
      </c>
      <c r="AB61" s="367">
        <v>5.7071260246071634E-2</v>
      </c>
      <c r="AC61" s="367">
        <v>5.5006039917738746E-2</v>
      </c>
      <c r="AD61" s="367">
        <v>3.7318824982487848E-2</v>
      </c>
      <c r="AE61" s="367">
        <v>3.9327497540977224E-2</v>
      </c>
      <c r="AF61" s="368">
        <f t="shared" si="73"/>
        <v>0.55203776935992122</v>
      </c>
    </row>
    <row r="62" spans="1:34" x14ac:dyDescent="0.35">
      <c r="A62" s="486"/>
      <c r="B62" s="9" t="s">
        <v>2</v>
      </c>
      <c r="C62" s="296">
        <f t="shared" si="61"/>
        <v>0</v>
      </c>
      <c r="D62" s="296">
        <f t="shared" si="62"/>
        <v>0</v>
      </c>
      <c r="E62" s="296">
        <f t="shared" si="63"/>
        <v>0</v>
      </c>
      <c r="F62" s="296">
        <f t="shared" si="64"/>
        <v>0</v>
      </c>
      <c r="G62" s="296">
        <f t="shared" si="74"/>
        <v>0</v>
      </c>
      <c r="H62" s="296">
        <f t="shared" si="65"/>
        <v>0</v>
      </c>
      <c r="I62" s="296">
        <f t="shared" si="66"/>
        <v>0</v>
      </c>
      <c r="J62" s="296">
        <f t="shared" si="67"/>
        <v>0</v>
      </c>
      <c r="K62" s="296">
        <f t="shared" si="68"/>
        <v>0</v>
      </c>
      <c r="L62" s="296">
        <f t="shared" si="69"/>
        <v>0</v>
      </c>
      <c r="M62" s="296">
        <f t="shared" si="70"/>
        <v>0</v>
      </c>
      <c r="N62" s="296">
        <f t="shared" si="71"/>
        <v>0</v>
      </c>
      <c r="O62" s="66">
        <f t="shared" si="72"/>
        <v>0</v>
      </c>
      <c r="R62" s="490"/>
      <c r="S62" s="9" t="s">
        <v>2</v>
      </c>
      <c r="T62" s="367">
        <v>0</v>
      </c>
      <c r="U62" s="367">
        <v>0</v>
      </c>
      <c r="V62" s="367">
        <v>0</v>
      </c>
      <c r="W62" s="367">
        <v>0</v>
      </c>
      <c r="X62" s="367">
        <v>0</v>
      </c>
      <c r="Y62" s="367">
        <v>0</v>
      </c>
      <c r="Z62" s="367">
        <v>0</v>
      </c>
      <c r="AA62" s="367">
        <v>0</v>
      </c>
      <c r="AB62" s="367">
        <v>0</v>
      </c>
      <c r="AC62" s="367">
        <v>0</v>
      </c>
      <c r="AD62" s="367">
        <v>0</v>
      </c>
      <c r="AE62" s="367">
        <v>0</v>
      </c>
      <c r="AF62" s="368">
        <f t="shared" si="73"/>
        <v>0</v>
      </c>
    </row>
    <row r="63" spans="1:34" x14ac:dyDescent="0.35">
      <c r="A63" s="486"/>
      <c r="B63" s="9" t="s">
        <v>9</v>
      </c>
      <c r="C63" s="296">
        <f t="shared" si="61"/>
        <v>789820.28309489239</v>
      </c>
      <c r="D63" s="296">
        <f t="shared" si="62"/>
        <v>464247.70072375855</v>
      </c>
      <c r="E63" s="296">
        <f t="shared" si="63"/>
        <v>450846.04050244018</v>
      </c>
      <c r="F63" s="296">
        <f t="shared" si="64"/>
        <v>489218.31331947132</v>
      </c>
      <c r="G63" s="296">
        <f t="shared" si="74"/>
        <v>975877.91136664955</v>
      </c>
      <c r="H63" s="296">
        <f t="shared" si="65"/>
        <v>1006207.9856812241</v>
      </c>
      <c r="I63" s="296">
        <f t="shared" si="66"/>
        <v>1176882.6940856816</v>
      </c>
      <c r="J63" s="296">
        <f t="shared" si="67"/>
        <v>1255238.1230905904</v>
      </c>
      <c r="K63" s="296">
        <f t="shared" si="68"/>
        <v>869232.63321927446</v>
      </c>
      <c r="L63" s="296">
        <f t="shared" si="69"/>
        <v>940858.29588213027</v>
      </c>
      <c r="M63" s="296">
        <f t="shared" si="70"/>
        <v>820370.60592779168</v>
      </c>
      <c r="N63" s="296">
        <f t="shared" si="71"/>
        <v>806752.90473330882</v>
      </c>
      <c r="O63" s="66">
        <f t="shared" si="72"/>
        <v>10045553.491627214</v>
      </c>
      <c r="R63" s="490"/>
      <c r="S63" s="9" t="s">
        <v>9</v>
      </c>
      <c r="T63" s="367">
        <v>2.4846876165801467E-2</v>
      </c>
      <c r="U63" s="367">
        <v>1.4604721323363901E-2</v>
      </c>
      <c r="V63" s="367">
        <v>1.4183119853937928E-2</v>
      </c>
      <c r="W63" s="367">
        <v>1.5390269291971001E-2</v>
      </c>
      <c r="X63" s="367">
        <v>3.0700044219749315E-2</v>
      </c>
      <c r="Y63" s="367">
        <v>3.1654194950901465E-2</v>
      </c>
      <c r="Z63" s="367">
        <v>3.7023433289201178E-2</v>
      </c>
      <c r="AA63" s="367">
        <v>3.9488408781821326E-2</v>
      </c>
      <c r="AB63" s="367">
        <v>2.7345101232704092E-2</v>
      </c>
      <c r="AC63" s="367">
        <v>2.9598365688643154E-2</v>
      </c>
      <c r="AD63" s="367">
        <v>2.5807955672749384E-2</v>
      </c>
      <c r="AE63" s="367">
        <v>2.5379557792264019E-2</v>
      </c>
      <c r="AF63" s="368">
        <f t="shared" si="73"/>
        <v>0.31602204826310826</v>
      </c>
    </row>
    <row r="64" spans="1:34" x14ac:dyDescent="0.35">
      <c r="A64" s="486"/>
      <c r="B64" s="10" t="s">
        <v>3</v>
      </c>
      <c r="C64" s="296">
        <f t="shared" si="61"/>
        <v>315902.79010494944</v>
      </c>
      <c r="D64" s="296">
        <f t="shared" si="62"/>
        <v>252286.50409760792</v>
      </c>
      <c r="E64" s="296">
        <f t="shared" si="63"/>
        <v>207842.24948973916</v>
      </c>
      <c r="F64" s="296">
        <f t="shared" si="64"/>
        <v>241448.55654430238</v>
      </c>
      <c r="G64" s="296">
        <f t="shared" si="74"/>
        <v>365406.43059970497</v>
      </c>
      <c r="H64" s="296">
        <f t="shared" si="65"/>
        <v>474359.76438283676</v>
      </c>
      <c r="I64" s="296">
        <f t="shared" si="66"/>
        <v>439716.24503910803</v>
      </c>
      <c r="J64" s="296">
        <f t="shared" si="67"/>
        <v>362039.19659383543</v>
      </c>
      <c r="K64" s="296">
        <f t="shared" si="68"/>
        <v>257822.72014687664</v>
      </c>
      <c r="L64" s="296">
        <f t="shared" si="69"/>
        <v>411868.95927219494</v>
      </c>
      <c r="M64" s="296">
        <f t="shared" si="70"/>
        <v>426968.28161160997</v>
      </c>
      <c r="N64" s="296">
        <f t="shared" si="71"/>
        <v>438387.94848689972</v>
      </c>
      <c r="O64" s="66">
        <f t="shared" si="72"/>
        <v>4194049.6463696659</v>
      </c>
      <c r="R64" s="490"/>
      <c r="S64" s="10" t="s">
        <v>3</v>
      </c>
      <c r="T64" s="367">
        <v>9.9379538284481046E-3</v>
      </c>
      <c r="U64" s="367">
        <v>7.9366555402364865E-3</v>
      </c>
      <c r="V64" s="367">
        <v>6.5384882429927529E-3</v>
      </c>
      <c r="W64" s="367">
        <v>7.5957056475682069E-3</v>
      </c>
      <c r="X64" s="367">
        <v>1.1495283833078749E-2</v>
      </c>
      <c r="Y64" s="367">
        <v>1.4922835708237998E-2</v>
      </c>
      <c r="Z64" s="367">
        <v>1.3832988747473436E-2</v>
      </c>
      <c r="AA64" s="367">
        <v>1.1389354360063348E-2</v>
      </c>
      <c r="AB64" s="367">
        <v>8.1108187993316899E-3</v>
      </c>
      <c r="AC64" s="367">
        <v>1.2956943809385862E-2</v>
      </c>
      <c r="AD64" s="367">
        <v>1.3431951859172665E-2</v>
      </c>
      <c r="AE64" s="367">
        <v>1.3791202000981113E-2</v>
      </c>
      <c r="AF64" s="368">
        <f t="shared" si="73"/>
        <v>0.13194018237697042</v>
      </c>
    </row>
    <row r="65" spans="1:34" x14ac:dyDescent="0.35">
      <c r="A65" s="486"/>
      <c r="B65" s="9" t="s">
        <v>4</v>
      </c>
      <c r="C65" s="296">
        <f t="shared" si="61"/>
        <v>0</v>
      </c>
      <c r="D65" s="296">
        <f t="shared" si="62"/>
        <v>0</v>
      </c>
      <c r="E65" s="296">
        <f t="shared" si="63"/>
        <v>0</v>
      </c>
      <c r="F65" s="296">
        <f t="shared" si="64"/>
        <v>0</v>
      </c>
      <c r="G65" s="296">
        <f t="shared" si="74"/>
        <v>0</v>
      </c>
      <c r="H65" s="296">
        <f t="shared" si="65"/>
        <v>0</v>
      </c>
      <c r="I65" s="296">
        <f t="shared" si="66"/>
        <v>0</v>
      </c>
      <c r="J65" s="296">
        <f t="shared" si="67"/>
        <v>0</v>
      </c>
      <c r="K65" s="296">
        <f t="shared" si="68"/>
        <v>0</v>
      </c>
      <c r="L65" s="296">
        <f t="shared" si="69"/>
        <v>0</v>
      </c>
      <c r="M65" s="296">
        <f t="shared" si="70"/>
        <v>0</v>
      </c>
      <c r="N65" s="296">
        <f t="shared" si="71"/>
        <v>0</v>
      </c>
      <c r="O65" s="66">
        <f t="shared" si="72"/>
        <v>0</v>
      </c>
      <c r="R65" s="490"/>
      <c r="S65" s="9" t="s">
        <v>4</v>
      </c>
      <c r="T65" s="367">
        <v>0</v>
      </c>
      <c r="U65" s="367">
        <v>0</v>
      </c>
      <c r="V65" s="367">
        <v>0</v>
      </c>
      <c r="W65" s="367">
        <v>0</v>
      </c>
      <c r="X65" s="367">
        <v>0</v>
      </c>
      <c r="Y65" s="367">
        <v>0</v>
      </c>
      <c r="Z65" s="367">
        <v>0</v>
      </c>
      <c r="AA65" s="367">
        <v>0</v>
      </c>
      <c r="AB65" s="367">
        <v>0</v>
      </c>
      <c r="AC65" s="367">
        <v>0</v>
      </c>
      <c r="AD65" s="367">
        <v>0</v>
      </c>
      <c r="AE65" s="367">
        <v>0</v>
      </c>
      <c r="AF65" s="368">
        <f t="shared" si="73"/>
        <v>0</v>
      </c>
    </row>
    <row r="66" spans="1:34" x14ac:dyDescent="0.35">
      <c r="A66" s="486"/>
      <c r="B66" s="9" t="s">
        <v>5</v>
      </c>
      <c r="C66" s="296">
        <f t="shared" si="61"/>
        <v>0</v>
      </c>
      <c r="D66" s="296">
        <f t="shared" si="62"/>
        <v>0</v>
      </c>
      <c r="E66" s="296">
        <f t="shared" si="63"/>
        <v>0</v>
      </c>
      <c r="F66" s="296">
        <f t="shared" si="64"/>
        <v>0</v>
      </c>
      <c r="G66" s="296">
        <f t="shared" si="74"/>
        <v>0</v>
      </c>
      <c r="H66" s="296">
        <f t="shared" si="65"/>
        <v>0</v>
      </c>
      <c r="I66" s="296">
        <f t="shared" si="66"/>
        <v>0</v>
      </c>
      <c r="J66" s="296">
        <f t="shared" si="67"/>
        <v>0</v>
      </c>
      <c r="K66" s="296">
        <f t="shared" si="68"/>
        <v>0</v>
      </c>
      <c r="L66" s="296">
        <f t="shared" si="69"/>
        <v>0</v>
      </c>
      <c r="M66" s="296">
        <f t="shared" si="70"/>
        <v>0</v>
      </c>
      <c r="N66" s="296">
        <f t="shared" si="71"/>
        <v>0</v>
      </c>
      <c r="O66" s="66">
        <f t="shared" si="72"/>
        <v>0</v>
      </c>
      <c r="R66" s="490"/>
      <c r="S66" s="9" t="s">
        <v>5</v>
      </c>
      <c r="T66" s="367">
        <v>0</v>
      </c>
      <c r="U66" s="367">
        <v>0</v>
      </c>
      <c r="V66" s="367">
        <v>0</v>
      </c>
      <c r="W66" s="367">
        <v>0</v>
      </c>
      <c r="X66" s="367">
        <v>0</v>
      </c>
      <c r="Y66" s="367">
        <v>0</v>
      </c>
      <c r="Z66" s="367">
        <v>0</v>
      </c>
      <c r="AA66" s="367">
        <v>0</v>
      </c>
      <c r="AB66" s="367">
        <v>0</v>
      </c>
      <c r="AC66" s="367">
        <v>0</v>
      </c>
      <c r="AD66" s="367">
        <v>0</v>
      </c>
      <c r="AE66" s="367">
        <v>0</v>
      </c>
      <c r="AF66" s="368">
        <f t="shared" si="73"/>
        <v>0</v>
      </c>
    </row>
    <row r="67" spans="1:34" x14ac:dyDescent="0.35">
      <c r="A67" s="486"/>
      <c r="B67" s="9" t="s">
        <v>6</v>
      </c>
      <c r="C67" s="296">
        <f t="shared" si="61"/>
        <v>0</v>
      </c>
      <c r="D67" s="296">
        <f t="shared" si="62"/>
        <v>0</v>
      </c>
      <c r="E67" s="296">
        <f t="shared" si="63"/>
        <v>0</v>
      </c>
      <c r="F67" s="296">
        <f t="shared" si="64"/>
        <v>0</v>
      </c>
      <c r="G67" s="296">
        <f t="shared" si="74"/>
        <v>0</v>
      </c>
      <c r="H67" s="296">
        <f t="shared" si="65"/>
        <v>0</v>
      </c>
      <c r="I67" s="296">
        <f t="shared" si="66"/>
        <v>0</v>
      </c>
      <c r="J67" s="296">
        <f t="shared" si="67"/>
        <v>0</v>
      </c>
      <c r="K67" s="296">
        <f t="shared" si="68"/>
        <v>0</v>
      </c>
      <c r="L67" s="296">
        <f t="shared" si="69"/>
        <v>0</v>
      </c>
      <c r="M67" s="296">
        <f t="shared" si="70"/>
        <v>0</v>
      </c>
      <c r="N67" s="296">
        <f t="shared" si="71"/>
        <v>0</v>
      </c>
      <c r="O67" s="66">
        <f t="shared" si="72"/>
        <v>0</v>
      </c>
      <c r="R67" s="490"/>
      <c r="S67" s="9" t="s">
        <v>6</v>
      </c>
      <c r="T67" s="367">
        <v>0</v>
      </c>
      <c r="U67" s="367">
        <v>0</v>
      </c>
      <c r="V67" s="367">
        <v>0</v>
      </c>
      <c r="W67" s="367">
        <v>0</v>
      </c>
      <c r="X67" s="367">
        <v>0</v>
      </c>
      <c r="Y67" s="367">
        <v>0</v>
      </c>
      <c r="Z67" s="367">
        <v>0</v>
      </c>
      <c r="AA67" s="367">
        <v>0</v>
      </c>
      <c r="AB67" s="367">
        <v>0</v>
      </c>
      <c r="AC67" s="367">
        <v>0</v>
      </c>
      <c r="AD67" s="367">
        <v>0</v>
      </c>
      <c r="AE67" s="367">
        <v>0</v>
      </c>
      <c r="AF67" s="368">
        <f t="shared" si="73"/>
        <v>0</v>
      </c>
    </row>
    <row r="68" spans="1:34" x14ac:dyDescent="0.35">
      <c r="A68" s="486"/>
      <c r="B68" s="9" t="s">
        <v>7</v>
      </c>
      <c r="C68" s="296">
        <f t="shared" si="61"/>
        <v>0</v>
      </c>
      <c r="D68" s="296">
        <f t="shared" si="62"/>
        <v>0</v>
      </c>
      <c r="E68" s="296">
        <f t="shared" si="63"/>
        <v>0</v>
      </c>
      <c r="F68" s="296">
        <f t="shared" si="64"/>
        <v>0</v>
      </c>
      <c r="G68" s="296">
        <f t="shared" si="74"/>
        <v>0</v>
      </c>
      <c r="H68" s="296">
        <f t="shared" si="65"/>
        <v>0</v>
      </c>
      <c r="I68" s="296">
        <f t="shared" si="66"/>
        <v>0</v>
      </c>
      <c r="J68" s="296">
        <f t="shared" si="67"/>
        <v>0</v>
      </c>
      <c r="K68" s="296">
        <f t="shared" si="68"/>
        <v>0</v>
      </c>
      <c r="L68" s="296">
        <f t="shared" si="69"/>
        <v>0</v>
      </c>
      <c r="M68" s="296">
        <f t="shared" si="70"/>
        <v>0</v>
      </c>
      <c r="N68" s="296">
        <f t="shared" si="71"/>
        <v>0</v>
      </c>
      <c r="O68" s="66">
        <f t="shared" si="72"/>
        <v>0</v>
      </c>
      <c r="R68" s="490"/>
      <c r="S68" s="9" t="s">
        <v>7</v>
      </c>
      <c r="T68" s="367">
        <v>0</v>
      </c>
      <c r="U68" s="367">
        <v>0</v>
      </c>
      <c r="V68" s="367">
        <v>0</v>
      </c>
      <c r="W68" s="367">
        <v>0</v>
      </c>
      <c r="X68" s="367">
        <v>0</v>
      </c>
      <c r="Y68" s="367">
        <v>0</v>
      </c>
      <c r="Z68" s="367">
        <v>0</v>
      </c>
      <c r="AA68" s="367">
        <v>0</v>
      </c>
      <c r="AB68" s="367">
        <v>0</v>
      </c>
      <c r="AC68" s="367">
        <v>0</v>
      </c>
      <c r="AD68" s="367">
        <v>0</v>
      </c>
      <c r="AE68" s="367">
        <v>0</v>
      </c>
      <c r="AF68" s="368">
        <f t="shared" si="73"/>
        <v>0</v>
      </c>
    </row>
    <row r="69" spans="1:34" x14ac:dyDescent="0.35">
      <c r="A69" s="486"/>
      <c r="B69" s="9" t="s">
        <v>8</v>
      </c>
      <c r="C69" s="296">
        <f t="shared" si="61"/>
        <v>0</v>
      </c>
      <c r="D69" s="296">
        <f t="shared" si="62"/>
        <v>0</v>
      </c>
      <c r="E69" s="296">
        <f t="shared" si="63"/>
        <v>0</v>
      </c>
      <c r="F69" s="296">
        <f t="shared" si="64"/>
        <v>0</v>
      </c>
      <c r="G69" s="296">
        <f t="shared" si="74"/>
        <v>0</v>
      </c>
      <c r="H69" s="296">
        <f t="shared" si="65"/>
        <v>0</v>
      </c>
      <c r="I69" s="296">
        <f t="shared" si="66"/>
        <v>0</v>
      </c>
      <c r="J69" s="296">
        <f t="shared" si="67"/>
        <v>0</v>
      </c>
      <c r="K69" s="296">
        <f t="shared" si="68"/>
        <v>0</v>
      </c>
      <c r="L69" s="296">
        <f t="shared" si="69"/>
        <v>0</v>
      </c>
      <c r="M69" s="296">
        <f t="shared" si="70"/>
        <v>0</v>
      </c>
      <c r="N69" s="296">
        <f t="shared" si="71"/>
        <v>0</v>
      </c>
      <c r="O69" s="66">
        <f t="shared" si="72"/>
        <v>0</v>
      </c>
      <c r="R69" s="490"/>
      <c r="S69" s="9" t="s">
        <v>8</v>
      </c>
      <c r="T69" s="367">
        <v>0</v>
      </c>
      <c r="U69" s="367">
        <v>0</v>
      </c>
      <c r="V69" s="367">
        <v>0</v>
      </c>
      <c r="W69" s="367">
        <v>0</v>
      </c>
      <c r="X69" s="367">
        <v>0</v>
      </c>
      <c r="Y69" s="367">
        <v>0</v>
      </c>
      <c r="Z69" s="367">
        <v>0</v>
      </c>
      <c r="AA69" s="367">
        <v>0</v>
      </c>
      <c r="AB69" s="367">
        <v>0</v>
      </c>
      <c r="AC69" s="367">
        <v>0</v>
      </c>
      <c r="AD69" s="367">
        <v>0</v>
      </c>
      <c r="AE69" s="367">
        <v>0</v>
      </c>
      <c r="AF69" s="368">
        <f t="shared" si="73"/>
        <v>0</v>
      </c>
    </row>
    <row r="70" spans="1:34" ht="15" thickBot="1" x14ac:dyDescent="0.4">
      <c r="A70" s="487"/>
      <c r="B70" s="177" t="s">
        <v>42</v>
      </c>
      <c r="C70" s="296">
        <f t="shared" si="61"/>
        <v>0</v>
      </c>
      <c r="D70" s="296">
        <f t="shared" si="62"/>
        <v>0</v>
      </c>
      <c r="E70" s="296">
        <f t="shared" si="63"/>
        <v>0</v>
      </c>
      <c r="F70" s="296">
        <f t="shared" si="64"/>
        <v>0</v>
      </c>
      <c r="G70" s="296">
        <f t="shared" si="74"/>
        <v>0</v>
      </c>
      <c r="H70" s="296">
        <f t="shared" si="65"/>
        <v>0</v>
      </c>
      <c r="I70" s="296">
        <f t="shared" si="66"/>
        <v>0</v>
      </c>
      <c r="J70" s="296">
        <f t="shared" si="67"/>
        <v>0</v>
      </c>
      <c r="K70" s="296">
        <f t="shared" si="68"/>
        <v>0</v>
      </c>
      <c r="L70" s="296">
        <f t="shared" si="69"/>
        <v>0</v>
      </c>
      <c r="M70" s="296">
        <f t="shared" si="70"/>
        <v>0</v>
      </c>
      <c r="N70" s="296">
        <f t="shared" si="71"/>
        <v>0</v>
      </c>
      <c r="O70" s="66">
        <f t="shared" si="72"/>
        <v>0</v>
      </c>
      <c r="R70" s="491"/>
      <c r="S70" s="177" t="s">
        <v>42</v>
      </c>
      <c r="T70" s="367">
        <v>0</v>
      </c>
      <c r="U70" s="367">
        <v>0</v>
      </c>
      <c r="V70" s="367">
        <v>0</v>
      </c>
      <c r="W70" s="367">
        <v>0</v>
      </c>
      <c r="X70" s="367">
        <v>0</v>
      </c>
      <c r="Y70" s="367">
        <v>0</v>
      </c>
      <c r="Z70" s="367">
        <v>0</v>
      </c>
      <c r="AA70" s="367">
        <v>0</v>
      </c>
      <c r="AB70" s="367">
        <v>0</v>
      </c>
      <c r="AC70" s="367">
        <v>0</v>
      </c>
      <c r="AD70" s="367">
        <v>0</v>
      </c>
      <c r="AE70" s="367">
        <v>0</v>
      </c>
      <c r="AF70" s="368">
        <f t="shared" si="73"/>
        <v>0</v>
      </c>
    </row>
    <row r="71" spans="1:34" ht="21.5" thickBot="1" x14ac:dyDescent="0.55000000000000004">
      <c r="A71" s="68"/>
      <c r="B71" s="178" t="s">
        <v>43</v>
      </c>
      <c r="C71" s="179">
        <f t="shared" ref="C71:N71" si="75">SUM(C60:C70)</f>
        <v>1981325.0426136977</v>
      </c>
      <c r="D71" s="179">
        <f t="shared" si="75"/>
        <v>1401596.3312069548</v>
      </c>
      <c r="E71" s="179">
        <f t="shared" si="75"/>
        <v>1486734.9893297022</v>
      </c>
      <c r="F71" s="179">
        <f t="shared" si="75"/>
        <v>1634475.3460842865</v>
      </c>
      <c r="G71" s="179">
        <f t="shared" si="75"/>
        <v>3035154.3313753721</v>
      </c>
      <c r="H71" s="179">
        <f t="shared" si="75"/>
        <v>3503160.7924069585</v>
      </c>
      <c r="I71" s="179">
        <f t="shared" si="75"/>
        <v>3771050.8991208235</v>
      </c>
      <c r="J71" s="179">
        <f t="shared" si="75"/>
        <v>4002694.5203425651</v>
      </c>
      <c r="K71" s="179">
        <f t="shared" si="75"/>
        <v>2941208.513841751</v>
      </c>
      <c r="L71" s="180">
        <f t="shared" si="75"/>
        <v>3101232.2072397578</v>
      </c>
      <c r="M71" s="180">
        <f t="shared" si="75"/>
        <v>2433611.3475360461</v>
      </c>
      <c r="N71" s="182">
        <f t="shared" si="75"/>
        <v>2495264.0089020766</v>
      </c>
      <c r="O71" s="69">
        <f t="shared" si="72"/>
        <v>31787508.329999994</v>
      </c>
      <c r="Q71" s="291" t="s">
        <v>231</v>
      </c>
      <c r="R71" s="68"/>
      <c r="S71" s="178" t="s">
        <v>43</v>
      </c>
      <c r="T71" s="369">
        <f t="shared" ref="T71:AE71" si="76">SUM(T60:T70)</f>
        <v>6.2330303528187803E-2</v>
      </c>
      <c r="U71" s="369">
        <f t="shared" si="76"/>
        <v>4.4092676804245612E-2</v>
      </c>
      <c r="V71" s="369">
        <f t="shared" si="76"/>
        <v>4.6771045213586972E-2</v>
      </c>
      <c r="W71" s="369">
        <f t="shared" si="76"/>
        <v>5.1418794109814613E-2</v>
      </c>
      <c r="X71" s="369">
        <f t="shared" si="76"/>
        <v>9.5482612221949287E-2</v>
      </c>
      <c r="Y71" s="369">
        <f t="shared" si="76"/>
        <v>0.11020558000454511</v>
      </c>
      <c r="Z71" s="369">
        <f t="shared" si="76"/>
        <v>0.11863310769664293</v>
      </c>
      <c r="AA71" s="369">
        <f t="shared" si="76"/>
        <v>0.12592036087852018</v>
      </c>
      <c r="AB71" s="369">
        <f t="shared" si="76"/>
        <v>9.2527180278107413E-2</v>
      </c>
      <c r="AC71" s="370">
        <f t="shared" si="76"/>
        <v>9.7561349415767759E-2</v>
      </c>
      <c r="AD71" s="370">
        <f t="shared" si="76"/>
        <v>7.6558732514409894E-2</v>
      </c>
      <c r="AE71" s="371">
        <f t="shared" si="76"/>
        <v>7.849825733422236E-2</v>
      </c>
      <c r="AF71" s="372">
        <f t="shared" si="73"/>
        <v>0.99999999999999989</v>
      </c>
    </row>
    <row r="72" spans="1:34" ht="21.5" thickBot="1" x14ac:dyDescent="0.55000000000000004">
      <c r="A72" s="68"/>
      <c r="F72" s="67">
        <v>0</v>
      </c>
      <c r="L72" s="95"/>
      <c r="M72" s="95"/>
      <c r="N72" s="95"/>
      <c r="O72" s="299" t="s">
        <v>189</v>
      </c>
      <c r="P72" s="300">
        <f>SUM(C60:N70)</f>
        <v>31787508.329999991</v>
      </c>
      <c r="Q72" s="293">
        <f>'FORECAST OVERVIEW'!D10</f>
        <v>31787508.329999994</v>
      </c>
      <c r="R72" s="68"/>
      <c r="W72" s="67">
        <v>0</v>
      </c>
      <c r="AC72" s="95"/>
      <c r="AD72" s="95"/>
      <c r="AE72" s="373"/>
      <c r="AF72" s="373"/>
      <c r="AG72" s="333">
        <f>SUM(T71:AE71)</f>
        <v>0.99999999999999989</v>
      </c>
      <c r="AH72" s="333">
        <f>SUM(AF60:AF70)</f>
        <v>0.99999999999999978</v>
      </c>
    </row>
    <row r="73" spans="1:34" ht="21.5" thickBot="1" x14ac:dyDescent="0.55000000000000004">
      <c r="A73" s="68"/>
      <c r="B73" s="174" t="s">
        <v>36</v>
      </c>
      <c r="C73" s="336" t="s">
        <v>203</v>
      </c>
      <c r="D73" s="336" t="s">
        <v>204</v>
      </c>
      <c r="E73" s="336" t="s">
        <v>205</v>
      </c>
      <c r="F73" s="336" t="s">
        <v>206</v>
      </c>
      <c r="G73" s="336" t="s">
        <v>44</v>
      </c>
      <c r="H73" s="336" t="s">
        <v>207</v>
      </c>
      <c r="I73" s="336" t="s">
        <v>208</v>
      </c>
      <c r="J73" s="336" t="s">
        <v>209</v>
      </c>
      <c r="K73" s="336" t="s">
        <v>210</v>
      </c>
      <c r="L73" s="336" t="s">
        <v>211</v>
      </c>
      <c r="M73" s="336" t="s">
        <v>212</v>
      </c>
      <c r="N73" s="336" t="s">
        <v>213</v>
      </c>
      <c r="O73" s="176" t="s">
        <v>34</v>
      </c>
      <c r="R73" s="68"/>
      <c r="S73" s="174" t="s">
        <v>36</v>
      </c>
      <c r="T73" s="175" t="s">
        <v>203</v>
      </c>
      <c r="U73" s="175" t="s">
        <v>204</v>
      </c>
      <c r="V73" s="175" t="s">
        <v>205</v>
      </c>
      <c r="W73" s="175" t="s">
        <v>206</v>
      </c>
      <c r="X73" s="175" t="s">
        <v>44</v>
      </c>
      <c r="Y73" s="175" t="s">
        <v>207</v>
      </c>
      <c r="Z73" s="175" t="s">
        <v>208</v>
      </c>
      <c r="AA73" s="175" t="s">
        <v>209</v>
      </c>
      <c r="AB73" s="175" t="s">
        <v>210</v>
      </c>
      <c r="AC73" s="175" t="s">
        <v>211</v>
      </c>
      <c r="AD73" s="175" t="s">
        <v>212</v>
      </c>
      <c r="AE73" s="175" t="s">
        <v>213</v>
      </c>
      <c r="AF73" s="176" t="s">
        <v>34</v>
      </c>
    </row>
    <row r="74" spans="1:34" ht="14.4" customHeight="1" x14ac:dyDescent="0.35">
      <c r="A74" s="479" t="s">
        <v>235</v>
      </c>
      <c r="B74" s="9" t="s">
        <v>0</v>
      </c>
      <c r="C74" s="296">
        <f t="shared" ref="C74:C84" si="77">$Q$86*T74</f>
        <v>0</v>
      </c>
      <c r="D74" s="296">
        <f t="shared" ref="D74:D84" si="78">$Q$86*U74</f>
        <v>0</v>
      </c>
      <c r="E74" s="296">
        <f t="shared" ref="E74:E84" si="79">$Q$86*V74</f>
        <v>0</v>
      </c>
      <c r="F74" s="296">
        <f t="shared" ref="F74:F84" si="80">$Q$86*W74</f>
        <v>0</v>
      </c>
      <c r="G74" s="296">
        <f>$Q$86*X74</f>
        <v>0</v>
      </c>
      <c r="H74" s="296">
        <f t="shared" ref="H74:H84" si="81">$Q$86*Y74</f>
        <v>0</v>
      </c>
      <c r="I74" s="296">
        <f t="shared" ref="I74:I84" si="82">$Q$86*Z74</f>
        <v>0</v>
      </c>
      <c r="J74" s="296">
        <f t="shared" ref="J74:J84" si="83">$Q$86*AA74</f>
        <v>0</v>
      </c>
      <c r="K74" s="296">
        <f t="shared" ref="K74:K84" si="84">$Q$86*AB74</f>
        <v>0</v>
      </c>
      <c r="L74" s="296">
        <f t="shared" ref="L74:L84" si="85">$Q$86*AC74</f>
        <v>0</v>
      </c>
      <c r="M74" s="296">
        <f t="shared" ref="M74:M84" si="86">$Q$86*AD74</f>
        <v>0</v>
      </c>
      <c r="N74" s="296">
        <f t="shared" ref="N74:N84" si="87">$Q$86*AE74</f>
        <v>0</v>
      </c>
      <c r="O74" s="66">
        <f t="shared" ref="O74:O85" si="88">SUM(C74:N74)</f>
        <v>0</v>
      </c>
      <c r="P74" s="183"/>
      <c r="R74" s="492" t="s">
        <v>48</v>
      </c>
      <c r="S74" s="9" t="s">
        <v>0</v>
      </c>
      <c r="T74" s="367">
        <v>0</v>
      </c>
      <c r="U74" s="367">
        <v>0</v>
      </c>
      <c r="V74" s="367">
        <v>0</v>
      </c>
      <c r="W74" s="367">
        <v>0</v>
      </c>
      <c r="X74" s="367">
        <v>0</v>
      </c>
      <c r="Y74" s="367">
        <v>0</v>
      </c>
      <c r="Z74" s="367">
        <v>0</v>
      </c>
      <c r="AA74" s="367">
        <v>0</v>
      </c>
      <c r="AB74" s="367">
        <v>0</v>
      </c>
      <c r="AC74" s="367">
        <v>0</v>
      </c>
      <c r="AD74" s="367">
        <v>0</v>
      </c>
      <c r="AE74" s="367">
        <v>0</v>
      </c>
      <c r="AF74" s="368">
        <f t="shared" ref="AF74:AF85" si="89">SUM(T74:AE74)</f>
        <v>0</v>
      </c>
    </row>
    <row r="75" spans="1:34" x14ac:dyDescent="0.35">
      <c r="A75" s="480"/>
      <c r="B75" s="10" t="s">
        <v>1</v>
      </c>
      <c r="C75" s="296">
        <f t="shared" si="77"/>
        <v>0</v>
      </c>
      <c r="D75" s="296">
        <f t="shared" si="78"/>
        <v>0</v>
      </c>
      <c r="E75" s="296">
        <f t="shared" si="79"/>
        <v>0</v>
      </c>
      <c r="F75" s="296">
        <f t="shared" si="80"/>
        <v>0</v>
      </c>
      <c r="G75" s="296">
        <f t="shared" ref="G75:G84" si="90">$Q$86*X75</f>
        <v>0</v>
      </c>
      <c r="H75" s="296">
        <f t="shared" si="81"/>
        <v>0</v>
      </c>
      <c r="I75" s="296">
        <f t="shared" si="82"/>
        <v>0</v>
      </c>
      <c r="J75" s="296">
        <f t="shared" si="83"/>
        <v>0</v>
      </c>
      <c r="K75" s="296">
        <f t="shared" si="84"/>
        <v>0</v>
      </c>
      <c r="L75" s="296">
        <f t="shared" si="85"/>
        <v>0</v>
      </c>
      <c r="M75" s="296">
        <f t="shared" si="86"/>
        <v>0</v>
      </c>
      <c r="N75" s="296">
        <f t="shared" si="87"/>
        <v>0</v>
      </c>
      <c r="O75" s="66">
        <f t="shared" si="88"/>
        <v>0</v>
      </c>
      <c r="R75" s="493"/>
      <c r="S75" s="10" t="s">
        <v>1</v>
      </c>
      <c r="T75" s="367">
        <v>0</v>
      </c>
      <c r="U75" s="367">
        <v>0</v>
      </c>
      <c r="V75" s="367">
        <v>0</v>
      </c>
      <c r="W75" s="367">
        <v>0</v>
      </c>
      <c r="X75" s="367">
        <v>0</v>
      </c>
      <c r="Y75" s="367">
        <v>0</v>
      </c>
      <c r="Z75" s="367">
        <v>0</v>
      </c>
      <c r="AA75" s="367">
        <v>0</v>
      </c>
      <c r="AB75" s="367">
        <v>0</v>
      </c>
      <c r="AC75" s="367">
        <v>0</v>
      </c>
      <c r="AD75" s="367">
        <v>0</v>
      </c>
      <c r="AE75" s="367">
        <v>0</v>
      </c>
      <c r="AF75" s="368">
        <f t="shared" si="89"/>
        <v>0</v>
      </c>
    </row>
    <row r="76" spans="1:34" x14ac:dyDescent="0.35">
      <c r="A76" s="480"/>
      <c r="B76" s="9" t="s">
        <v>2</v>
      </c>
      <c r="C76" s="296">
        <f t="shared" si="77"/>
        <v>0</v>
      </c>
      <c r="D76" s="296">
        <f t="shared" si="78"/>
        <v>0</v>
      </c>
      <c r="E76" s="296">
        <f t="shared" si="79"/>
        <v>0</v>
      </c>
      <c r="F76" s="296">
        <f t="shared" si="80"/>
        <v>0</v>
      </c>
      <c r="G76" s="296">
        <f t="shared" si="90"/>
        <v>0</v>
      </c>
      <c r="H76" s="296">
        <f t="shared" si="81"/>
        <v>0</v>
      </c>
      <c r="I76" s="296">
        <f t="shared" si="82"/>
        <v>0</v>
      </c>
      <c r="J76" s="296">
        <f t="shared" si="83"/>
        <v>0</v>
      </c>
      <c r="K76" s="296">
        <f t="shared" si="84"/>
        <v>0</v>
      </c>
      <c r="L76" s="296">
        <f t="shared" si="85"/>
        <v>0</v>
      </c>
      <c r="M76" s="296">
        <f t="shared" si="86"/>
        <v>0</v>
      </c>
      <c r="N76" s="296">
        <f t="shared" si="87"/>
        <v>0</v>
      </c>
      <c r="O76" s="66">
        <f t="shared" si="88"/>
        <v>0</v>
      </c>
      <c r="R76" s="493"/>
      <c r="S76" s="9" t="s">
        <v>2</v>
      </c>
      <c r="T76" s="367">
        <v>0</v>
      </c>
      <c r="U76" s="367">
        <v>0</v>
      </c>
      <c r="V76" s="367">
        <v>0</v>
      </c>
      <c r="W76" s="367">
        <v>0</v>
      </c>
      <c r="X76" s="367">
        <v>0</v>
      </c>
      <c r="Y76" s="367">
        <v>0</v>
      </c>
      <c r="Z76" s="367">
        <v>0</v>
      </c>
      <c r="AA76" s="367">
        <v>0</v>
      </c>
      <c r="AB76" s="367">
        <v>0</v>
      </c>
      <c r="AC76" s="367">
        <v>0</v>
      </c>
      <c r="AD76" s="367">
        <v>0</v>
      </c>
      <c r="AE76" s="367">
        <v>0</v>
      </c>
      <c r="AF76" s="368">
        <f t="shared" si="89"/>
        <v>0</v>
      </c>
    </row>
    <row r="77" spans="1:34" x14ac:dyDescent="0.35">
      <c r="A77" s="480"/>
      <c r="B77" s="9" t="s">
        <v>9</v>
      </c>
      <c r="C77" s="296">
        <f t="shared" si="77"/>
        <v>0</v>
      </c>
      <c r="D77" s="296">
        <f t="shared" si="78"/>
        <v>0</v>
      </c>
      <c r="E77" s="296">
        <f t="shared" si="79"/>
        <v>0</v>
      </c>
      <c r="F77" s="296">
        <f t="shared" si="80"/>
        <v>0</v>
      </c>
      <c r="G77" s="296">
        <f t="shared" si="90"/>
        <v>0</v>
      </c>
      <c r="H77" s="296">
        <f t="shared" si="81"/>
        <v>0</v>
      </c>
      <c r="I77" s="296">
        <f t="shared" si="82"/>
        <v>0</v>
      </c>
      <c r="J77" s="296">
        <f t="shared" si="83"/>
        <v>0</v>
      </c>
      <c r="K77" s="296">
        <f t="shared" si="84"/>
        <v>0</v>
      </c>
      <c r="L77" s="296">
        <f t="shared" si="85"/>
        <v>0</v>
      </c>
      <c r="M77" s="296">
        <f t="shared" si="86"/>
        <v>0</v>
      </c>
      <c r="N77" s="296">
        <f t="shared" si="87"/>
        <v>0</v>
      </c>
      <c r="O77" s="66">
        <f t="shared" si="88"/>
        <v>0</v>
      </c>
      <c r="R77" s="493"/>
      <c r="S77" s="9" t="s">
        <v>9</v>
      </c>
      <c r="T77" s="367">
        <v>0</v>
      </c>
      <c r="U77" s="367">
        <v>0</v>
      </c>
      <c r="V77" s="367">
        <v>0</v>
      </c>
      <c r="W77" s="367">
        <v>0</v>
      </c>
      <c r="X77" s="367">
        <v>0</v>
      </c>
      <c r="Y77" s="367">
        <v>0</v>
      </c>
      <c r="Z77" s="367">
        <v>0</v>
      </c>
      <c r="AA77" s="367">
        <v>0</v>
      </c>
      <c r="AB77" s="367">
        <v>0</v>
      </c>
      <c r="AC77" s="367">
        <v>0</v>
      </c>
      <c r="AD77" s="367">
        <v>0</v>
      </c>
      <c r="AE77" s="367">
        <v>0</v>
      </c>
      <c r="AF77" s="368">
        <f t="shared" si="89"/>
        <v>0</v>
      </c>
    </row>
    <row r="78" spans="1:34" x14ac:dyDescent="0.35">
      <c r="A78" s="480"/>
      <c r="B78" s="10" t="s">
        <v>3</v>
      </c>
      <c r="C78" s="296">
        <f t="shared" si="77"/>
        <v>0</v>
      </c>
      <c r="D78" s="296">
        <f t="shared" si="78"/>
        <v>0</v>
      </c>
      <c r="E78" s="296">
        <f t="shared" si="79"/>
        <v>0</v>
      </c>
      <c r="F78" s="296">
        <f t="shared" si="80"/>
        <v>0</v>
      </c>
      <c r="G78" s="296">
        <f t="shared" si="90"/>
        <v>0</v>
      </c>
      <c r="H78" s="296">
        <f t="shared" si="81"/>
        <v>0</v>
      </c>
      <c r="I78" s="296">
        <f t="shared" si="82"/>
        <v>0</v>
      </c>
      <c r="J78" s="296">
        <f t="shared" si="83"/>
        <v>0</v>
      </c>
      <c r="K78" s="296">
        <f t="shared" si="84"/>
        <v>0</v>
      </c>
      <c r="L78" s="296">
        <f t="shared" si="85"/>
        <v>0</v>
      </c>
      <c r="M78" s="296">
        <f t="shared" si="86"/>
        <v>0</v>
      </c>
      <c r="N78" s="296">
        <f t="shared" si="87"/>
        <v>0</v>
      </c>
      <c r="O78" s="66">
        <f t="shared" si="88"/>
        <v>0</v>
      </c>
      <c r="R78" s="493"/>
      <c r="S78" s="10" t="s">
        <v>3</v>
      </c>
      <c r="T78" s="367">
        <v>0</v>
      </c>
      <c r="U78" s="367">
        <v>0</v>
      </c>
      <c r="V78" s="367">
        <v>0</v>
      </c>
      <c r="W78" s="367">
        <v>0</v>
      </c>
      <c r="X78" s="367">
        <v>0</v>
      </c>
      <c r="Y78" s="367">
        <v>0</v>
      </c>
      <c r="Z78" s="367">
        <v>0</v>
      </c>
      <c r="AA78" s="367">
        <v>0</v>
      </c>
      <c r="AB78" s="367">
        <v>0</v>
      </c>
      <c r="AC78" s="367">
        <v>0</v>
      </c>
      <c r="AD78" s="367">
        <v>0</v>
      </c>
      <c r="AE78" s="367">
        <v>0</v>
      </c>
      <c r="AF78" s="368">
        <f t="shared" si="89"/>
        <v>0</v>
      </c>
    </row>
    <row r="79" spans="1:34" x14ac:dyDescent="0.35">
      <c r="A79" s="480"/>
      <c r="B79" s="9" t="s">
        <v>4</v>
      </c>
      <c r="C79" s="296">
        <f t="shared" si="77"/>
        <v>63624.677829022243</v>
      </c>
      <c r="D79" s="296">
        <f t="shared" si="78"/>
        <v>190532.48686131474</v>
      </c>
      <c r="E79" s="296">
        <f t="shared" si="79"/>
        <v>312631.94776845566</v>
      </c>
      <c r="F79" s="296">
        <f t="shared" si="80"/>
        <v>103573.18244366109</v>
      </c>
      <c r="G79" s="296">
        <f t="shared" si="90"/>
        <v>186886.71239044797</v>
      </c>
      <c r="H79" s="296">
        <f t="shared" si="81"/>
        <v>373168.08585558971</v>
      </c>
      <c r="I79" s="296">
        <f t="shared" si="82"/>
        <v>558286.96049122047</v>
      </c>
      <c r="J79" s="296">
        <f t="shared" si="83"/>
        <v>630244.56511577184</v>
      </c>
      <c r="K79" s="296">
        <f t="shared" si="84"/>
        <v>623992.37253897637</v>
      </c>
      <c r="L79" s="296">
        <f t="shared" si="85"/>
        <v>980132.5456167123</v>
      </c>
      <c r="M79" s="296">
        <f t="shared" si="86"/>
        <v>1811296.0219837965</v>
      </c>
      <c r="N79" s="296">
        <f t="shared" si="87"/>
        <v>2250719.5511050313</v>
      </c>
      <c r="O79" s="66">
        <f t="shared" si="88"/>
        <v>8085089.1099999994</v>
      </c>
      <c r="R79" s="493"/>
      <c r="S79" s="9" t="s">
        <v>4</v>
      </c>
      <c r="T79" s="367">
        <v>7.8693848593861995E-3</v>
      </c>
      <c r="U79" s="367">
        <v>2.3565910563144644E-2</v>
      </c>
      <c r="V79" s="367">
        <v>3.8667718254555596E-2</v>
      </c>
      <c r="W79" s="367">
        <v>1.2810394670302042E-2</v>
      </c>
      <c r="X79" s="367">
        <v>2.3114984862603199E-2</v>
      </c>
      <c r="Y79" s="367">
        <v>4.6155098698174982E-2</v>
      </c>
      <c r="Z79" s="367">
        <v>6.905142947660356E-2</v>
      </c>
      <c r="AA79" s="367">
        <v>7.7951468009951452E-2</v>
      </c>
      <c r="AB79" s="367">
        <v>7.7178168854959761E-2</v>
      </c>
      <c r="AC79" s="367">
        <v>0.12122717910485865</v>
      </c>
      <c r="AD79" s="367">
        <v>0.22402919712331981</v>
      </c>
      <c r="AE79" s="367">
        <v>0.27837906552214009</v>
      </c>
      <c r="AF79" s="368">
        <f t="shared" si="89"/>
        <v>1</v>
      </c>
    </row>
    <row r="80" spans="1:34" x14ac:dyDescent="0.35">
      <c r="A80" s="480"/>
      <c r="B80" s="9" t="s">
        <v>5</v>
      </c>
      <c r="C80" s="296">
        <f t="shared" si="77"/>
        <v>0</v>
      </c>
      <c r="D80" s="296">
        <f t="shared" si="78"/>
        <v>0</v>
      </c>
      <c r="E80" s="296">
        <f t="shared" si="79"/>
        <v>0</v>
      </c>
      <c r="F80" s="296">
        <f t="shared" si="80"/>
        <v>0</v>
      </c>
      <c r="G80" s="296">
        <f t="shared" si="90"/>
        <v>0</v>
      </c>
      <c r="H80" s="296">
        <f t="shared" si="81"/>
        <v>0</v>
      </c>
      <c r="I80" s="296">
        <f t="shared" si="82"/>
        <v>0</v>
      </c>
      <c r="J80" s="296">
        <f t="shared" si="83"/>
        <v>0</v>
      </c>
      <c r="K80" s="296">
        <f t="shared" si="84"/>
        <v>0</v>
      </c>
      <c r="L80" s="296">
        <f t="shared" si="85"/>
        <v>0</v>
      </c>
      <c r="M80" s="296">
        <f t="shared" si="86"/>
        <v>0</v>
      </c>
      <c r="N80" s="296">
        <f t="shared" si="87"/>
        <v>0</v>
      </c>
      <c r="O80" s="66">
        <f t="shared" si="88"/>
        <v>0</v>
      </c>
      <c r="R80" s="493"/>
      <c r="S80" s="9" t="s">
        <v>5</v>
      </c>
      <c r="T80" s="367">
        <v>0</v>
      </c>
      <c r="U80" s="367">
        <v>0</v>
      </c>
      <c r="V80" s="367">
        <v>0</v>
      </c>
      <c r="W80" s="367">
        <v>0</v>
      </c>
      <c r="X80" s="367">
        <v>0</v>
      </c>
      <c r="Y80" s="367">
        <v>0</v>
      </c>
      <c r="Z80" s="367">
        <v>0</v>
      </c>
      <c r="AA80" s="367">
        <v>0</v>
      </c>
      <c r="AB80" s="367">
        <v>0</v>
      </c>
      <c r="AC80" s="367">
        <v>0</v>
      </c>
      <c r="AD80" s="367">
        <v>0</v>
      </c>
      <c r="AE80" s="367">
        <v>0</v>
      </c>
      <c r="AF80" s="368">
        <f t="shared" si="89"/>
        <v>0</v>
      </c>
    </row>
    <row r="81" spans="1:34" x14ac:dyDescent="0.35">
      <c r="A81" s="480"/>
      <c r="B81" s="9" t="s">
        <v>6</v>
      </c>
      <c r="C81" s="296">
        <f t="shared" si="77"/>
        <v>0</v>
      </c>
      <c r="D81" s="296">
        <f t="shared" si="78"/>
        <v>0</v>
      </c>
      <c r="E81" s="296">
        <f t="shared" si="79"/>
        <v>0</v>
      </c>
      <c r="F81" s="296">
        <f t="shared" si="80"/>
        <v>0</v>
      </c>
      <c r="G81" s="296">
        <f t="shared" si="90"/>
        <v>0</v>
      </c>
      <c r="H81" s="296">
        <f t="shared" si="81"/>
        <v>0</v>
      </c>
      <c r="I81" s="296">
        <f t="shared" si="82"/>
        <v>0</v>
      </c>
      <c r="J81" s="296">
        <f t="shared" si="83"/>
        <v>0</v>
      </c>
      <c r="K81" s="296">
        <f t="shared" si="84"/>
        <v>0</v>
      </c>
      <c r="L81" s="296">
        <f t="shared" si="85"/>
        <v>0</v>
      </c>
      <c r="M81" s="296">
        <f t="shared" si="86"/>
        <v>0</v>
      </c>
      <c r="N81" s="296">
        <f t="shared" si="87"/>
        <v>0</v>
      </c>
      <c r="O81" s="66">
        <f t="shared" si="88"/>
        <v>0</v>
      </c>
      <c r="R81" s="493"/>
      <c r="S81" s="9" t="s">
        <v>6</v>
      </c>
      <c r="T81" s="367">
        <v>0</v>
      </c>
      <c r="U81" s="367">
        <v>0</v>
      </c>
      <c r="V81" s="367">
        <v>0</v>
      </c>
      <c r="W81" s="367">
        <v>0</v>
      </c>
      <c r="X81" s="367">
        <v>0</v>
      </c>
      <c r="Y81" s="367">
        <v>0</v>
      </c>
      <c r="Z81" s="367">
        <v>0</v>
      </c>
      <c r="AA81" s="367">
        <v>0</v>
      </c>
      <c r="AB81" s="367">
        <v>0</v>
      </c>
      <c r="AC81" s="367">
        <v>0</v>
      </c>
      <c r="AD81" s="367">
        <v>0</v>
      </c>
      <c r="AE81" s="367">
        <v>0</v>
      </c>
      <c r="AF81" s="368">
        <f t="shared" si="89"/>
        <v>0</v>
      </c>
    </row>
    <row r="82" spans="1:34" x14ac:dyDescent="0.35">
      <c r="A82" s="480"/>
      <c r="B82" s="9" t="s">
        <v>7</v>
      </c>
      <c r="C82" s="296">
        <f t="shared" si="77"/>
        <v>0</v>
      </c>
      <c r="D82" s="296">
        <f t="shared" si="78"/>
        <v>0</v>
      </c>
      <c r="E82" s="296">
        <f t="shared" si="79"/>
        <v>0</v>
      </c>
      <c r="F82" s="296">
        <f t="shared" si="80"/>
        <v>0</v>
      </c>
      <c r="G82" s="296">
        <f t="shared" si="90"/>
        <v>0</v>
      </c>
      <c r="H82" s="296">
        <f t="shared" si="81"/>
        <v>0</v>
      </c>
      <c r="I82" s="296">
        <f t="shared" si="82"/>
        <v>0</v>
      </c>
      <c r="J82" s="296">
        <f t="shared" si="83"/>
        <v>0</v>
      </c>
      <c r="K82" s="296">
        <f t="shared" si="84"/>
        <v>0</v>
      </c>
      <c r="L82" s="296">
        <f t="shared" si="85"/>
        <v>0</v>
      </c>
      <c r="M82" s="296">
        <f t="shared" si="86"/>
        <v>0</v>
      </c>
      <c r="N82" s="296">
        <f t="shared" si="87"/>
        <v>0</v>
      </c>
      <c r="O82" s="66">
        <f t="shared" si="88"/>
        <v>0</v>
      </c>
      <c r="R82" s="493"/>
      <c r="S82" s="9" t="s">
        <v>7</v>
      </c>
      <c r="T82" s="367">
        <v>0</v>
      </c>
      <c r="U82" s="367">
        <v>0</v>
      </c>
      <c r="V82" s="367">
        <v>0</v>
      </c>
      <c r="W82" s="367">
        <v>0</v>
      </c>
      <c r="X82" s="367">
        <v>0</v>
      </c>
      <c r="Y82" s="367">
        <v>0</v>
      </c>
      <c r="Z82" s="367">
        <v>0</v>
      </c>
      <c r="AA82" s="367">
        <v>0</v>
      </c>
      <c r="AB82" s="367">
        <v>0</v>
      </c>
      <c r="AC82" s="367">
        <v>0</v>
      </c>
      <c r="AD82" s="367">
        <v>0</v>
      </c>
      <c r="AE82" s="367">
        <v>0</v>
      </c>
      <c r="AF82" s="368">
        <f t="shared" si="89"/>
        <v>0</v>
      </c>
    </row>
    <row r="83" spans="1:34" x14ac:dyDescent="0.35">
      <c r="A83" s="480"/>
      <c r="B83" s="9" t="s">
        <v>8</v>
      </c>
      <c r="C83" s="296">
        <f t="shared" si="77"/>
        <v>0</v>
      </c>
      <c r="D83" s="296">
        <f t="shared" si="78"/>
        <v>0</v>
      </c>
      <c r="E83" s="296">
        <f t="shared" si="79"/>
        <v>0</v>
      </c>
      <c r="F83" s="296">
        <f t="shared" si="80"/>
        <v>0</v>
      </c>
      <c r="G83" s="296">
        <f t="shared" si="90"/>
        <v>0</v>
      </c>
      <c r="H83" s="296">
        <f t="shared" si="81"/>
        <v>0</v>
      </c>
      <c r="I83" s="296">
        <f t="shared" si="82"/>
        <v>0</v>
      </c>
      <c r="J83" s="296">
        <f t="shared" si="83"/>
        <v>0</v>
      </c>
      <c r="K83" s="296">
        <f t="shared" si="84"/>
        <v>0</v>
      </c>
      <c r="L83" s="296">
        <f t="shared" si="85"/>
        <v>0</v>
      </c>
      <c r="M83" s="296">
        <f t="shared" si="86"/>
        <v>0</v>
      </c>
      <c r="N83" s="296">
        <f t="shared" si="87"/>
        <v>0</v>
      </c>
      <c r="O83" s="66">
        <f t="shared" si="88"/>
        <v>0</v>
      </c>
      <c r="R83" s="493"/>
      <c r="S83" s="9" t="s">
        <v>8</v>
      </c>
      <c r="T83" s="367">
        <v>0</v>
      </c>
      <c r="U83" s="367">
        <v>0</v>
      </c>
      <c r="V83" s="367">
        <v>0</v>
      </c>
      <c r="W83" s="367">
        <v>0</v>
      </c>
      <c r="X83" s="367">
        <v>0</v>
      </c>
      <c r="Y83" s="367">
        <v>0</v>
      </c>
      <c r="Z83" s="367">
        <v>0</v>
      </c>
      <c r="AA83" s="367">
        <v>0</v>
      </c>
      <c r="AB83" s="367">
        <v>0</v>
      </c>
      <c r="AC83" s="367">
        <v>0</v>
      </c>
      <c r="AD83" s="367">
        <v>0</v>
      </c>
      <c r="AE83" s="367">
        <v>0</v>
      </c>
      <c r="AF83" s="368">
        <f t="shared" si="89"/>
        <v>0</v>
      </c>
    </row>
    <row r="84" spans="1:34" ht="15" thickBot="1" x14ac:dyDescent="0.4">
      <c r="A84" s="481"/>
      <c r="B84" s="177" t="s">
        <v>42</v>
      </c>
      <c r="C84" s="296">
        <f t="shared" si="77"/>
        <v>0</v>
      </c>
      <c r="D84" s="296">
        <f t="shared" si="78"/>
        <v>0</v>
      </c>
      <c r="E84" s="296">
        <f t="shared" si="79"/>
        <v>0</v>
      </c>
      <c r="F84" s="296">
        <f t="shared" si="80"/>
        <v>0</v>
      </c>
      <c r="G84" s="296">
        <f t="shared" si="90"/>
        <v>0</v>
      </c>
      <c r="H84" s="296">
        <f t="shared" si="81"/>
        <v>0</v>
      </c>
      <c r="I84" s="296">
        <f t="shared" si="82"/>
        <v>0</v>
      </c>
      <c r="J84" s="296">
        <f t="shared" si="83"/>
        <v>0</v>
      </c>
      <c r="K84" s="296">
        <f t="shared" si="84"/>
        <v>0</v>
      </c>
      <c r="L84" s="296">
        <f t="shared" si="85"/>
        <v>0</v>
      </c>
      <c r="M84" s="296">
        <f t="shared" si="86"/>
        <v>0</v>
      </c>
      <c r="N84" s="296">
        <f t="shared" si="87"/>
        <v>0</v>
      </c>
      <c r="O84" s="66">
        <f t="shared" si="88"/>
        <v>0</v>
      </c>
      <c r="R84" s="494"/>
      <c r="S84" s="177" t="s">
        <v>42</v>
      </c>
      <c r="T84" s="367">
        <v>0</v>
      </c>
      <c r="U84" s="367">
        <v>0</v>
      </c>
      <c r="V84" s="367">
        <v>0</v>
      </c>
      <c r="W84" s="367">
        <v>0</v>
      </c>
      <c r="X84" s="367">
        <v>0</v>
      </c>
      <c r="Y84" s="367">
        <v>0</v>
      </c>
      <c r="Z84" s="367">
        <v>0</v>
      </c>
      <c r="AA84" s="367">
        <v>0</v>
      </c>
      <c r="AB84" s="367">
        <v>0</v>
      </c>
      <c r="AC84" s="367">
        <v>0</v>
      </c>
      <c r="AD84" s="367">
        <v>0</v>
      </c>
      <c r="AE84" s="367">
        <v>0</v>
      </c>
      <c r="AF84" s="368">
        <f t="shared" si="89"/>
        <v>0</v>
      </c>
    </row>
    <row r="85" spans="1:34" ht="21.5" thickBot="1" x14ac:dyDescent="0.55000000000000004">
      <c r="A85" s="68"/>
      <c r="B85" s="178" t="s">
        <v>43</v>
      </c>
      <c r="C85" s="179">
        <f t="shared" ref="C85:N85" si="91">SUM(C74:C84)</f>
        <v>63624.677829022243</v>
      </c>
      <c r="D85" s="179">
        <f t="shared" si="91"/>
        <v>190532.48686131474</v>
      </c>
      <c r="E85" s="179">
        <f t="shared" si="91"/>
        <v>312631.94776845566</v>
      </c>
      <c r="F85" s="179">
        <f t="shared" si="91"/>
        <v>103573.18244366109</v>
      </c>
      <c r="G85" s="179">
        <f t="shared" si="91"/>
        <v>186886.71239044797</v>
      </c>
      <c r="H85" s="179">
        <f t="shared" si="91"/>
        <v>373168.08585558971</v>
      </c>
      <c r="I85" s="179">
        <f t="shared" si="91"/>
        <v>558286.96049122047</v>
      </c>
      <c r="J85" s="179">
        <f t="shared" si="91"/>
        <v>630244.56511577184</v>
      </c>
      <c r="K85" s="179">
        <f t="shared" si="91"/>
        <v>623992.37253897637</v>
      </c>
      <c r="L85" s="180">
        <f t="shared" si="91"/>
        <v>980132.5456167123</v>
      </c>
      <c r="M85" s="180">
        <f t="shared" si="91"/>
        <v>1811296.0219837965</v>
      </c>
      <c r="N85" s="182">
        <f t="shared" si="91"/>
        <v>2250719.5511050313</v>
      </c>
      <c r="O85" s="69">
        <f t="shared" si="88"/>
        <v>8085089.1099999994</v>
      </c>
      <c r="Q85" s="291" t="s">
        <v>231</v>
      </c>
      <c r="R85" s="68"/>
      <c r="S85" s="178" t="s">
        <v>43</v>
      </c>
      <c r="T85" s="369">
        <f t="shared" ref="T85:AE85" si="92">SUM(T74:T84)</f>
        <v>7.8693848593861995E-3</v>
      </c>
      <c r="U85" s="369">
        <f t="shared" si="92"/>
        <v>2.3565910563144644E-2</v>
      </c>
      <c r="V85" s="369">
        <f t="shared" si="92"/>
        <v>3.8667718254555596E-2</v>
      </c>
      <c r="W85" s="369">
        <f t="shared" si="92"/>
        <v>1.2810394670302042E-2</v>
      </c>
      <c r="X85" s="369">
        <f t="shared" si="92"/>
        <v>2.3114984862603199E-2</v>
      </c>
      <c r="Y85" s="369">
        <f t="shared" si="92"/>
        <v>4.6155098698174982E-2</v>
      </c>
      <c r="Z85" s="369">
        <f t="shared" si="92"/>
        <v>6.905142947660356E-2</v>
      </c>
      <c r="AA85" s="369">
        <f t="shared" si="92"/>
        <v>7.7951468009951452E-2</v>
      </c>
      <c r="AB85" s="369">
        <f t="shared" si="92"/>
        <v>7.7178168854959761E-2</v>
      </c>
      <c r="AC85" s="370">
        <f t="shared" si="92"/>
        <v>0.12122717910485865</v>
      </c>
      <c r="AD85" s="370">
        <f t="shared" si="92"/>
        <v>0.22402919712331981</v>
      </c>
      <c r="AE85" s="371">
        <f t="shared" si="92"/>
        <v>0.27837906552214009</v>
      </c>
      <c r="AF85" s="372">
        <f t="shared" si="89"/>
        <v>1</v>
      </c>
    </row>
    <row r="86" spans="1:34" ht="21.5" thickBot="1" x14ac:dyDescent="0.55000000000000004">
      <c r="A86" s="68"/>
      <c r="F86" s="67">
        <v>0</v>
      </c>
      <c r="L86" s="95"/>
      <c r="M86" s="95"/>
      <c r="N86" s="95"/>
      <c r="O86" s="299" t="s">
        <v>189</v>
      </c>
      <c r="P86" s="300">
        <f>SUM(C74:N84)</f>
        <v>8085089.1099999994</v>
      </c>
      <c r="Q86" s="293">
        <f>'FORECAST OVERVIEW'!D11</f>
        <v>8085089.1100000003</v>
      </c>
      <c r="R86" s="68"/>
      <c r="W86" s="67">
        <v>0</v>
      </c>
      <c r="AC86" s="95"/>
      <c r="AD86" s="95"/>
      <c r="AE86" s="373"/>
      <c r="AF86" s="373"/>
      <c r="AG86" s="333">
        <f>SUM(T85:AE85)</f>
        <v>1</v>
      </c>
      <c r="AH86" s="333">
        <f>SUM(AF74:AF84)</f>
        <v>1</v>
      </c>
    </row>
    <row r="87" spans="1:34" ht="21.5" thickBot="1" x14ac:dyDescent="0.55000000000000004">
      <c r="A87" s="68"/>
      <c r="B87" s="174" t="s">
        <v>36</v>
      </c>
      <c r="C87" s="336" t="s">
        <v>203</v>
      </c>
      <c r="D87" s="336" t="s">
        <v>204</v>
      </c>
      <c r="E87" s="336" t="s">
        <v>205</v>
      </c>
      <c r="F87" s="336" t="s">
        <v>206</v>
      </c>
      <c r="G87" s="336" t="s">
        <v>44</v>
      </c>
      <c r="H87" s="336" t="s">
        <v>207</v>
      </c>
      <c r="I87" s="336" t="s">
        <v>208</v>
      </c>
      <c r="J87" s="336" t="s">
        <v>209</v>
      </c>
      <c r="K87" s="336" t="s">
        <v>210</v>
      </c>
      <c r="L87" s="336" t="s">
        <v>211</v>
      </c>
      <c r="M87" s="336" t="s">
        <v>212</v>
      </c>
      <c r="N87" s="336" t="s">
        <v>213</v>
      </c>
      <c r="O87" s="176" t="s">
        <v>34</v>
      </c>
      <c r="R87" s="68"/>
      <c r="S87" s="174" t="s">
        <v>36</v>
      </c>
      <c r="T87" s="175" t="s">
        <v>203</v>
      </c>
      <c r="U87" s="175" t="s">
        <v>204</v>
      </c>
      <c r="V87" s="175" t="s">
        <v>205</v>
      </c>
      <c r="W87" s="175" t="s">
        <v>206</v>
      </c>
      <c r="X87" s="175" t="s">
        <v>44</v>
      </c>
      <c r="Y87" s="175" t="s">
        <v>207</v>
      </c>
      <c r="Z87" s="175" t="s">
        <v>208</v>
      </c>
      <c r="AA87" s="175" t="s">
        <v>209</v>
      </c>
      <c r="AB87" s="175" t="s">
        <v>210</v>
      </c>
      <c r="AC87" s="175" t="s">
        <v>211</v>
      </c>
      <c r="AD87" s="175" t="s">
        <v>212</v>
      </c>
      <c r="AE87" s="175" t="s">
        <v>213</v>
      </c>
      <c r="AF87" s="176" t="s">
        <v>34</v>
      </c>
    </row>
    <row r="88" spans="1:34" ht="14.4" customHeight="1" x14ac:dyDescent="0.35">
      <c r="A88" s="479" t="s">
        <v>47</v>
      </c>
      <c r="B88" s="9" t="s">
        <v>0</v>
      </c>
      <c r="C88" s="296">
        <f t="shared" ref="C88:C98" si="93">$Q$100*T88</f>
        <v>0</v>
      </c>
      <c r="D88" s="296">
        <f t="shared" ref="D88:D98" si="94">$Q$100*U88</f>
        <v>0</v>
      </c>
      <c r="E88" s="296">
        <f t="shared" ref="E88:E98" si="95">$Q$100*V88</f>
        <v>0</v>
      </c>
      <c r="F88" s="296">
        <f t="shared" ref="F88:F98" si="96">$Q$100*W88</f>
        <v>4728.2045045195446</v>
      </c>
      <c r="G88" s="296">
        <f>$Q$100*X88</f>
        <v>0</v>
      </c>
      <c r="H88" s="296">
        <f t="shared" ref="H88:H98" si="97">$Q$100*Y88</f>
        <v>962.3721212396481</v>
      </c>
      <c r="I88" s="296">
        <f t="shared" ref="I88:I98" si="98">$Q$100*Z88</f>
        <v>0</v>
      </c>
      <c r="J88" s="296">
        <f t="shared" ref="J88:J98" si="99">$Q$100*AA88</f>
        <v>0</v>
      </c>
      <c r="K88" s="296">
        <f t="shared" ref="K88:K98" si="100">$Q$100*AB88</f>
        <v>0</v>
      </c>
      <c r="L88" s="296">
        <f t="shared" ref="L88:L98" si="101">$Q$100*AC88</f>
        <v>6003.5640799988014</v>
      </c>
      <c r="M88" s="296">
        <f t="shared" ref="M88:M98" si="102">$Q$100*AD88</f>
        <v>313144.39116823958</v>
      </c>
      <c r="N88" s="296">
        <f t="shared" ref="N88:N98" si="103">$Q$100*AE88</f>
        <v>2694.4326902328398</v>
      </c>
      <c r="O88" s="66">
        <f t="shared" ref="O88:O99" si="104">SUM(C88:N88)</f>
        <v>327532.96456423041</v>
      </c>
      <c r="P88" s="183"/>
      <c r="R88" s="492" t="s">
        <v>47</v>
      </c>
      <c r="S88" s="9" t="s">
        <v>0</v>
      </c>
      <c r="T88" s="367">
        <v>0</v>
      </c>
      <c r="U88" s="367">
        <v>0</v>
      </c>
      <c r="V88" s="367">
        <v>0</v>
      </c>
      <c r="W88" s="367">
        <v>7.9706122158975843E-4</v>
      </c>
      <c r="X88" s="367">
        <v>0</v>
      </c>
      <c r="Y88" s="367">
        <v>1.6223272446147009E-4</v>
      </c>
      <c r="Z88" s="367">
        <v>0</v>
      </c>
      <c r="AA88" s="367">
        <v>0</v>
      </c>
      <c r="AB88" s="367">
        <v>0</v>
      </c>
      <c r="AC88" s="367">
        <v>1.012056080679718E-3</v>
      </c>
      <c r="AD88" s="367">
        <v>5.2788590408887302E-2</v>
      </c>
      <c r="AE88" s="367">
        <v>4.5421635411825253E-4</v>
      </c>
      <c r="AF88" s="368">
        <f t="shared" ref="AF88:AF99" si="105">SUM(T88:AE88)</f>
        <v>5.5214156789736506E-2</v>
      </c>
    </row>
    <row r="89" spans="1:34" x14ac:dyDescent="0.35">
      <c r="A89" s="480"/>
      <c r="B89" s="10" t="s">
        <v>1</v>
      </c>
      <c r="C89" s="296">
        <f t="shared" si="93"/>
        <v>0</v>
      </c>
      <c r="D89" s="296">
        <f t="shared" si="94"/>
        <v>10935.248937446395</v>
      </c>
      <c r="E89" s="296">
        <f t="shared" si="95"/>
        <v>0</v>
      </c>
      <c r="F89" s="296">
        <f t="shared" si="96"/>
        <v>51013.641928118392</v>
      </c>
      <c r="G89" s="296">
        <f t="shared" ref="G89:G98" si="106">$Q$100*X89</f>
        <v>32224.266429366333</v>
      </c>
      <c r="H89" s="296">
        <f t="shared" si="97"/>
        <v>0</v>
      </c>
      <c r="I89" s="296">
        <f t="shared" si="98"/>
        <v>0</v>
      </c>
      <c r="J89" s="296">
        <f t="shared" si="99"/>
        <v>38340.70884840285</v>
      </c>
      <c r="K89" s="296">
        <f t="shared" si="100"/>
        <v>152852.92115633379</v>
      </c>
      <c r="L89" s="296">
        <f t="shared" si="101"/>
        <v>264303.90429694747</v>
      </c>
      <c r="M89" s="296">
        <f t="shared" si="102"/>
        <v>52750.018262648948</v>
      </c>
      <c r="N89" s="296">
        <f t="shared" si="103"/>
        <v>232744.51112162066</v>
      </c>
      <c r="O89" s="66">
        <f t="shared" si="104"/>
        <v>835165.22098088474</v>
      </c>
      <c r="R89" s="493"/>
      <c r="S89" s="10" t="s">
        <v>1</v>
      </c>
      <c r="T89" s="367">
        <v>0</v>
      </c>
      <c r="U89" s="367">
        <v>1.8434191812426292E-3</v>
      </c>
      <c r="V89" s="367">
        <v>0</v>
      </c>
      <c r="W89" s="367">
        <v>8.5996694335242849E-3</v>
      </c>
      <c r="X89" s="367">
        <v>5.4322339781355368E-3</v>
      </c>
      <c r="Y89" s="367">
        <v>0</v>
      </c>
      <c r="Z89" s="367">
        <v>0</v>
      </c>
      <c r="AA89" s="367">
        <v>6.463318623827285E-3</v>
      </c>
      <c r="AB89" s="367">
        <v>2.5767315255500033E-2</v>
      </c>
      <c r="AC89" s="367">
        <v>4.4555262495202579E-2</v>
      </c>
      <c r="AD89" s="367">
        <v>8.8923805971420061E-3</v>
      </c>
      <c r="AE89" s="367">
        <v>3.9235110109045672E-2</v>
      </c>
      <c r="AF89" s="368">
        <f t="shared" si="105"/>
        <v>0.14078870967362003</v>
      </c>
    </row>
    <row r="90" spans="1:34" x14ac:dyDescent="0.35">
      <c r="A90" s="480"/>
      <c r="B90" s="9" t="s">
        <v>2</v>
      </c>
      <c r="C90" s="296">
        <f t="shared" si="93"/>
        <v>0</v>
      </c>
      <c r="D90" s="296">
        <f t="shared" si="94"/>
        <v>0</v>
      </c>
      <c r="E90" s="296">
        <f t="shared" si="95"/>
        <v>0</v>
      </c>
      <c r="F90" s="296">
        <f t="shared" si="96"/>
        <v>0</v>
      </c>
      <c r="G90" s="296">
        <f t="shared" si="106"/>
        <v>0</v>
      </c>
      <c r="H90" s="296">
        <f t="shared" si="97"/>
        <v>0</v>
      </c>
      <c r="I90" s="296">
        <f t="shared" si="98"/>
        <v>0</v>
      </c>
      <c r="J90" s="296">
        <f t="shared" si="99"/>
        <v>0</v>
      </c>
      <c r="K90" s="296">
        <f t="shared" si="100"/>
        <v>0</v>
      </c>
      <c r="L90" s="296">
        <f t="shared" si="101"/>
        <v>0</v>
      </c>
      <c r="M90" s="296">
        <f t="shared" si="102"/>
        <v>0</v>
      </c>
      <c r="N90" s="296">
        <f t="shared" si="103"/>
        <v>0</v>
      </c>
      <c r="O90" s="66">
        <f t="shared" si="104"/>
        <v>0</v>
      </c>
      <c r="R90" s="493"/>
      <c r="S90" s="9" t="s">
        <v>2</v>
      </c>
      <c r="T90" s="367">
        <v>0</v>
      </c>
      <c r="U90" s="367">
        <v>0</v>
      </c>
      <c r="V90" s="367">
        <v>0</v>
      </c>
      <c r="W90" s="367">
        <v>0</v>
      </c>
      <c r="X90" s="367">
        <v>0</v>
      </c>
      <c r="Y90" s="367">
        <v>0</v>
      </c>
      <c r="Z90" s="367">
        <v>0</v>
      </c>
      <c r="AA90" s="367">
        <v>0</v>
      </c>
      <c r="AB90" s="367">
        <v>0</v>
      </c>
      <c r="AC90" s="367">
        <v>0</v>
      </c>
      <c r="AD90" s="367">
        <v>0</v>
      </c>
      <c r="AE90" s="367">
        <v>0</v>
      </c>
      <c r="AF90" s="368">
        <f t="shared" si="105"/>
        <v>0</v>
      </c>
    </row>
    <row r="91" spans="1:34" x14ac:dyDescent="0.35">
      <c r="A91" s="480"/>
      <c r="B91" s="9" t="s">
        <v>9</v>
      </c>
      <c r="C91" s="296">
        <f t="shared" si="93"/>
        <v>0</v>
      </c>
      <c r="D91" s="296">
        <f t="shared" si="94"/>
        <v>46560.280485462805</v>
      </c>
      <c r="E91" s="296">
        <f t="shared" si="95"/>
        <v>0</v>
      </c>
      <c r="F91" s="296">
        <f t="shared" si="96"/>
        <v>247305.61508979072</v>
      </c>
      <c r="G91" s="296">
        <f t="shared" si="106"/>
        <v>0</v>
      </c>
      <c r="H91" s="296">
        <f t="shared" si="97"/>
        <v>0</v>
      </c>
      <c r="I91" s="296">
        <f t="shared" si="98"/>
        <v>0</v>
      </c>
      <c r="J91" s="296">
        <f t="shared" si="99"/>
        <v>149168.98659988405</v>
      </c>
      <c r="K91" s="296">
        <f t="shared" si="100"/>
        <v>761671.15038005274</v>
      </c>
      <c r="L91" s="296">
        <f t="shared" si="101"/>
        <v>1132512.9819548433</v>
      </c>
      <c r="M91" s="296">
        <f t="shared" si="102"/>
        <v>294361.56923937757</v>
      </c>
      <c r="N91" s="296">
        <f t="shared" si="103"/>
        <v>1154512.2698295945</v>
      </c>
      <c r="O91" s="66">
        <f t="shared" si="104"/>
        <v>3786092.8535790057</v>
      </c>
      <c r="R91" s="493"/>
      <c r="S91" s="9" t="s">
        <v>9</v>
      </c>
      <c r="T91" s="367">
        <v>0</v>
      </c>
      <c r="U91" s="367">
        <v>7.8489401221607767E-3</v>
      </c>
      <c r="V91" s="367">
        <v>0</v>
      </c>
      <c r="W91" s="367">
        <v>4.1689760982431372E-2</v>
      </c>
      <c r="X91" s="367">
        <v>0</v>
      </c>
      <c r="Y91" s="367">
        <v>0</v>
      </c>
      <c r="Z91" s="367">
        <v>0</v>
      </c>
      <c r="AA91" s="367">
        <v>2.5146292756364513E-2</v>
      </c>
      <c r="AB91" s="367">
        <v>0.12839938225838046</v>
      </c>
      <c r="AC91" s="367">
        <v>0.19091436929184036</v>
      </c>
      <c r="AD91" s="367">
        <v>4.962225972729109E-2</v>
      </c>
      <c r="AE91" s="367">
        <v>0.19462291854151706</v>
      </c>
      <c r="AF91" s="368">
        <f t="shared" si="105"/>
        <v>0.63824392367998561</v>
      </c>
    </row>
    <row r="92" spans="1:34" x14ac:dyDescent="0.35">
      <c r="A92" s="480"/>
      <c r="B92" s="10" t="s">
        <v>3</v>
      </c>
      <c r="C92" s="296">
        <f t="shared" si="93"/>
        <v>0</v>
      </c>
      <c r="D92" s="296">
        <f t="shared" si="94"/>
        <v>0</v>
      </c>
      <c r="E92" s="296">
        <f t="shared" si="95"/>
        <v>0</v>
      </c>
      <c r="F92" s="296">
        <f t="shared" si="96"/>
        <v>0</v>
      </c>
      <c r="G92" s="296">
        <f t="shared" si="106"/>
        <v>0</v>
      </c>
      <c r="H92" s="296">
        <f t="shared" si="97"/>
        <v>0</v>
      </c>
      <c r="I92" s="296">
        <f t="shared" si="98"/>
        <v>0</v>
      </c>
      <c r="J92" s="296">
        <f t="shared" si="99"/>
        <v>0</v>
      </c>
      <c r="K92" s="296">
        <f t="shared" si="100"/>
        <v>0</v>
      </c>
      <c r="L92" s="296">
        <f t="shared" si="101"/>
        <v>0</v>
      </c>
      <c r="M92" s="296">
        <f t="shared" si="102"/>
        <v>0</v>
      </c>
      <c r="N92" s="296">
        <f t="shared" si="103"/>
        <v>0</v>
      </c>
      <c r="O92" s="66">
        <f t="shared" si="104"/>
        <v>0</v>
      </c>
      <c r="R92" s="493"/>
      <c r="S92" s="10" t="s">
        <v>3</v>
      </c>
      <c r="T92" s="367">
        <v>0</v>
      </c>
      <c r="U92" s="367">
        <v>0</v>
      </c>
      <c r="V92" s="367">
        <v>0</v>
      </c>
      <c r="W92" s="367">
        <v>0</v>
      </c>
      <c r="X92" s="367">
        <v>0</v>
      </c>
      <c r="Y92" s="367">
        <v>0</v>
      </c>
      <c r="Z92" s="367">
        <v>0</v>
      </c>
      <c r="AA92" s="367">
        <v>0</v>
      </c>
      <c r="AB92" s="367">
        <v>0</v>
      </c>
      <c r="AC92" s="367">
        <v>0</v>
      </c>
      <c r="AD92" s="367">
        <v>0</v>
      </c>
      <c r="AE92" s="367">
        <v>0</v>
      </c>
      <c r="AF92" s="368">
        <f t="shared" si="105"/>
        <v>0</v>
      </c>
    </row>
    <row r="93" spans="1:34" x14ac:dyDescent="0.35">
      <c r="A93" s="480"/>
      <c r="B93" s="9" t="s">
        <v>4</v>
      </c>
      <c r="C93" s="296">
        <f t="shared" si="93"/>
        <v>0</v>
      </c>
      <c r="D93" s="296">
        <f t="shared" si="94"/>
        <v>0</v>
      </c>
      <c r="E93" s="296">
        <f t="shared" si="95"/>
        <v>0</v>
      </c>
      <c r="F93" s="296">
        <f t="shared" si="96"/>
        <v>148405.15422455998</v>
      </c>
      <c r="G93" s="296">
        <f t="shared" si="106"/>
        <v>0</v>
      </c>
      <c r="H93" s="296">
        <f t="shared" si="97"/>
        <v>0</v>
      </c>
      <c r="I93" s="296">
        <f t="shared" si="98"/>
        <v>0</v>
      </c>
      <c r="J93" s="296">
        <f t="shared" si="99"/>
        <v>0</v>
      </c>
      <c r="K93" s="296">
        <f t="shared" si="100"/>
        <v>27226.580874711097</v>
      </c>
      <c r="L93" s="296">
        <f t="shared" si="101"/>
        <v>21741.664281444238</v>
      </c>
      <c r="M93" s="296">
        <f t="shared" si="102"/>
        <v>0</v>
      </c>
      <c r="N93" s="296">
        <f t="shared" si="103"/>
        <v>41717.584679027954</v>
      </c>
      <c r="O93" s="66">
        <f t="shared" si="104"/>
        <v>239090.98405974329</v>
      </c>
      <c r="R93" s="493"/>
      <c r="S93" s="9" t="s">
        <v>4</v>
      </c>
      <c r="T93" s="367">
        <v>0</v>
      </c>
      <c r="U93" s="367">
        <v>0</v>
      </c>
      <c r="V93" s="367">
        <v>0</v>
      </c>
      <c r="W93" s="367">
        <v>2.5017529043715521E-2</v>
      </c>
      <c r="X93" s="367">
        <v>0</v>
      </c>
      <c r="Y93" s="367">
        <v>0</v>
      </c>
      <c r="Z93" s="367">
        <v>0</v>
      </c>
      <c r="AA93" s="367">
        <v>0</v>
      </c>
      <c r="AB93" s="367">
        <v>4.5897447521497901E-3</v>
      </c>
      <c r="AC93" s="367">
        <v>3.6651201264661219E-3</v>
      </c>
      <c r="AD93" s="367">
        <v>0</v>
      </c>
      <c r="AE93" s="367">
        <v>7.0325784289271241E-3</v>
      </c>
      <c r="AF93" s="368">
        <f t="shared" si="105"/>
        <v>4.0304972351258558E-2</v>
      </c>
    </row>
    <row r="94" spans="1:34" x14ac:dyDescent="0.35">
      <c r="A94" s="480"/>
      <c r="B94" s="9" t="s">
        <v>5</v>
      </c>
      <c r="C94" s="296">
        <f t="shared" si="93"/>
        <v>0</v>
      </c>
      <c r="D94" s="296">
        <f t="shared" si="94"/>
        <v>0</v>
      </c>
      <c r="E94" s="296">
        <f t="shared" si="95"/>
        <v>0</v>
      </c>
      <c r="F94" s="296">
        <f t="shared" si="96"/>
        <v>0</v>
      </c>
      <c r="G94" s="296">
        <f t="shared" si="106"/>
        <v>0</v>
      </c>
      <c r="H94" s="296">
        <f t="shared" si="97"/>
        <v>0</v>
      </c>
      <c r="I94" s="296">
        <f t="shared" si="98"/>
        <v>0</v>
      </c>
      <c r="J94" s="296">
        <f t="shared" si="99"/>
        <v>0</v>
      </c>
      <c r="K94" s="296">
        <f t="shared" si="100"/>
        <v>0</v>
      </c>
      <c r="L94" s="296">
        <f t="shared" si="101"/>
        <v>0</v>
      </c>
      <c r="M94" s="296">
        <f t="shared" si="102"/>
        <v>0</v>
      </c>
      <c r="N94" s="296">
        <f t="shared" si="103"/>
        <v>0</v>
      </c>
      <c r="O94" s="66">
        <f t="shared" si="104"/>
        <v>0</v>
      </c>
      <c r="R94" s="493"/>
      <c r="S94" s="9" t="s">
        <v>5</v>
      </c>
      <c r="T94" s="367">
        <v>0</v>
      </c>
      <c r="U94" s="367">
        <v>0</v>
      </c>
      <c r="V94" s="367">
        <v>0</v>
      </c>
      <c r="W94" s="367">
        <v>0</v>
      </c>
      <c r="X94" s="367">
        <v>0</v>
      </c>
      <c r="Y94" s="367">
        <v>0</v>
      </c>
      <c r="Z94" s="367">
        <v>0</v>
      </c>
      <c r="AA94" s="367">
        <v>0</v>
      </c>
      <c r="AB94" s="367">
        <v>0</v>
      </c>
      <c r="AC94" s="367">
        <v>0</v>
      </c>
      <c r="AD94" s="367">
        <v>0</v>
      </c>
      <c r="AE94" s="367">
        <v>0</v>
      </c>
      <c r="AF94" s="368">
        <f t="shared" si="105"/>
        <v>0</v>
      </c>
    </row>
    <row r="95" spans="1:34" x14ac:dyDescent="0.35">
      <c r="A95" s="480"/>
      <c r="B95" s="9" t="s">
        <v>6</v>
      </c>
      <c r="C95" s="296">
        <f t="shared" si="93"/>
        <v>0</v>
      </c>
      <c r="D95" s="296">
        <f t="shared" si="94"/>
        <v>0</v>
      </c>
      <c r="E95" s="296">
        <f t="shared" si="95"/>
        <v>0</v>
      </c>
      <c r="F95" s="296">
        <f t="shared" si="96"/>
        <v>0</v>
      </c>
      <c r="G95" s="296">
        <f t="shared" si="106"/>
        <v>0</v>
      </c>
      <c r="H95" s="296">
        <f t="shared" si="97"/>
        <v>0</v>
      </c>
      <c r="I95" s="296">
        <f t="shared" si="98"/>
        <v>0</v>
      </c>
      <c r="J95" s="296">
        <f t="shared" si="99"/>
        <v>0</v>
      </c>
      <c r="K95" s="296">
        <f t="shared" si="100"/>
        <v>0</v>
      </c>
      <c r="L95" s="296">
        <f t="shared" si="101"/>
        <v>0</v>
      </c>
      <c r="M95" s="296">
        <f t="shared" si="102"/>
        <v>0</v>
      </c>
      <c r="N95" s="296">
        <f t="shared" si="103"/>
        <v>0</v>
      </c>
      <c r="O95" s="66">
        <f t="shared" si="104"/>
        <v>0</v>
      </c>
      <c r="R95" s="493"/>
      <c r="S95" s="9" t="s">
        <v>6</v>
      </c>
      <c r="T95" s="367">
        <v>0</v>
      </c>
      <c r="U95" s="367">
        <v>0</v>
      </c>
      <c r="V95" s="367">
        <v>0</v>
      </c>
      <c r="W95" s="367">
        <v>0</v>
      </c>
      <c r="X95" s="367">
        <v>0</v>
      </c>
      <c r="Y95" s="367">
        <v>0</v>
      </c>
      <c r="Z95" s="367">
        <v>0</v>
      </c>
      <c r="AA95" s="367">
        <v>0</v>
      </c>
      <c r="AB95" s="367">
        <v>0</v>
      </c>
      <c r="AC95" s="367">
        <v>0</v>
      </c>
      <c r="AD95" s="367">
        <v>0</v>
      </c>
      <c r="AE95" s="367">
        <v>0</v>
      </c>
      <c r="AF95" s="368">
        <f t="shared" si="105"/>
        <v>0</v>
      </c>
    </row>
    <row r="96" spans="1:34" x14ac:dyDescent="0.35">
      <c r="A96" s="480"/>
      <c r="B96" s="9" t="s">
        <v>7</v>
      </c>
      <c r="C96" s="296">
        <f t="shared" si="93"/>
        <v>0</v>
      </c>
      <c r="D96" s="296">
        <f t="shared" si="94"/>
        <v>0</v>
      </c>
      <c r="E96" s="296">
        <f t="shared" si="95"/>
        <v>0</v>
      </c>
      <c r="F96" s="296">
        <f t="shared" si="96"/>
        <v>972.86364554258694</v>
      </c>
      <c r="G96" s="296">
        <f t="shared" si="106"/>
        <v>0</v>
      </c>
      <c r="H96" s="296">
        <f t="shared" si="97"/>
        <v>0</v>
      </c>
      <c r="I96" s="296">
        <f t="shared" si="98"/>
        <v>0</v>
      </c>
      <c r="J96" s="296">
        <f t="shared" si="99"/>
        <v>0</v>
      </c>
      <c r="K96" s="296">
        <f t="shared" si="100"/>
        <v>0</v>
      </c>
      <c r="L96" s="296">
        <f t="shared" si="101"/>
        <v>0</v>
      </c>
      <c r="M96" s="296">
        <f t="shared" si="102"/>
        <v>19631.937899939443</v>
      </c>
      <c r="N96" s="296">
        <f t="shared" si="103"/>
        <v>66582.526339386925</v>
      </c>
      <c r="O96" s="66">
        <f t="shared" si="104"/>
        <v>87187.327884868952</v>
      </c>
      <c r="R96" s="493"/>
      <c r="S96" s="9" t="s">
        <v>7</v>
      </c>
      <c r="T96" s="367">
        <v>0</v>
      </c>
      <c r="U96" s="367">
        <v>0</v>
      </c>
      <c r="V96" s="367">
        <v>0</v>
      </c>
      <c r="W96" s="367">
        <v>1.6400134237324731E-4</v>
      </c>
      <c r="X96" s="367">
        <v>0</v>
      </c>
      <c r="Y96" s="367">
        <v>0</v>
      </c>
      <c r="Z96" s="367">
        <v>0</v>
      </c>
      <c r="AA96" s="367">
        <v>0</v>
      </c>
      <c r="AB96" s="367">
        <v>0</v>
      </c>
      <c r="AC96" s="367">
        <v>0</v>
      </c>
      <c r="AD96" s="367">
        <v>3.3094711512039517E-3</v>
      </c>
      <c r="AE96" s="367">
        <v>1.1224207779057716E-2</v>
      </c>
      <c r="AF96" s="368">
        <f t="shared" si="105"/>
        <v>1.4697680272634916E-2</v>
      </c>
    </row>
    <row r="97" spans="1:34" x14ac:dyDescent="0.35">
      <c r="A97" s="480"/>
      <c r="B97" s="9" t="s">
        <v>8</v>
      </c>
      <c r="C97" s="296">
        <f t="shared" si="93"/>
        <v>0</v>
      </c>
      <c r="D97" s="296">
        <f t="shared" si="94"/>
        <v>0</v>
      </c>
      <c r="E97" s="296">
        <f t="shared" si="95"/>
        <v>0</v>
      </c>
      <c r="F97" s="296">
        <f t="shared" si="96"/>
        <v>414884.94544338825</v>
      </c>
      <c r="G97" s="296">
        <f t="shared" si="106"/>
        <v>0</v>
      </c>
      <c r="H97" s="296">
        <f t="shared" si="97"/>
        <v>0</v>
      </c>
      <c r="I97" s="296">
        <f t="shared" si="98"/>
        <v>0</v>
      </c>
      <c r="J97" s="296">
        <f t="shared" si="99"/>
        <v>0</v>
      </c>
      <c r="K97" s="296">
        <f t="shared" si="100"/>
        <v>52892.191495031228</v>
      </c>
      <c r="L97" s="296">
        <f t="shared" si="101"/>
        <v>33230.987764141399</v>
      </c>
      <c r="M97" s="296">
        <f t="shared" si="102"/>
        <v>27462.858139483618</v>
      </c>
      <c r="N97" s="296">
        <f t="shared" si="103"/>
        <v>128506.51073313005</v>
      </c>
      <c r="O97" s="66">
        <f t="shared" si="104"/>
        <v>656977.49357517459</v>
      </c>
      <c r="R97" s="493"/>
      <c r="S97" s="9" t="s">
        <v>8</v>
      </c>
      <c r="T97" s="367">
        <v>0</v>
      </c>
      <c r="U97" s="367">
        <v>0</v>
      </c>
      <c r="V97" s="367">
        <v>0</v>
      </c>
      <c r="W97" s="367">
        <v>6.993959358530541E-2</v>
      </c>
      <c r="X97" s="367">
        <v>0</v>
      </c>
      <c r="Y97" s="367">
        <v>0</v>
      </c>
      <c r="Z97" s="367">
        <v>0</v>
      </c>
      <c r="AA97" s="367">
        <v>0</v>
      </c>
      <c r="AB97" s="367">
        <v>8.916347574494967E-3</v>
      </c>
      <c r="AC97" s="367">
        <v>5.6019429101686752E-3</v>
      </c>
      <c r="AD97" s="367">
        <v>4.6295753993042133E-3</v>
      </c>
      <c r="AE97" s="367">
        <v>2.1663097763491131E-2</v>
      </c>
      <c r="AF97" s="368">
        <f t="shared" si="105"/>
        <v>0.11075055723276439</v>
      </c>
    </row>
    <row r="98" spans="1:34" ht="15" thickBot="1" x14ac:dyDescent="0.4">
      <c r="A98" s="481"/>
      <c r="B98" s="177" t="s">
        <v>42</v>
      </c>
      <c r="C98" s="296">
        <f t="shared" si="93"/>
        <v>0</v>
      </c>
      <c r="D98" s="296">
        <f t="shared" si="94"/>
        <v>0</v>
      </c>
      <c r="E98" s="296">
        <f t="shared" si="95"/>
        <v>0</v>
      </c>
      <c r="F98" s="296">
        <f t="shared" si="96"/>
        <v>0</v>
      </c>
      <c r="G98" s="296">
        <f t="shared" si="106"/>
        <v>0</v>
      </c>
      <c r="H98" s="296">
        <f t="shared" si="97"/>
        <v>0</v>
      </c>
      <c r="I98" s="296">
        <f t="shared" si="98"/>
        <v>0</v>
      </c>
      <c r="J98" s="296">
        <f t="shared" si="99"/>
        <v>0</v>
      </c>
      <c r="K98" s="296">
        <f t="shared" si="100"/>
        <v>0</v>
      </c>
      <c r="L98" s="296">
        <f t="shared" si="101"/>
        <v>0</v>
      </c>
      <c r="M98" s="296">
        <f t="shared" si="102"/>
        <v>0</v>
      </c>
      <c r="N98" s="296">
        <f t="shared" si="103"/>
        <v>0</v>
      </c>
      <c r="O98" s="66">
        <f t="shared" si="104"/>
        <v>0</v>
      </c>
      <c r="R98" s="494"/>
      <c r="S98" s="177" t="s">
        <v>42</v>
      </c>
      <c r="T98" s="367">
        <v>0</v>
      </c>
      <c r="U98" s="367">
        <v>0</v>
      </c>
      <c r="V98" s="367">
        <v>0</v>
      </c>
      <c r="W98" s="367">
        <v>0</v>
      </c>
      <c r="X98" s="367">
        <v>0</v>
      </c>
      <c r="Y98" s="367">
        <v>0</v>
      </c>
      <c r="Z98" s="367">
        <v>0</v>
      </c>
      <c r="AA98" s="367">
        <v>0</v>
      </c>
      <c r="AB98" s="367">
        <v>0</v>
      </c>
      <c r="AC98" s="367">
        <v>0</v>
      </c>
      <c r="AD98" s="367">
        <v>0</v>
      </c>
      <c r="AE98" s="367">
        <v>0</v>
      </c>
      <c r="AF98" s="368">
        <f t="shared" si="105"/>
        <v>0</v>
      </c>
    </row>
    <row r="99" spans="1:34" ht="21.5" thickBot="1" x14ac:dyDescent="0.55000000000000004">
      <c r="A99" s="68"/>
      <c r="B99" s="178" t="s">
        <v>43</v>
      </c>
      <c r="C99" s="179">
        <f t="shared" ref="C99:N99" si="107">SUM(C88:C98)</f>
        <v>0</v>
      </c>
      <c r="D99" s="179">
        <f t="shared" si="107"/>
        <v>57495.529422909196</v>
      </c>
      <c r="E99" s="179">
        <f t="shared" si="107"/>
        <v>0</v>
      </c>
      <c r="F99" s="179">
        <f t="shared" si="107"/>
        <v>867310.42483591952</v>
      </c>
      <c r="G99" s="179">
        <f t="shared" si="107"/>
        <v>32224.266429366333</v>
      </c>
      <c r="H99" s="179">
        <f t="shared" si="107"/>
        <v>962.3721212396481</v>
      </c>
      <c r="I99" s="179">
        <f t="shared" si="107"/>
        <v>0</v>
      </c>
      <c r="J99" s="179">
        <f t="shared" si="107"/>
        <v>187509.69544828689</v>
      </c>
      <c r="K99" s="179">
        <f t="shared" si="107"/>
        <v>994642.84390612878</v>
      </c>
      <c r="L99" s="180">
        <f t="shared" si="107"/>
        <v>1457793.1023773749</v>
      </c>
      <c r="M99" s="180">
        <f t="shared" si="107"/>
        <v>707350.7747096892</v>
      </c>
      <c r="N99" s="182">
        <f t="shared" si="107"/>
        <v>1626757.8353929929</v>
      </c>
      <c r="O99" s="69">
        <f t="shared" si="104"/>
        <v>5932046.8446439076</v>
      </c>
      <c r="Q99" s="291" t="s">
        <v>231</v>
      </c>
      <c r="R99" s="68"/>
      <c r="S99" s="178" t="s">
        <v>43</v>
      </c>
      <c r="T99" s="369">
        <f t="shared" ref="T99:AE99" si="108">SUM(T88:T98)</f>
        <v>0</v>
      </c>
      <c r="U99" s="369">
        <f t="shared" si="108"/>
        <v>9.6923593034034059E-3</v>
      </c>
      <c r="V99" s="369">
        <f t="shared" si="108"/>
        <v>0</v>
      </c>
      <c r="W99" s="369">
        <f t="shared" si="108"/>
        <v>0.14620761560893958</v>
      </c>
      <c r="X99" s="369">
        <f t="shared" si="108"/>
        <v>5.4322339781355368E-3</v>
      </c>
      <c r="Y99" s="369">
        <f t="shared" si="108"/>
        <v>1.6223272446147009E-4</v>
      </c>
      <c r="Z99" s="369">
        <f t="shared" si="108"/>
        <v>0</v>
      </c>
      <c r="AA99" s="369">
        <f t="shared" si="108"/>
        <v>3.1609611380191797E-2</v>
      </c>
      <c r="AB99" s="369">
        <f t="shared" si="108"/>
        <v>0.16767278984052525</v>
      </c>
      <c r="AC99" s="370">
        <f t="shared" si="108"/>
        <v>0.24574875090435744</v>
      </c>
      <c r="AD99" s="370">
        <f t="shared" si="108"/>
        <v>0.11924227728382857</v>
      </c>
      <c r="AE99" s="371">
        <f t="shared" si="108"/>
        <v>0.27423212897615695</v>
      </c>
      <c r="AF99" s="372">
        <f t="shared" si="105"/>
        <v>1</v>
      </c>
    </row>
    <row r="100" spans="1:34" ht="21.5" thickBot="1" x14ac:dyDescent="0.55000000000000004">
      <c r="A100" s="68"/>
      <c r="F100" s="67">
        <v>0</v>
      </c>
      <c r="L100" s="95"/>
      <c r="M100" s="95"/>
      <c r="N100" s="95"/>
      <c r="O100" s="299" t="s">
        <v>189</v>
      </c>
      <c r="P100" s="300">
        <f>SUM(C88:N98)</f>
        <v>5932046.8446439076</v>
      </c>
      <c r="Q100" s="293">
        <f>'FORECAST OVERVIEW'!D12</f>
        <v>5932046.8446439076</v>
      </c>
      <c r="R100" s="68"/>
      <c r="W100" s="67">
        <v>0</v>
      </c>
      <c r="AC100" s="95"/>
      <c r="AD100" s="95"/>
      <c r="AE100" s="373"/>
      <c r="AF100" s="373"/>
      <c r="AG100" s="333">
        <f>SUM(T99:AE99)</f>
        <v>1</v>
      </c>
      <c r="AH100" s="333">
        <f>SUM(AF88:AF98)</f>
        <v>1</v>
      </c>
    </row>
    <row r="101" spans="1:34" ht="21.5" thickBot="1" x14ac:dyDescent="0.55000000000000004">
      <c r="A101" s="68"/>
      <c r="B101" s="174" t="s">
        <v>36</v>
      </c>
      <c r="C101" s="336" t="s">
        <v>203</v>
      </c>
      <c r="D101" s="336" t="s">
        <v>204</v>
      </c>
      <c r="E101" s="336" t="s">
        <v>205</v>
      </c>
      <c r="F101" s="336" t="s">
        <v>206</v>
      </c>
      <c r="G101" s="336" t="s">
        <v>44</v>
      </c>
      <c r="H101" s="336" t="s">
        <v>207</v>
      </c>
      <c r="I101" s="336" t="s">
        <v>208</v>
      </c>
      <c r="J101" s="336" t="s">
        <v>209</v>
      </c>
      <c r="K101" s="336" t="s">
        <v>210</v>
      </c>
      <c r="L101" s="336" t="s">
        <v>211</v>
      </c>
      <c r="M101" s="336" t="s">
        <v>212</v>
      </c>
      <c r="N101" s="336" t="s">
        <v>213</v>
      </c>
      <c r="O101" s="176" t="s">
        <v>34</v>
      </c>
      <c r="R101" s="68"/>
      <c r="S101" s="174" t="s">
        <v>36</v>
      </c>
      <c r="T101" s="175" t="s">
        <v>203</v>
      </c>
      <c r="U101" s="175" t="s">
        <v>204</v>
      </c>
      <c r="V101" s="175" t="s">
        <v>205</v>
      </c>
      <c r="W101" s="175" t="s">
        <v>206</v>
      </c>
      <c r="X101" s="175" t="s">
        <v>44</v>
      </c>
      <c r="Y101" s="175" t="s">
        <v>207</v>
      </c>
      <c r="Z101" s="175" t="s">
        <v>208</v>
      </c>
      <c r="AA101" s="175" t="s">
        <v>209</v>
      </c>
      <c r="AB101" s="175" t="s">
        <v>210</v>
      </c>
      <c r="AC101" s="175" t="s">
        <v>211</v>
      </c>
      <c r="AD101" s="175" t="s">
        <v>212</v>
      </c>
      <c r="AE101" s="175" t="s">
        <v>213</v>
      </c>
      <c r="AF101" s="176" t="s">
        <v>34</v>
      </c>
    </row>
    <row r="102" spans="1:34" ht="14.4" customHeight="1" x14ac:dyDescent="0.35">
      <c r="A102" s="485" t="s">
        <v>46</v>
      </c>
      <c r="B102" s="9" t="s">
        <v>0</v>
      </c>
      <c r="C102" s="296">
        <f t="shared" ref="C102:C112" si="109">$Q$114*T102</f>
        <v>0</v>
      </c>
      <c r="D102" s="296">
        <f t="shared" ref="D102:D112" si="110">$Q$114*U102</f>
        <v>0</v>
      </c>
      <c r="E102" s="296">
        <f t="shared" ref="E102:E112" si="111">$Q$114*V102</f>
        <v>0</v>
      </c>
      <c r="F102" s="296">
        <f t="shared" ref="F102:F112" si="112">$Q$114*W102</f>
        <v>0</v>
      </c>
      <c r="G102" s="296">
        <f>$Q$114*X102</f>
        <v>0</v>
      </c>
      <c r="H102" s="296">
        <f t="shared" ref="H102:H112" si="113">$Q$114*Y102</f>
        <v>0</v>
      </c>
      <c r="I102" s="296">
        <f t="shared" ref="I102:I112" si="114">$Q$114*Z102</f>
        <v>0</v>
      </c>
      <c r="J102" s="296">
        <f t="shared" ref="J102:J112" si="115">$Q$114*AA102</f>
        <v>0</v>
      </c>
      <c r="K102" s="296">
        <f t="shared" ref="K102:K112" si="116">$Q$114*AB102</f>
        <v>0</v>
      </c>
      <c r="L102" s="296">
        <f t="shared" ref="L102:L112" si="117">$Q$114*AC102</f>
        <v>0</v>
      </c>
      <c r="M102" s="296">
        <f t="shared" ref="M102:M112" si="118">$Q$114*AD102</f>
        <v>0</v>
      </c>
      <c r="N102" s="296">
        <f t="shared" ref="N102:N112" si="119">$Q$114*AE102</f>
        <v>24924.87214531365</v>
      </c>
      <c r="O102" s="66">
        <f t="shared" ref="O102:O113" si="120">SUM(C102:N102)</f>
        <v>24924.87214531365</v>
      </c>
      <c r="P102" s="183"/>
      <c r="R102" s="489" t="s">
        <v>46</v>
      </c>
      <c r="S102" s="9" t="s">
        <v>0</v>
      </c>
      <c r="T102" s="367">
        <v>0</v>
      </c>
      <c r="U102" s="367">
        <v>0</v>
      </c>
      <c r="V102" s="367">
        <v>0</v>
      </c>
      <c r="W102" s="367">
        <v>0</v>
      </c>
      <c r="X102" s="367">
        <v>0</v>
      </c>
      <c r="Y102" s="367">
        <v>0</v>
      </c>
      <c r="Z102" s="367">
        <v>0</v>
      </c>
      <c r="AA102" s="367">
        <v>0</v>
      </c>
      <c r="AB102" s="367">
        <v>0</v>
      </c>
      <c r="AC102" s="367">
        <v>0</v>
      </c>
      <c r="AD102" s="367">
        <v>0</v>
      </c>
      <c r="AE102" s="367">
        <v>1.1359770841401237E-2</v>
      </c>
      <c r="AF102" s="368">
        <f t="shared" ref="AF102:AF113" si="121">SUM(T102:AE102)</f>
        <v>1.1359770841401237E-2</v>
      </c>
    </row>
    <row r="103" spans="1:34" x14ac:dyDescent="0.35">
      <c r="A103" s="486"/>
      <c r="B103" s="10" t="s">
        <v>1</v>
      </c>
      <c r="C103" s="296">
        <f t="shared" si="109"/>
        <v>0</v>
      </c>
      <c r="D103" s="296">
        <f t="shared" si="110"/>
        <v>32768.810579950121</v>
      </c>
      <c r="E103" s="296">
        <f t="shared" si="111"/>
        <v>0</v>
      </c>
      <c r="F103" s="296">
        <f t="shared" si="112"/>
        <v>0</v>
      </c>
      <c r="G103" s="296">
        <f t="shared" ref="G103:G112" si="122">$Q$114*X103</f>
        <v>0</v>
      </c>
      <c r="H103" s="296">
        <f t="shared" si="113"/>
        <v>0</v>
      </c>
      <c r="I103" s="296">
        <f t="shared" si="114"/>
        <v>0</v>
      </c>
      <c r="J103" s="296">
        <f t="shared" si="115"/>
        <v>110364.4283350639</v>
      </c>
      <c r="K103" s="296">
        <f t="shared" si="116"/>
        <v>105690.96443270294</v>
      </c>
      <c r="L103" s="296">
        <f t="shared" si="117"/>
        <v>0</v>
      </c>
      <c r="M103" s="296">
        <f t="shared" si="118"/>
        <v>0</v>
      </c>
      <c r="N103" s="296">
        <f t="shared" si="119"/>
        <v>335420.23443536111</v>
      </c>
      <c r="O103" s="66">
        <f t="shared" si="120"/>
        <v>584244.43778307806</v>
      </c>
      <c r="R103" s="490"/>
      <c r="S103" s="10" t="s">
        <v>1</v>
      </c>
      <c r="T103" s="367">
        <v>0</v>
      </c>
      <c r="U103" s="367">
        <v>1.4934727719496329E-2</v>
      </c>
      <c r="V103" s="367">
        <v>0</v>
      </c>
      <c r="W103" s="367">
        <v>0</v>
      </c>
      <c r="X103" s="367">
        <v>0</v>
      </c>
      <c r="Y103" s="367">
        <v>0</v>
      </c>
      <c r="Z103" s="367">
        <v>0</v>
      </c>
      <c r="AA103" s="367">
        <v>5.02997410626356E-2</v>
      </c>
      <c r="AB103" s="367">
        <v>4.8169761070888155E-2</v>
      </c>
      <c r="AC103" s="367">
        <v>0</v>
      </c>
      <c r="AD103" s="367">
        <v>0</v>
      </c>
      <c r="AE103" s="367">
        <v>0.15287127558931893</v>
      </c>
      <c r="AF103" s="368">
        <f t="shared" si="121"/>
        <v>0.26627550544233902</v>
      </c>
    </row>
    <row r="104" spans="1:34" x14ac:dyDescent="0.35">
      <c r="A104" s="486"/>
      <c r="B104" s="9" t="s">
        <v>2</v>
      </c>
      <c r="C104" s="296">
        <f t="shared" si="109"/>
        <v>0</v>
      </c>
      <c r="D104" s="296">
        <f t="shared" si="110"/>
        <v>0</v>
      </c>
      <c r="E104" s="296">
        <f t="shared" si="111"/>
        <v>0</v>
      </c>
      <c r="F104" s="296">
        <f t="shared" si="112"/>
        <v>0</v>
      </c>
      <c r="G104" s="296">
        <f t="shared" si="122"/>
        <v>0</v>
      </c>
      <c r="H104" s="296">
        <f t="shared" si="113"/>
        <v>0</v>
      </c>
      <c r="I104" s="296">
        <f t="shared" si="114"/>
        <v>0</v>
      </c>
      <c r="J104" s="296">
        <f t="shared" si="115"/>
        <v>0</v>
      </c>
      <c r="K104" s="296">
        <f t="shared" si="116"/>
        <v>0</v>
      </c>
      <c r="L104" s="296">
        <f t="shared" si="117"/>
        <v>0</v>
      </c>
      <c r="M104" s="296">
        <f t="shared" si="118"/>
        <v>0</v>
      </c>
      <c r="N104" s="296">
        <f t="shared" si="119"/>
        <v>0</v>
      </c>
      <c r="O104" s="66">
        <f t="shared" si="120"/>
        <v>0</v>
      </c>
      <c r="R104" s="490"/>
      <c r="S104" s="9" t="s">
        <v>2</v>
      </c>
      <c r="T104" s="367">
        <v>0</v>
      </c>
      <c r="U104" s="367">
        <v>0</v>
      </c>
      <c r="V104" s="367">
        <v>0</v>
      </c>
      <c r="W104" s="367">
        <v>0</v>
      </c>
      <c r="X104" s="367">
        <v>0</v>
      </c>
      <c r="Y104" s="367">
        <v>0</v>
      </c>
      <c r="Z104" s="367">
        <v>0</v>
      </c>
      <c r="AA104" s="367">
        <v>0</v>
      </c>
      <c r="AB104" s="367">
        <v>0</v>
      </c>
      <c r="AC104" s="367">
        <v>0</v>
      </c>
      <c r="AD104" s="367">
        <v>0</v>
      </c>
      <c r="AE104" s="367">
        <v>0</v>
      </c>
      <c r="AF104" s="368">
        <f t="shared" si="121"/>
        <v>0</v>
      </c>
    </row>
    <row r="105" spans="1:34" x14ac:dyDescent="0.35">
      <c r="A105" s="486"/>
      <c r="B105" s="9" t="s">
        <v>9</v>
      </c>
      <c r="C105" s="296">
        <f t="shared" si="109"/>
        <v>0</v>
      </c>
      <c r="D105" s="296">
        <f t="shared" si="110"/>
        <v>127635.89985914114</v>
      </c>
      <c r="E105" s="296">
        <f t="shared" si="111"/>
        <v>0</v>
      </c>
      <c r="F105" s="296">
        <f t="shared" si="112"/>
        <v>0</v>
      </c>
      <c r="G105" s="296">
        <f t="shared" si="122"/>
        <v>0</v>
      </c>
      <c r="H105" s="296">
        <f t="shared" si="113"/>
        <v>0</v>
      </c>
      <c r="I105" s="296">
        <f t="shared" si="114"/>
        <v>0</v>
      </c>
      <c r="J105" s="296">
        <f t="shared" si="115"/>
        <v>0</v>
      </c>
      <c r="K105" s="296">
        <f t="shared" si="116"/>
        <v>0</v>
      </c>
      <c r="L105" s="296">
        <f t="shared" si="117"/>
        <v>0</v>
      </c>
      <c r="M105" s="296">
        <f t="shared" si="118"/>
        <v>0</v>
      </c>
      <c r="N105" s="296">
        <f t="shared" si="119"/>
        <v>304827.36354190327</v>
      </c>
      <c r="O105" s="66">
        <f t="shared" si="120"/>
        <v>432463.26340104442</v>
      </c>
      <c r="R105" s="490"/>
      <c r="S105" s="9" t="s">
        <v>9</v>
      </c>
      <c r="T105" s="367">
        <v>0</v>
      </c>
      <c r="U105" s="367">
        <v>5.8171394624725939E-2</v>
      </c>
      <c r="V105" s="367">
        <v>0</v>
      </c>
      <c r="W105" s="367">
        <v>0</v>
      </c>
      <c r="X105" s="367">
        <v>0</v>
      </c>
      <c r="Y105" s="367">
        <v>0</v>
      </c>
      <c r="Z105" s="367">
        <v>0</v>
      </c>
      <c r="AA105" s="367">
        <v>0</v>
      </c>
      <c r="AB105" s="367">
        <v>0</v>
      </c>
      <c r="AC105" s="367">
        <v>0</v>
      </c>
      <c r="AD105" s="367">
        <v>0</v>
      </c>
      <c r="AE105" s="367">
        <v>0.13892825511145473</v>
      </c>
      <c r="AF105" s="368">
        <f t="shared" si="121"/>
        <v>0.19709964973618066</v>
      </c>
    </row>
    <row r="106" spans="1:34" x14ac:dyDescent="0.35">
      <c r="A106" s="486"/>
      <c r="B106" s="10" t="s">
        <v>3</v>
      </c>
      <c r="C106" s="296">
        <f t="shared" si="109"/>
        <v>0</v>
      </c>
      <c r="D106" s="296">
        <f t="shared" si="110"/>
        <v>0</v>
      </c>
      <c r="E106" s="296">
        <f t="shared" si="111"/>
        <v>0</v>
      </c>
      <c r="F106" s="296">
        <f t="shared" si="112"/>
        <v>0</v>
      </c>
      <c r="G106" s="296">
        <f t="shared" si="122"/>
        <v>0</v>
      </c>
      <c r="H106" s="296">
        <f t="shared" si="113"/>
        <v>0</v>
      </c>
      <c r="I106" s="296">
        <f t="shared" si="114"/>
        <v>0</v>
      </c>
      <c r="J106" s="296">
        <f t="shared" si="115"/>
        <v>0</v>
      </c>
      <c r="K106" s="296">
        <f t="shared" si="116"/>
        <v>0</v>
      </c>
      <c r="L106" s="296">
        <f t="shared" si="117"/>
        <v>0</v>
      </c>
      <c r="M106" s="296">
        <f t="shared" si="118"/>
        <v>0</v>
      </c>
      <c r="N106" s="296">
        <f t="shared" si="119"/>
        <v>0</v>
      </c>
      <c r="O106" s="66">
        <f t="shared" si="120"/>
        <v>0</v>
      </c>
      <c r="R106" s="490"/>
      <c r="S106" s="10" t="s">
        <v>3</v>
      </c>
      <c r="T106" s="367">
        <v>0</v>
      </c>
      <c r="U106" s="367">
        <v>0</v>
      </c>
      <c r="V106" s="367">
        <v>0</v>
      </c>
      <c r="W106" s="367">
        <v>0</v>
      </c>
      <c r="X106" s="367">
        <v>0</v>
      </c>
      <c r="Y106" s="367">
        <v>0</v>
      </c>
      <c r="Z106" s="367">
        <v>0</v>
      </c>
      <c r="AA106" s="367">
        <v>0</v>
      </c>
      <c r="AB106" s="367">
        <v>0</v>
      </c>
      <c r="AC106" s="367">
        <v>0</v>
      </c>
      <c r="AD106" s="367">
        <v>0</v>
      </c>
      <c r="AE106" s="367">
        <v>0</v>
      </c>
      <c r="AF106" s="368">
        <f t="shared" si="121"/>
        <v>0</v>
      </c>
    </row>
    <row r="107" spans="1:34" x14ac:dyDescent="0.35">
      <c r="A107" s="486"/>
      <c r="B107" s="9" t="s">
        <v>4</v>
      </c>
      <c r="C107" s="296">
        <f t="shared" si="109"/>
        <v>0</v>
      </c>
      <c r="D107" s="296">
        <f t="shared" si="110"/>
        <v>41025.81082418545</v>
      </c>
      <c r="E107" s="296">
        <f t="shared" si="111"/>
        <v>0</v>
      </c>
      <c r="F107" s="296">
        <f t="shared" si="112"/>
        <v>0</v>
      </c>
      <c r="G107" s="296">
        <f t="shared" si="122"/>
        <v>0</v>
      </c>
      <c r="H107" s="296">
        <f t="shared" si="113"/>
        <v>0</v>
      </c>
      <c r="I107" s="296">
        <f t="shared" si="114"/>
        <v>0</v>
      </c>
      <c r="J107" s="296">
        <f t="shared" si="115"/>
        <v>13355.705460117551</v>
      </c>
      <c r="K107" s="296">
        <f t="shared" si="116"/>
        <v>0</v>
      </c>
      <c r="L107" s="296">
        <f t="shared" si="117"/>
        <v>105460.87641536479</v>
      </c>
      <c r="M107" s="296">
        <f t="shared" si="118"/>
        <v>2349.7759175766669</v>
      </c>
      <c r="N107" s="296">
        <f t="shared" si="119"/>
        <v>181850.85553686041</v>
      </c>
      <c r="O107" s="66">
        <f t="shared" si="120"/>
        <v>344043.02415410487</v>
      </c>
      <c r="R107" s="490"/>
      <c r="S107" s="9" t="s">
        <v>4</v>
      </c>
      <c r="T107" s="367">
        <v>0</v>
      </c>
      <c r="U107" s="367">
        <v>1.8697941832092817E-2</v>
      </c>
      <c r="V107" s="367">
        <v>0</v>
      </c>
      <c r="W107" s="367">
        <v>0</v>
      </c>
      <c r="X107" s="367">
        <v>0</v>
      </c>
      <c r="Y107" s="367">
        <v>0</v>
      </c>
      <c r="Z107" s="367">
        <v>0</v>
      </c>
      <c r="AA107" s="367">
        <v>6.0870022749830825E-3</v>
      </c>
      <c r="AB107" s="367">
        <v>0</v>
      </c>
      <c r="AC107" s="367">
        <v>4.806489605352416E-2</v>
      </c>
      <c r="AD107" s="367">
        <v>1.0709349198139431E-3</v>
      </c>
      <c r="AE107" s="367">
        <v>8.2880426995486201E-2</v>
      </c>
      <c r="AF107" s="368">
        <f t="shared" si="121"/>
        <v>0.1568012020759002</v>
      </c>
    </row>
    <row r="108" spans="1:34" x14ac:dyDescent="0.35">
      <c r="A108" s="486"/>
      <c r="B108" s="9" t="s">
        <v>5</v>
      </c>
      <c r="C108" s="296">
        <f t="shared" si="109"/>
        <v>0</v>
      </c>
      <c r="D108" s="296">
        <f t="shared" si="110"/>
        <v>0</v>
      </c>
      <c r="E108" s="296">
        <f t="shared" si="111"/>
        <v>0</v>
      </c>
      <c r="F108" s="296">
        <f t="shared" si="112"/>
        <v>0</v>
      </c>
      <c r="G108" s="296">
        <f t="shared" si="122"/>
        <v>0</v>
      </c>
      <c r="H108" s="296">
        <f t="shared" si="113"/>
        <v>0</v>
      </c>
      <c r="I108" s="296">
        <f t="shared" si="114"/>
        <v>0</v>
      </c>
      <c r="J108" s="296">
        <f t="shared" si="115"/>
        <v>0</v>
      </c>
      <c r="K108" s="296">
        <f t="shared" si="116"/>
        <v>0</v>
      </c>
      <c r="L108" s="296">
        <f t="shared" si="117"/>
        <v>0</v>
      </c>
      <c r="M108" s="296">
        <f t="shared" si="118"/>
        <v>0</v>
      </c>
      <c r="N108" s="296">
        <f t="shared" si="119"/>
        <v>40909.898425058956</v>
      </c>
      <c r="O108" s="66">
        <f t="shared" si="120"/>
        <v>40909.898425058956</v>
      </c>
      <c r="R108" s="490"/>
      <c r="S108" s="9" t="s">
        <v>5</v>
      </c>
      <c r="T108" s="367">
        <v>0</v>
      </c>
      <c r="U108" s="367">
        <v>0</v>
      </c>
      <c r="V108" s="367">
        <v>0</v>
      </c>
      <c r="W108" s="367">
        <v>0</v>
      </c>
      <c r="X108" s="367">
        <v>0</v>
      </c>
      <c r="Y108" s="367">
        <v>0</v>
      </c>
      <c r="Z108" s="367">
        <v>0</v>
      </c>
      <c r="AA108" s="367">
        <v>0</v>
      </c>
      <c r="AB108" s="367">
        <v>0</v>
      </c>
      <c r="AC108" s="367">
        <v>0</v>
      </c>
      <c r="AD108" s="367">
        <v>0</v>
      </c>
      <c r="AE108" s="367">
        <v>1.8645113545388784E-2</v>
      </c>
      <c r="AF108" s="368">
        <f t="shared" si="121"/>
        <v>1.8645113545388784E-2</v>
      </c>
    </row>
    <row r="109" spans="1:34" x14ac:dyDescent="0.35">
      <c r="A109" s="486"/>
      <c r="B109" s="9" t="s">
        <v>6</v>
      </c>
      <c r="C109" s="296">
        <f t="shared" si="109"/>
        <v>0</v>
      </c>
      <c r="D109" s="296">
        <f t="shared" si="110"/>
        <v>0</v>
      </c>
      <c r="E109" s="296">
        <f t="shared" si="111"/>
        <v>0</v>
      </c>
      <c r="F109" s="296">
        <f t="shared" si="112"/>
        <v>0</v>
      </c>
      <c r="G109" s="296">
        <f t="shared" si="122"/>
        <v>0</v>
      </c>
      <c r="H109" s="296">
        <f t="shared" si="113"/>
        <v>0</v>
      </c>
      <c r="I109" s="296">
        <f t="shared" si="114"/>
        <v>0</v>
      </c>
      <c r="J109" s="296">
        <f t="shared" si="115"/>
        <v>0</v>
      </c>
      <c r="K109" s="296">
        <f t="shared" si="116"/>
        <v>0</v>
      </c>
      <c r="L109" s="296">
        <f t="shared" si="117"/>
        <v>0</v>
      </c>
      <c r="M109" s="296">
        <f t="shared" si="118"/>
        <v>0</v>
      </c>
      <c r="N109" s="296">
        <f t="shared" si="119"/>
        <v>0</v>
      </c>
      <c r="O109" s="66">
        <f t="shared" si="120"/>
        <v>0</v>
      </c>
      <c r="R109" s="490"/>
      <c r="S109" s="9" t="s">
        <v>6</v>
      </c>
      <c r="T109" s="367">
        <v>0</v>
      </c>
      <c r="U109" s="367">
        <v>0</v>
      </c>
      <c r="V109" s="367">
        <v>0</v>
      </c>
      <c r="W109" s="367">
        <v>0</v>
      </c>
      <c r="X109" s="367">
        <v>0</v>
      </c>
      <c r="Y109" s="367">
        <v>0</v>
      </c>
      <c r="Z109" s="367">
        <v>0</v>
      </c>
      <c r="AA109" s="367">
        <v>0</v>
      </c>
      <c r="AB109" s="367">
        <v>0</v>
      </c>
      <c r="AC109" s="367">
        <v>0</v>
      </c>
      <c r="AD109" s="367">
        <v>0</v>
      </c>
      <c r="AE109" s="367">
        <v>0</v>
      </c>
      <c r="AF109" s="368">
        <f t="shared" si="121"/>
        <v>0</v>
      </c>
    </row>
    <row r="110" spans="1:34" x14ac:dyDescent="0.35">
      <c r="A110" s="486"/>
      <c r="B110" s="9" t="s">
        <v>7</v>
      </c>
      <c r="C110" s="296">
        <f t="shared" si="109"/>
        <v>0</v>
      </c>
      <c r="D110" s="296">
        <f t="shared" si="110"/>
        <v>0</v>
      </c>
      <c r="E110" s="296">
        <f t="shared" si="111"/>
        <v>0</v>
      </c>
      <c r="F110" s="296">
        <f t="shared" si="112"/>
        <v>0</v>
      </c>
      <c r="G110" s="296">
        <f t="shared" si="122"/>
        <v>0</v>
      </c>
      <c r="H110" s="296">
        <f t="shared" si="113"/>
        <v>0</v>
      </c>
      <c r="I110" s="296">
        <f t="shared" si="114"/>
        <v>0</v>
      </c>
      <c r="J110" s="296">
        <f t="shared" si="115"/>
        <v>0</v>
      </c>
      <c r="K110" s="296">
        <f t="shared" si="116"/>
        <v>0</v>
      </c>
      <c r="L110" s="296">
        <f t="shared" si="117"/>
        <v>0</v>
      </c>
      <c r="M110" s="296">
        <f t="shared" si="118"/>
        <v>0</v>
      </c>
      <c r="N110" s="296">
        <f t="shared" si="119"/>
        <v>0</v>
      </c>
      <c r="O110" s="66">
        <f t="shared" si="120"/>
        <v>0</v>
      </c>
      <c r="R110" s="490"/>
      <c r="S110" s="9" t="s">
        <v>7</v>
      </c>
      <c r="T110" s="367">
        <v>0</v>
      </c>
      <c r="U110" s="367">
        <v>0</v>
      </c>
      <c r="V110" s="367">
        <v>0</v>
      </c>
      <c r="W110" s="367">
        <v>0</v>
      </c>
      <c r="X110" s="367">
        <v>0</v>
      </c>
      <c r="Y110" s="367">
        <v>0</v>
      </c>
      <c r="Z110" s="367">
        <v>0</v>
      </c>
      <c r="AA110" s="367">
        <v>0</v>
      </c>
      <c r="AB110" s="367">
        <v>0</v>
      </c>
      <c r="AC110" s="367">
        <v>0</v>
      </c>
      <c r="AD110" s="367">
        <v>0</v>
      </c>
      <c r="AE110" s="367">
        <v>0</v>
      </c>
      <c r="AF110" s="368">
        <f t="shared" si="121"/>
        <v>0</v>
      </c>
    </row>
    <row r="111" spans="1:34" x14ac:dyDescent="0.35">
      <c r="A111" s="486"/>
      <c r="B111" s="9" t="s">
        <v>8</v>
      </c>
      <c r="C111" s="296">
        <f t="shared" si="109"/>
        <v>0</v>
      </c>
      <c r="D111" s="296">
        <f t="shared" si="110"/>
        <v>99092.885479141434</v>
      </c>
      <c r="E111" s="296">
        <f t="shared" si="111"/>
        <v>0</v>
      </c>
      <c r="F111" s="296">
        <f t="shared" si="112"/>
        <v>0</v>
      </c>
      <c r="G111" s="296">
        <f t="shared" si="122"/>
        <v>0</v>
      </c>
      <c r="H111" s="296">
        <f t="shared" si="113"/>
        <v>0</v>
      </c>
      <c r="I111" s="296">
        <f t="shared" si="114"/>
        <v>0</v>
      </c>
      <c r="J111" s="296">
        <f t="shared" si="115"/>
        <v>63332.548077988111</v>
      </c>
      <c r="K111" s="296">
        <f t="shared" si="116"/>
        <v>0</v>
      </c>
      <c r="L111" s="296">
        <f t="shared" si="117"/>
        <v>0</v>
      </c>
      <c r="M111" s="296">
        <f t="shared" si="118"/>
        <v>502.96044850685814</v>
      </c>
      <c r="N111" s="296">
        <f t="shared" si="119"/>
        <v>604621.22894518136</v>
      </c>
      <c r="O111" s="66">
        <f t="shared" si="120"/>
        <v>767549.62295081781</v>
      </c>
      <c r="R111" s="490"/>
      <c r="S111" s="9" t="s">
        <v>8</v>
      </c>
      <c r="T111" s="367">
        <v>0</v>
      </c>
      <c r="U111" s="367">
        <v>4.5162617665339189E-2</v>
      </c>
      <c r="V111" s="367">
        <v>0</v>
      </c>
      <c r="W111" s="367">
        <v>0</v>
      </c>
      <c r="X111" s="367">
        <v>0</v>
      </c>
      <c r="Y111" s="367">
        <v>0</v>
      </c>
      <c r="Z111" s="367">
        <v>0</v>
      </c>
      <c r="AA111" s="367">
        <v>2.8864470348075197E-2</v>
      </c>
      <c r="AB111" s="367">
        <v>0</v>
      </c>
      <c r="AC111" s="367">
        <v>0</v>
      </c>
      <c r="AD111" s="367">
        <v>2.2922947825032453E-4</v>
      </c>
      <c r="AE111" s="367">
        <v>0.27556244086712534</v>
      </c>
      <c r="AF111" s="368">
        <f t="shared" si="121"/>
        <v>0.34981875835879006</v>
      </c>
    </row>
    <row r="112" spans="1:34" ht="15" thickBot="1" x14ac:dyDescent="0.4">
      <c r="A112" s="487"/>
      <c r="B112" s="177" t="s">
        <v>42</v>
      </c>
      <c r="C112" s="296">
        <f t="shared" si="109"/>
        <v>0</v>
      </c>
      <c r="D112" s="296">
        <f t="shared" si="110"/>
        <v>0</v>
      </c>
      <c r="E112" s="296">
        <f t="shared" si="111"/>
        <v>0</v>
      </c>
      <c r="F112" s="296">
        <f t="shared" si="112"/>
        <v>0</v>
      </c>
      <c r="G112" s="296">
        <f t="shared" si="122"/>
        <v>0</v>
      </c>
      <c r="H112" s="296">
        <f t="shared" si="113"/>
        <v>0</v>
      </c>
      <c r="I112" s="296">
        <f t="shared" si="114"/>
        <v>0</v>
      </c>
      <c r="J112" s="296">
        <f t="shared" si="115"/>
        <v>0</v>
      </c>
      <c r="K112" s="296">
        <f t="shared" si="116"/>
        <v>0</v>
      </c>
      <c r="L112" s="296">
        <f t="shared" si="117"/>
        <v>0</v>
      </c>
      <c r="M112" s="296">
        <f t="shared" si="118"/>
        <v>0</v>
      </c>
      <c r="N112" s="296">
        <f t="shared" si="119"/>
        <v>0</v>
      </c>
      <c r="O112" s="66">
        <f t="shared" si="120"/>
        <v>0</v>
      </c>
      <c r="R112" s="491"/>
      <c r="S112" s="177" t="s">
        <v>42</v>
      </c>
      <c r="T112" s="367">
        <v>0</v>
      </c>
      <c r="U112" s="367">
        <v>0</v>
      </c>
      <c r="V112" s="367">
        <v>0</v>
      </c>
      <c r="W112" s="367">
        <v>0</v>
      </c>
      <c r="X112" s="367">
        <v>0</v>
      </c>
      <c r="Y112" s="367">
        <v>0</v>
      </c>
      <c r="Z112" s="367">
        <v>0</v>
      </c>
      <c r="AA112" s="367">
        <v>0</v>
      </c>
      <c r="AB112" s="367">
        <v>0</v>
      </c>
      <c r="AC112" s="367">
        <v>0</v>
      </c>
      <c r="AD112" s="367">
        <v>0</v>
      </c>
      <c r="AE112" s="367">
        <v>0</v>
      </c>
      <c r="AF112" s="368">
        <f t="shared" si="121"/>
        <v>0</v>
      </c>
    </row>
    <row r="113" spans="1:34" ht="21.5" thickBot="1" x14ac:dyDescent="0.55000000000000004">
      <c r="A113" s="68"/>
      <c r="B113" s="178" t="s">
        <v>43</v>
      </c>
      <c r="C113" s="179">
        <f t="shared" ref="C113:N113" si="123">SUM(C102:C112)</f>
        <v>0</v>
      </c>
      <c r="D113" s="179">
        <f t="shared" si="123"/>
        <v>300523.40674241813</v>
      </c>
      <c r="E113" s="179">
        <f t="shared" si="123"/>
        <v>0</v>
      </c>
      <c r="F113" s="179">
        <f t="shared" si="123"/>
        <v>0</v>
      </c>
      <c r="G113" s="179">
        <f t="shared" si="123"/>
        <v>0</v>
      </c>
      <c r="H113" s="179">
        <f t="shared" si="123"/>
        <v>0</v>
      </c>
      <c r="I113" s="179">
        <f t="shared" si="123"/>
        <v>0</v>
      </c>
      <c r="J113" s="179">
        <f t="shared" si="123"/>
        <v>187052.68187316955</v>
      </c>
      <c r="K113" s="179">
        <f t="shared" si="123"/>
        <v>105690.96443270294</v>
      </c>
      <c r="L113" s="180">
        <f t="shared" si="123"/>
        <v>105460.87641536479</v>
      </c>
      <c r="M113" s="180">
        <f t="shared" si="123"/>
        <v>2852.7363660835249</v>
      </c>
      <c r="N113" s="182">
        <f t="shared" si="123"/>
        <v>1492554.4530296787</v>
      </c>
      <c r="O113" s="69">
        <f t="shared" si="120"/>
        <v>2194135.1188594177</v>
      </c>
      <c r="Q113" s="291" t="s">
        <v>231</v>
      </c>
      <c r="R113" s="68"/>
      <c r="S113" s="178" t="s">
        <v>43</v>
      </c>
      <c r="T113" s="369">
        <f t="shared" ref="T113:AE113" si="124">SUM(T102:T112)</f>
        <v>0</v>
      </c>
      <c r="U113" s="369">
        <f t="shared" si="124"/>
        <v>0.13696668184165428</v>
      </c>
      <c r="V113" s="369">
        <f t="shared" si="124"/>
        <v>0</v>
      </c>
      <c r="W113" s="369">
        <f t="shared" si="124"/>
        <v>0</v>
      </c>
      <c r="X113" s="369">
        <f t="shared" si="124"/>
        <v>0</v>
      </c>
      <c r="Y113" s="369">
        <f t="shared" si="124"/>
        <v>0</v>
      </c>
      <c r="Z113" s="369">
        <f t="shared" si="124"/>
        <v>0</v>
      </c>
      <c r="AA113" s="369">
        <f t="shared" si="124"/>
        <v>8.5251213685693883E-2</v>
      </c>
      <c r="AB113" s="369">
        <f t="shared" si="124"/>
        <v>4.8169761070888155E-2</v>
      </c>
      <c r="AC113" s="370">
        <f t="shared" si="124"/>
        <v>4.806489605352416E-2</v>
      </c>
      <c r="AD113" s="370">
        <f t="shared" si="124"/>
        <v>1.3001643980642677E-3</v>
      </c>
      <c r="AE113" s="371">
        <f t="shared" si="124"/>
        <v>0.68024728295017522</v>
      </c>
      <c r="AF113" s="372">
        <f t="shared" si="121"/>
        <v>1</v>
      </c>
    </row>
    <row r="114" spans="1:34" ht="21.5" thickBot="1" x14ac:dyDescent="0.55000000000000004">
      <c r="A114" s="68"/>
      <c r="F114" s="67">
        <v>0</v>
      </c>
      <c r="L114" s="95"/>
      <c r="M114" s="95"/>
      <c r="N114" s="95"/>
      <c r="O114" s="299" t="s">
        <v>189</v>
      </c>
      <c r="P114" s="300">
        <f>SUM(C102:N112)</f>
        <v>2194135.1188594177</v>
      </c>
      <c r="Q114" s="293">
        <f>'FORECAST OVERVIEW'!D13</f>
        <v>2194135.1188594177</v>
      </c>
      <c r="R114" s="68"/>
      <c r="W114" s="67">
        <v>0</v>
      </c>
      <c r="AC114" s="95"/>
      <c r="AD114" s="95"/>
      <c r="AE114" s="373"/>
      <c r="AF114" s="373"/>
      <c r="AG114" s="333">
        <f>SUM(T113:AE113)</f>
        <v>1</v>
      </c>
      <c r="AH114" s="333">
        <f>SUM(AF102:AF112)</f>
        <v>1</v>
      </c>
    </row>
    <row r="115" spans="1:34" ht="21.5" thickBot="1" x14ac:dyDescent="0.55000000000000004">
      <c r="A115" s="68"/>
      <c r="B115" s="174" t="s">
        <v>36</v>
      </c>
      <c r="C115" s="336" t="s">
        <v>203</v>
      </c>
      <c r="D115" s="336" t="s">
        <v>204</v>
      </c>
      <c r="E115" s="336" t="s">
        <v>205</v>
      </c>
      <c r="F115" s="336" t="s">
        <v>206</v>
      </c>
      <c r="G115" s="336" t="s">
        <v>44</v>
      </c>
      <c r="H115" s="336" t="s">
        <v>207</v>
      </c>
      <c r="I115" s="336" t="s">
        <v>208</v>
      </c>
      <c r="J115" s="336" t="s">
        <v>209</v>
      </c>
      <c r="K115" s="336" t="s">
        <v>210</v>
      </c>
      <c r="L115" s="336" t="s">
        <v>211</v>
      </c>
      <c r="M115" s="336" t="s">
        <v>212</v>
      </c>
      <c r="N115" s="336" t="s">
        <v>213</v>
      </c>
      <c r="O115" s="176" t="s">
        <v>34</v>
      </c>
      <c r="R115" s="68"/>
      <c r="S115" s="174" t="s">
        <v>36</v>
      </c>
      <c r="T115" s="175" t="s">
        <v>203</v>
      </c>
      <c r="U115" s="175" t="s">
        <v>204</v>
      </c>
      <c r="V115" s="175" t="s">
        <v>205</v>
      </c>
      <c r="W115" s="175" t="s">
        <v>206</v>
      </c>
      <c r="X115" s="175" t="s">
        <v>44</v>
      </c>
      <c r="Y115" s="175" t="s">
        <v>207</v>
      </c>
      <c r="Z115" s="175" t="s">
        <v>208</v>
      </c>
      <c r="AA115" s="175" t="s">
        <v>209</v>
      </c>
      <c r="AB115" s="175" t="s">
        <v>210</v>
      </c>
      <c r="AC115" s="175" t="s">
        <v>211</v>
      </c>
      <c r="AD115" s="175" t="s">
        <v>212</v>
      </c>
      <c r="AE115" s="175" t="s">
        <v>213</v>
      </c>
      <c r="AF115" s="176" t="s">
        <v>34</v>
      </c>
    </row>
    <row r="116" spans="1:34" ht="15" customHeight="1" x14ac:dyDescent="0.35">
      <c r="A116" s="485" t="s">
        <v>178</v>
      </c>
      <c r="B116" s="9" t="s">
        <v>0</v>
      </c>
      <c r="C116" s="296">
        <f t="shared" ref="C116:C126" si="125">$Q$128*T116</f>
        <v>0</v>
      </c>
      <c r="D116" s="296">
        <f t="shared" ref="D116:D126" si="126">$Q$128*U116</f>
        <v>0</v>
      </c>
      <c r="E116" s="296">
        <f t="shared" ref="E116:E126" si="127">$Q$128*V116</f>
        <v>0</v>
      </c>
      <c r="F116" s="296">
        <f t="shared" ref="F116:F126" si="128">$Q$128*W116</f>
        <v>0</v>
      </c>
      <c r="G116" s="296">
        <f>$Q$128*X116</f>
        <v>0</v>
      </c>
      <c r="H116" s="296">
        <f t="shared" ref="H116:H126" si="129">$Q$128*Y116</f>
        <v>0</v>
      </c>
      <c r="I116" s="296">
        <f t="shared" ref="I116:I126" si="130">$Q$128*Z116</f>
        <v>0</v>
      </c>
      <c r="J116" s="296">
        <f t="shared" ref="J116:J126" si="131">$Q$128*AA116</f>
        <v>0</v>
      </c>
      <c r="K116" s="296">
        <f t="shared" ref="K116:K126" si="132">$Q$128*AB116</f>
        <v>0</v>
      </c>
      <c r="L116" s="296">
        <f t="shared" ref="L116:L126" si="133">$Q$128*AC116</f>
        <v>0</v>
      </c>
      <c r="M116" s="296">
        <f t="shared" ref="M116:M126" si="134">$Q$128*AD116</f>
        <v>0</v>
      </c>
      <c r="N116" s="296">
        <f t="shared" ref="N116:N126" si="135">$Q$128*AE116</f>
        <v>0</v>
      </c>
      <c r="O116" s="66">
        <f t="shared" ref="O116:O127" si="136">SUM(C116:N116)</f>
        <v>0</v>
      </c>
      <c r="P116" s="183"/>
      <c r="R116" s="489" t="s">
        <v>178</v>
      </c>
      <c r="S116" s="9" t="s">
        <v>0</v>
      </c>
      <c r="T116" s="367">
        <v>0</v>
      </c>
      <c r="U116" s="367">
        <v>0</v>
      </c>
      <c r="V116" s="367">
        <v>0</v>
      </c>
      <c r="W116" s="367">
        <v>0</v>
      </c>
      <c r="X116" s="367">
        <v>0</v>
      </c>
      <c r="Y116" s="367">
        <v>0</v>
      </c>
      <c r="Z116" s="367">
        <v>0</v>
      </c>
      <c r="AA116" s="367">
        <v>0</v>
      </c>
      <c r="AB116" s="367">
        <v>0</v>
      </c>
      <c r="AC116" s="367">
        <v>0</v>
      </c>
      <c r="AD116" s="367">
        <v>0</v>
      </c>
      <c r="AE116" s="367">
        <v>0</v>
      </c>
      <c r="AF116" s="368">
        <f t="shared" ref="AF116:AF127" si="137">SUM(T116:AE116)</f>
        <v>0</v>
      </c>
    </row>
    <row r="117" spans="1:34" x14ac:dyDescent="0.35">
      <c r="A117" s="486"/>
      <c r="B117" s="10" t="s">
        <v>1</v>
      </c>
      <c r="C117" s="296">
        <f t="shared" si="125"/>
        <v>0</v>
      </c>
      <c r="D117" s="296">
        <f t="shared" si="126"/>
        <v>0</v>
      </c>
      <c r="E117" s="296">
        <f t="shared" si="127"/>
        <v>0</v>
      </c>
      <c r="F117" s="296">
        <f t="shared" si="128"/>
        <v>0</v>
      </c>
      <c r="G117" s="296">
        <f t="shared" ref="G117:G126" si="138">$Q$128*X117</f>
        <v>0</v>
      </c>
      <c r="H117" s="296">
        <f t="shared" si="129"/>
        <v>0</v>
      </c>
      <c r="I117" s="296">
        <f t="shared" si="130"/>
        <v>0</v>
      </c>
      <c r="J117" s="296">
        <f t="shared" si="131"/>
        <v>0</v>
      </c>
      <c r="K117" s="296">
        <f t="shared" si="132"/>
        <v>0</v>
      </c>
      <c r="L117" s="296">
        <f t="shared" si="133"/>
        <v>0</v>
      </c>
      <c r="M117" s="296">
        <f t="shared" si="134"/>
        <v>0</v>
      </c>
      <c r="N117" s="296">
        <f t="shared" si="135"/>
        <v>0</v>
      </c>
      <c r="O117" s="66">
        <f t="shared" si="136"/>
        <v>0</v>
      </c>
      <c r="R117" s="490"/>
      <c r="S117" s="10" t="s">
        <v>1</v>
      </c>
      <c r="T117" s="367">
        <v>0</v>
      </c>
      <c r="U117" s="367">
        <v>0</v>
      </c>
      <c r="V117" s="367">
        <v>0</v>
      </c>
      <c r="W117" s="367">
        <v>0</v>
      </c>
      <c r="X117" s="367">
        <v>0</v>
      </c>
      <c r="Y117" s="367">
        <v>0</v>
      </c>
      <c r="Z117" s="367">
        <v>0</v>
      </c>
      <c r="AA117" s="367">
        <v>0</v>
      </c>
      <c r="AB117" s="367">
        <v>0</v>
      </c>
      <c r="AC117" s="367">
        <v>0</v>
      </c>
      <c r="AD117" s="367">
        <v>0</v>
      </c>
      <c r="AE117" s="367">
        <v>0</v>
      </c>
      <c r="AF117" s="368">
        <f t="shared" si="137"/>
        <v>0</v>
      </c>
    </row>
    <row r="118" spans="1:34" x14ac:dyDescent="0.35">
      <c r="A118" s="486"/>
      <c r="B118" s="9" t="s">
        <v>2</v>
      </c>
      <c r="C118" s="296">
        <f t="shared" si="125"/>
        <v>0</v>
      </c>
      <c r="D118" s="296">
        <f t="shared" si="126"/>
        <v>0</v>
      </c>
      <c r="E118" s="296">
        <f t="shared" si="127"/>
        <v>0</v>
      </c>
      <c r="F118" s="296">
        <f t="shared" si="128"/>
        <v>0</v>
      </c>
      <c r="G118" s="296">
        <f t="shared" si="138"/>
        <v>0</v>
      </c>
      <c r="H118" s="296">
        <f t="shared" si="129"/>
        <v>0</v>
      </c>
      <c r="I118" s="296">
        <f t="shared" si="130"/>
        <v>0</v>
      </c>
      <c r="J118" s="296">
        <f t="shared" si="131"/>
        <v>0</v>
      </c>
      <c r="K118" s="296">
        <f t="shared" si="132"/>
        <v>0</v>
      </c>
      <c r="L118" s="296">
        <f t="shared" si="133"/>
        <v>0</v>
      </c>
      <c r="M118" s="296">
        <f t="shared" si="134"/>
        <v>0</v>
      </c>
      <c r="N118" s="296">
        <f t="shared" si="135"/>
        <v>0</v>
      </c>
      <c r="O118" s="66">
        <f t="shared" si="136"/>
        <v>0</v>
      </c>
      <c r="R118" s="490"/>
      <c r="S118" s="9" t="s">
        <v>2</v>
      </c>
      <c r="T118" s="367">
        <v>0</v>
      </c>
      <c r="U118" s="367">
        <v>0</v>
      </c>
      <c r="V118" s="367">
        <v>0</v>
      </c>
      <c r="W118" s="367">
        <v>0</v>
      </c>
      <c r="X118" s="367">
        <v>0</v>
      </c>
      <c r="Y118" s="367">
        <v>0</v>
      </c>
      <c r="Z118" s="367">
        <v>0</v>
      </c>
      <c r="AA118" s="367">
        <v>0</v>
      </c>
      <c r="AB118" s="367">
        <v>0</v>
      </c>
      <c r="AC118" s="367">
        <v>0</v>
      </c>
      <c r="AD118" s="367">
        <v>0</v>
      </c>
      <c r="AE118" s="367">
        <v>0</v>
      </c>
      <c r="AF118" s="368">
        <f t="shared" si="137"/>
        <v>0</v>
      </c>
    </row>
    <row r="119" spans="1:34" x14ac:dyDescent="0.35">
      <c r="A119" s="486"/>
      <c r="B119" s="9" t="s">
        <v>9</v>
      </c>
      <c r="C119" s="296">
        <f t="shared" si="125"/>
        <v>0</v>
      </c>
      <c r="D119" s="296">
        <f t="shared" si="126"/>
        <v>0</v>
      </c>
      <c r="E119" s="296">
        <f t="shared" si="127"/>
        <v>0</v>
      </c>
      <c r="F119" s="296">
        <f t="shared" si="128"/>
        <v>0</v>
      </c>
      <c r="G119" s="296">
        <f t="shared" si="138"/>
        <v>0</v>
      </c>
      <c r="H119" s="296">
        <f t="shared" si="129"/>
        <v>0</v>
      </c>
      <c r="I119" s="296">
        <f t="shared" si="130"/>
        <v>0</v>
      </c>
      <c r="J119" s="296">
        <f t="shared" si="131"/>
        <v>0</v>
      </c>
      <c r="K119" s="296">
        <f t="shared" si="132"/>
        <v>0</v>
      </c>
      <c r="L119" s="296">
        <f t="shared" si="133"/>
        <v>0</v>
      </c>
      <c r="M119" s="296">
        <f t="shared" si="134"/>
        <v>0</v>
      </c>
      <c r="N119" s="296">
        <f t="shared" si="135"/>
        <v>0</v>
      </c>
      <c r="O119" s="66">
        <f t="shared" si="136"/>
        <v>0</v>
      </c>
      <c r="R119" s="490"/>
      <c r="S119" s="9" t="s">
        <v>9</v>
      </c>
      <c r="T119" s="367">
        <v>0</v>
      </c>
      <c r="U119" s="367">
        <v>0</v>
      </c>
      <c r="V119" s="367">
        <v>0</v>
      </c>
      <c r="W119" s="367">
        <v>0</v>
      </c>
      <c r="X119" s="367">
        <v>0</v>
      </c>
      <c r="Y119" s="367">
        <v>0</v>
      </c>
      <c r="Z119" s="367">
        <v>0</v>
      </c>
      <c r="AA119" s="367">
        <v>0</v>
      </c>
      <c r="AB119" s="367">
        <v>0</v>
      </c>
      <c r="AC119" s="367">
        <v>0</v>
      </c>
      <c r="AD119" s="367">
        <v>0</v>
      </c>
      <c r="AE119" s="367">
        <v>0</v>
      </c>
      <c r="AF119" s="368">
        <f t="shared" si="137"/>
        <v>0</v>
      </c>
    </row>
    <row r="120" spans="1:34" x14ac:dyDescent="0.35">
      <c r="A120" s="486"/>
      <c r="B120" s="10" t="s">
        <v>3</v>
      </c>
      <c r="C120" s="296">
        <f t="shared" si="125"/>
        <v>47813.074947496592</v>
      </c>
      <c r="D120" s="296">
        <f t="shared" si="126"/>
        <v>1082.5601874904887</v>
      </c>
      <c r="E120" s="296">
        <f t="shared" si="127"/>
        <v>10464.748479074726</v>
      </c>
      <c r="F120" s="296">
        <f t="shared" si="128"/>
        <v>135410.23678526864</v>
      </c>
      <c r="G120" s="296">
        <f t="shared" si="138"/>
        <v>158189.10739704769</v>
      </c>
      <c r="H120" s="296">
        <f t="shared" si="129"/>
        <v>116690.96687657894</v>
      </c>
      <c r="I120" s="296">
        <f t="shared" si="130"/>
        <v>296576.38469791517</v>
      </c>
      <c r="J120" s="296">
        <f t="shared" si="131"/>
        <v>148355.85236067575</v>
      </c>
      <c r="K120" s="296">
        <f t="shared" si="132"/>
        <v>165406.17531365095</v>
      </c>
      <c r="L120" s="296">
        <f t="shared" si="133"/>
        <v>73388.559376959383</v>
      </c>
      <c r="M120" s="296">
        <f t="shared" si="134"/>
        <v>53676.942629736739</v>
      </c>
      <c r="N120" s="296">
        <f t="shared" si="135"/>
        <v>274925.18094810541</v>
      </c>
      <c r="O120" s="66">
        <f t="shared" si="136"/>
        <v>1481979.7900000005</v>
      </c>
      <c r="R120" s="490"/>
      <c r="S120" s="10" t="s">
        <v>3</v>
      </c>
      <c r="T120" s="367">
        <v>3.2262973672196014E-2</v>
      </c>
      <c r="U120" s="367">
        <v>7.3048242276670214E-4</v>
      </c>
      <c r="V120" s="367">
        <v>7.0613300867447878E-3</v>
      </c>
      <c r="W120" s="367">
        <v>9.1371176381068328E-2</v>
      </c>
      <c r="X120" s="367">
        <v>0.10674174402678435</v>
      </c>
      <c r="Y120" s="367">
        <v>7.8739917820727437E-2</v>
      </c>
      <c r="Z120" s="367">
        <v>0.20012174707046113</v>
      </c>
      <c r="AA120" s="367">
        <v>0.10010652868665348</v>
      </c>
      <c r="AB120" s="367">
        <v>0.11161162684522903</v>
      </c>
      <c r="AC120" s="367">
        <v>4.9520620910059349E-2</v>
      </c>
      <c r="AD120" s="367">
        <v>3.6219753462182314E-2</v>
      </c>
      <c r="AE120" s="367">
        <v>0.18551209861512707</v>
      </c>
      <c r="AF120" s="368">
        <f t="shared" si="137"/>
        <v>1</v>
      </c>
    </row>
    <row r="121" spans="1:34" x14ac:dyDescent="0.35">
      <c r="A121" s="486"/>
      <c r="B121" s="9" t="s">
        <v>4</v>
      </c>
      <c r="C121" s="296">
        <f t="shared" si="125"/>
        <v>0</v>
      </c>
      <c r="D121" s="296">
        <f t="shared" si="126"/>
        <v>0</v>
      </c>
      <c r="E121" s="296">
        <f t="shared" si="127"/>
        <v>0</v>
      </c>
      <c r="F121" s="296">
        <f t="shared" si="128"/>
        <v>0</v>
      </c>
      <c r="G121" s="296">
        <f t="shared" si="138"/>
        <v>0</v>
      </c>
      <c r="H121" s="296">
        <f t="shared" si="129"/>
        <v>0</v>
      </c>
      <c r="I121" s="296">
        <f t="shared" si="130"/>
        <v>0</v>
      </c>
      <c r="J121" s="296">
        <f t="shared" si="131"/>
        <v>0</v>
      </c>
      <c r="K121" s="296">
        <f t="shared" si="132"/>
        <v>0</v>
      </c>
      <c r="L121" s="296">
        <f t="shared" si="133"/>
        <v>0</v>
      </c>
      <c r="M121" s="296">
        <f t="shared" si="134"/>
        <v>0</v>
      </c>
      <c r="N121" s="296">
        <f t="shared" si="135"/>
        <v>0</v>
      </c>
      <c r="O121" s="66">
        <f t="shared" si="136"/>
        <v>0</v>
      </c>
      <c r="R121" s="490"/>
      <c r="S121" s="9" t="s">
        <v>4</v>
      </c>
      <c r="T121" s="367">
        <v>0</v>
      </c>
      <c r="U121" s="367">
        <v>0</v>
      </c>
      <c r="V121" s="367">
        <v>0</v>
      </c>
      <c r="W121" s="367">
        <v>0</v>
      </c>
      <c r="X121" s="367">
        <v>0</v>
      </c>
      <c r="Y121" s="367">
        <v>0</v>
      </c>
      <c r="Z121" s="367">
        <v>0</v>
      </c>
      <c r="AA121" s="367">
        <v>0</v>
      </c>
      <c r="AB121" s="367">
        <v>0</v>
      </c>
      <c r="AC121" s="367">
        <v>0</v>
      </c>
      <c r="AD121" s="367">
        <v>0</v>
      </c>
      <c r="AE121" s="367">
        <v>0</v>
      </c>
      <c r="AF121" s="368">
        <f t="shared" si="137"/>
        <v>0</v>
      </c>
    </row>
    <row r="122" spans="1:34" x14ac:dyDescent="0.35">
      <c r="A122" s="486"/>
      <c r="B122" s="9" t="s">
        <v>5</v>
      </c>
      <c r="C122" s="296">
        <f t="shared" si="125"/>
        <v>0</v>
      </c>
      <c r="D122" s="296">
        <f t="shared" si="126"/>
        <v>0</v>
      </c>
      <c r="E122" s="296">
        <f t="shared" si="127"/>
        <v>0</v>
      </c>
      <c r="F122" s="296">
        <f t="shared" si="128"/>
        <v>0</v>
      </c>
      <c r="G122" s="296">
        <f t="shared" si="138"/>
        <v>0</v>
      </c>
      <c r="H122" s="296">
        <f t="shared" si="129"/>
        <v>0</v>
      </c>
      <c r="I122" s="296">
        <f t="shared" si="130"/>
        <v>0</v>
      </c>
      <c r="J122" s="296">
        <f t="shared" si="131"/>
        <v>0</v>
      </c>
      <c r="K122" s="296">
        <f t="shared" si="132"/>
        <v>0</v>
      </c>
      <c r="L122" s="296">
        <f t="shared" si="133"/>
        <v>0</v>
      </c>
      <c r="M122" s="296">
        <f t="shared" si="134"/>
        <v>0</v>
      </c>
      <c r="N122" s="296">
        <f t="shared" si="135"/>
        <v>0</v>
      </c>
      <c r="O122" s="66">
        <f t="shared" si="136"/>
        <v>0</v>
      </c>
      <c r="R122" s="490"/>
      <c r="S122" s="9" t="s">
        <v>5</v>
      </c>
      <c r="T122" s="367">
        <v>0</v>
      </c>
      <c r="U122" s="367">
        <v>0</v>
      </c>
      <c r="V122" s="367">
        <v>0</v>
      </c>
      <c r="W122" s="367">
        <v>0</v>
      </c>
      <c r="X122" s="367">
        <v>0</v>
      </c>
      <c r="Y122" s="367">
        <v>0</v>
      </c>
      <c r="Z122" s="367">
        <v>0</v>
      </c>
      <c r="AA122" s="367">
        <v>0</v>
      </c>
      <c r="AB122" s="367">
        <v>0</v>
      </c>
      <c r="AC122" s="367">
        <v>0</v>
      </c>
      <c r="AD122" s="367">
        <v>0</v>
      </c>
      <c r="AE122" s="367">
        <v>0</v>
      </c>
      <c r="AF122" s="368">
        <f t="shared" si="137"/>
        <v>0</v>
      </c>
    </row>
    <row r="123" spans="1:34" x14ac:dyDescent="0.35">
      <c r="A123" s="486"/>
      <c r="B123" s="9" t="s">
        <v>6</v>
      </c>
      <c r="C123" s="296">
        <f t="shared" si="125"/>
        <v>0</v>
      </c>
      <c r="D123" s="296">
        <f t="shared" si="126"/>
        <v>0</v>
      </c>
      <c r="E123" s="296">
        <f t="shared" si="127"/>
        <v>0</v>
      </c>
      <c r="F123" s="296">
        <f t="shared" si="128"/>
        <v>0</v>
      </c>
      <c r="G123" s="296">
        <f t="shared" si="138"/>
        <v>0</v>
      </c>
      <c r="H123" s="296">
        <f t="shared" si="129"/>
        <v>0</v>
      </c>
      <c r="I123" s="296">
        <f t="shared" si="130"/>
        <v>0</v>
      </c>
      <c r="J123" s="296">
        <f t="shared" si="131"/>
        <v>0</v>
      </c>
      <c r="K123" s="296">
        <f t="shared" si="132"/>
        <v>0</v>
      </c>
      <c r="L123" s="296">
        <f t="shared" si="133"/>
        <v>0</v>
      </c>
      <c r="M123" s="296">
        <f t="shared" si="134"/>
        <v>0</v>
      </c>
      <c r="N123" s="296">
        <f t="shared" si="135"/>
        <v>0</v>
      </c>
      <c r="O123" s="66">
        <f t="shared" si="136"/>
        <v>0</v>
      </c>
      <c r="R123" s="490"/>
      <c r="S123" s="9" t="s">
        <v>6</v>
      </c>
      <c r="T123" s="367">
        <v>0</v>
      </c>
      <c r="U123" s="367">
        <v>0</v>
      </c>
      <c r="V123" s="367">
        <v>0</v>
      </c>
      <c r="W123" s="367">
        <v>0</v>
      </c>
      <c r="X123" s="367">
        <v>0</v>
      </c>
      <c r="Y123" s="367">
        <v>0</v>
      </c>
      <c r="Z123" s="367">
        <v>0</v>
      </c>
      <c r="AA123" s="367">
        <v>0</v>
      </c>
      <c r="AB123" s="367">
        <v>0</v>
      </c>
      <c r="AC123" s="367">
        <v>0</v>
      </c>
      <c r="AD123" s="367">
        <v>0</v>
      </c>
      <c r="AE123" s="367">
        <v>0</v>
      </c>
      <c r="AF123" s="368">
        <f t="shared" si="137"/>
        <v>0</v>
      </c>
    </row>
    <row r="124" spans="1:34" x14ac:dyDescent="0.35">
      <c r="A124" s="486"/>
      <c r="B124" s="9" t="s">
        <v>7</v>
      </c>
      <c r="C124" s="296">
        <f t="shared" si="125"/>
        <v>0</v>
      </c>
      <c r="D124" s="296">
        <f t="shared" si="126"/>
        <v>0</v>
      </c>
      <c r="E124" s="296">
        <f t="shared" si="127"/>
        <v>0</v>
      </c>
      <c r="F124" s="296">
        <f t="shared" si="128"/>
        <v>0</v>
      </c>
      <c r="G124" s="296">
        <f t="shared" si="138"/>
        <v>0</v>
      </c>
      <c r="H124" s="296">
        <f t="shared" si="129"/>
        <v>0</v>
      </c>
      <c r="I124" s="296">
        <f t="shared" si="130"/>
        <v>0</v>
      </c>
      <c r="J124" s="296">
        <f t="shared" si="131"/>
        <v>0</v>
      </c>
      <c r="K124" s="296">
        <f t="shared" si="132"/>
        <v>0</v>
      </c>
      <c r="L124" s="296">
        <f t="shared" si="133"/>
        <v>0</v>
      </c>
      <c r="M124" s="296">
        <f t="shared" si="134"/>
        <v>0</v>
      </c>
      <c r="N124" s="296">
        <f t="shared" si="135"/>
        <v>0</v>
      </c>
      <c r="O124" s="66">
        <f t="shared" si="136"/>
        <v>0</v>
      </c>
      <c r="R124" s="490"/>
      <c r="S124" s="9" t="s">
        <v>7</v>
      </c>
      <c r="T124" s="367">
        <v>0</v>
      </c>
      <c r="U124" s="367">
        <v>0</v>
      </c>
      <c r="V124" s="367">
        <v>0</v>
      </c>
      <c r="W124" s="367">
        <v>0</v>
      </c>
      <c r="X124" s="367">
        <v>0</v>
      </c>
      <c r="Y124" s="367">
        <v>0</v>
      </c>
      <c r="Z124" s="367">
        <v>0</v>
      </c>
      <c r="AA124" s="367">
        <v>0</v>
      </c>
      <c r="AB124" s="367">
        <v>0</v>
      </c>
      <c r="AC124" s="367">
        <v>0</v>
      </c>
      <c r="AD124" s="367">
        <v>0</v>
      </c>
      <c r="AE124" s="367">
        <v>0</v>
      </c>
      <c r="AF124" s="368">
        <f t="shared" si="137"/>
        <v>0</v>
      </c>
    </row>
    <row r="125" spans="1:34" x14ac:dyDescent="0.35">
      <c r="A125" s="486"/>
      <c r="B125" s="9" t="s">
        <v>8</v>
      </c>
      <c r="C125" s="296">
        <f t="shared" si="125"/>
        <v>0</v>
      </c>
      <c r="D125" s="296">
        <f t="shared" si="126"/>
        <v>0</v>
      </c>
      <c r="E125" s="296">
        <f t="shared" si="127"/>
        <v>0</v>
      </c>
      <c r="F125" s="296">
        <f t="shared" si="128"/>
        <v>0</v>
      </c>
      <c r="G125" s="296">
        <f t="shared" si="138"/>
        <v>0</v>
      </c>
      <c r="H125" s="296">
        <f t="shared" si="129"/>
        <v>0</v>
      </c>
      <c r="I125" s="296">
        <f t="shared" si="130"/>
        <v>0</v>
      </c>
      <c r="J125" s="296">
        <f t="shared" si="131"/>
        <v>0</v>
      </c>
      <c r="K125" s="296">
        <f t="shared" si="132"/>
        <v>0</v>
      </c>
      <c r="L125" s="296">
        <f t="shared" si="133"/>
        <v>0</v>
      </c>
      <c r="M125" s="296">
        <f t="shared" si="134"/>
        <v>0</v>
      </c>
      <c r="N125" s="296">
        <f t="shared" si="135"/>
        <v>0</v>
      </c>
      <c r="O125" s="66">
        <f t="shared" si="136"/>
        <v>0</v>
      </c>
      <c r="R125" s="490"/>
      <c r="S125" s="9" t="s">
        <v>8</v>
      </c>
      <c r="T125" s="367">
        <v>0</v>
      </c>
      <c r="U125" s="367">
        <v>0</v>
      </c>
      <c r="V125" s="367">
        <v>0</v>
      </c>
      <c r="W125" s="367">
        <v>0</v>
      </c>
      <c r="X125" s="367">
        <v>0</v>
      </c>
      <c r="Y125" s="367">
        <v>0</v>
      </c>
      <c r="Z125" s="367">
        <v>0</v>
      </c>
      <c r="AA125" s="367">
        <v>0</v>
      </c>
      <c r="AB125" s="367">
        <v>0</v>
      </c>
      <c r="AC125" s="367">
        <v>0</v>
      </c>
      <c r="AD125" s="367">
        <v>0</v>
      </c>
      <c r="AE125" s="367">
        <v>0</v>
      </c>
      <c r="AF125" s="368">
        <f t="shared" si="137"/>
        <v>0</v>
      </c>
    </row>
    <row r="126" spans="1:34" ht="15" thickBot="1" x14ac:dyDescent="0.4">
      <c r="A126" s="487"/>
      <c r="B126" s="177" t="s">
        <v>42</v>
      </c>
      <c r="C126" s="296">
        <f t="shared" si="125"/>
        <v>0</v>
      </c>
      <c r="D126" s="296">
        <f t="shared" si="126"/>
        <v>0</v>
      </c>
      <c r="E126" s="296">
        <f t="shared" si="127"/>
        <v>0</v>
      </c>
      <c r="F126" s="296">
        <f t="shared" si="128"/>
        <v>0</v>
      </c>
      <c r="G126" s="296">
        <f t="shared" si="138"/>
        <v>0</v>
      </c>
      <c r="H126" s="296">
        <f t="shared" si="129"/>
        <v>0</v>
      </c>
      <c r="I126" s="296">
        <f t="shared" si="130"/>
        <v>0</v>
      </c>
      <c r="J126" s="296">
        <f t="shared" si="131"/>
        <v>0</v>
      </c>
      <c r="K126" s="296">
        <f t="shared" si="132"/>
        <v>0</v>
      </c>
      <c r="L126" s="296">
        <f t="shared" si="133"/>
        <v>0</v>
      </c>
      <c r="M126" s="296">
        <f t="shared" si="134"/>
        <v>0</v>
      </c>
      <c r="N126" s="296">
        <f t="shared" si="135"/>
        <v>0</v>
      </c>
      <c r="O126" s="66">
        <f t="shared" si="136"/>
        <v>0</v>
      </c>
      <c r="R126" s="491"/>
      <c r="S126" s="177" t="s">
        <v>42</v>
      </c>
      <c r="T126" s="367">
        <v>0</v>
      </c>
      <c r="U126" s="367">
        <v>0</v>
      </c>
      <c r="V126" s="367">
        <v>0</v>
      </c>
      <c r="W126" s="367">
        <v>0</v>
      </c>
      <c r="X126" s="367">
        <v>0</v>
      </c>
      <c r="Y126" s="367">
        <v>0</v>
      </c>
      <c r="Z126" s="367">
        <v>0</v>
      </c>
      <c r="AA126" s="367">
        <v>0</v>
      </c>
      <c r="AB126" s="367">
        <v>0</v>
      </c>
      <c r="AC126" s="367">
        <v>0</v>
      </c>
      <c r="AD126" s="367">
        <v>0</v>
      </c>
      <c r="AE126" s="367">
        <v>0</v>
      </c>
      <c r="AF126" s="368">
        <f t="shared" si="137"/>
        <v>0</v>
      </c>
    </row>
    <row r="127" spans="1:34" ht="21.5" thickBot="1" x14ac:dyDescent="0.55000000000000004">
      <c r="A127" s="68"/>
      <c r="B127" s="178" t="s">
        <v>43</v>
      </c>
      <c r="C127" s="179">
        <f t="shared" ref="C127:N127" si="139">SUM(C116:C126)</f>
        <v>47813.074947496592</v>
      </c>
      <c r="D127" s="179">
        <f t="shared" si="139"/>
        <v>1082.5601874904887</v>
      </c>
      <c r="E127" s="179">
        <f t="shared" si="139"/>
        <v>10464.748479074726</v>
      </c>
      <c r="F127" s="179">
        <f t="shared" si="139"/>
        <v>135410.23678526864</v>
      </c>
      <c r="G127" s="179">
        <f t="shared" si="139"/>
        <v>158189.10739704769</v>
      </c>
      <c r="H127" s="179">
        <f t="shared" si="139"/>
        <v>116690.96687657894</v>
      </c>
      <c r="I127" s="179">
        <f t="shared" si="139"/>
        <v>296576.38469791517</v>
      </c>
      <c r="J127" s="179">
        <f t="shared" si="139"/>
        <v>148355.85236067575</v>
      </c>
      <c r="K127" s="179">
        <f t="shared" si="139"/>
        <v>165406.17531365095</v>
      </c>
      <c r="L127" s="180">
        <f t="shared" si="139"/>
        <v>73388.559376959383</v>
      </c>
      <c r="M127" s="180">
        <f t="shared" si="139"/>
        <v>53676.942629736739</v>
      </c>
      <c r="N127" s="182">
        <f t="shared" si="139"/>
        <v>274925.18094810541</v>
      </c>
      <c r="O127" s="69">
        <f t="shared" si="136"/>
        <v>1481979.7900000005</v>
      </c>
      <c r="Q127" s="291" t="s">
        <v>231</v>
      </c>
      <c r="R127" s="68"/>
      <c r="S127" s="178" t="s">
        <v>43</v>
      </c>
      <c r="T127" s="369">
        <f t="shared" ref="T127:AE127" si="140">SUM(T116:T126)</f>
        <v>3.2262973672196014E-2</v>
      </c>
      <c r="U127" s="369">
        <f t="shared" si="140"/>
        <v>7.3048242276670214E-4</v>
      </c>
      <c r="V127" s="369">
        <f t="shared" si="140"/>
        <v>7.0613300867447878E-3</v>
      </c>
      <c r="W127" s="369">
        <f t="shared" si="140"/>
        <v>9.1371176381068328E-2</v>
      </c>
      <c r="X127" s="369">
        <f t="shared" si="140"/>
        <v>0.10674174402678435</v>
      </c>
      <c r="Y127" s="369">
        <f t="shared" si="140"/>
        <v>7.8739917820727437E-2</v>
      </c>
      <c r="Z127" s="369">
        <f t="shared" si="140"/>
        <v>0.20012174707046113</v>
      </c>
      <c r="AA127" s="369">
        <f t="shared" si="140"/>
        <v>0.10010652868665348</v>
      </c>
      <c r="AB127" s="369">
        <f t="shared" si="140"/>
        <v>0.11161162684522903</v>
      </c>
      <c r="AC127" s="370">
        <f t="shared" si="140"/>
        <v>4.9520620910059349E-2</v>
      </c>
      <c r="AD127" s="370">
        <f t="shared" si="140"/>
        <v>3.6219753462182314E-2</v>
      </c>
      <c r="AE127" s="371">
        <f t="shared" si="140"/>
        <v>0.18551209861512707</v>
      </c>
      <c r="AF127" s="372">
        <f t="shared" si="137"/>
        <v>1</v>
      </c>
    </row>
    <row r="128" spans="1:34" ht="21.5" thickBot="1" x14ac:dyDescent="0.55000000000000004">
      <c r="A128" s="68"/>
      <c r="F128" s="67">
        <v>0</v>
      </c>
      <c r="L128" s="95"/>
      <c r="M128" s="95"/>
      <c r="N128" s="95"/>
      <c r="O128" s="299" t="s">
        <v>189</v>
      </c>
      <c r="P128" s="300">
        <f>SUM(C116:N126)</f>
        <v>1481979.7900000005</v>
      </c>
      <c r="Q128" s="293">
        <f>'FORECAST OVERVIEW'!D14</f>
        <v>1481979.7900000005</v>
      </c>
      <c r="R128" s="68"/>
      <c r="W128" s="67">
        <v>0</v>
      </c>
      <c r="AC128" s="95"/>
      <c r="AD128" s="95"/>
      <c r="AE128" s="373"/>
      <c r="AF128" s="373"/>
      <c r="AG128" s="333">
        <f>SUM(T127:AE127)</f>
        <v>1</v>
      </c>
      <c r="AH128" s="333">
        <f>SUM(AF116:AF126)</f>
        <v>1</v>
      </c>
    </row>
    <row r="129" spans="1:34" ht="21.5" thickBot="1" x14ac:dyDescent="0.55000000000000004">
      <c r="A129" s="68"/>
      <c r="B129" s="174" t="s">
        <v>36</v>
      </c>
      <c r="C129" s="336" t="s">
        <v>203</v>
      </c>
      <c r="D129" s="336" t="s">
        <v>204</v>
      </c>
      <c r="E129" s="336" t="s">
        <v>205</v>
      </c>
      <c r="F129" s="336" t="s">
        <v>206</v>
      </c>
      <c r="G129" s="336" t="s">
        <v>44</v>
      </c>
      <c r="H129" s="336" t="s">
        <v>207</v>
      </c>
      <c r="I129" s="336" t="s">
        <v>208</v>
      </c>
      <c r="J129" s="336" t="s">
        <v>209</v>
      </c>
      <c r="K129" s="336" t="s">
        <v>210</v>
      </c>
      <c r="L129" s="336" t="s">
        <v>211</v>
      </c>
      <c r="M129" s="336" t="s">
        <v>212</v>
      </c>
      <c r="N129" s="336" t="s">
        <v>213</v>
      </c>
      <c r="O129" s="176" t="s">
        <v>34</v>
      </c>
      <c r="R129" s="68"/>
      <c r="S129" s="174" t="s">
        <v>36</v>
      </c>
      <c r="T129" s="175" t="s">
        <v>203</v>
      </c>
      <c r="U129" s="175" t="s">
        <v>204</v>
      </c>
      <c r="V129" s="175" t="s">
        <v>205</v>
      </c>
      <c r="W129" s="175" t="s">
        <v>206</v>
      </c>
      <c r="X129" s="175" t="s">
        <v>44</v>
      </c>
      <c r="Y129" s="175" t="s">
        <v>207</v>
      </c>
      <c r="Z129" s="175" t="s">
        <v>208</v>
      </c>
      <c r="AA129" s="175" t="s">
        <v>209</v>
      </c>
      <c r="AB129" s="175" t="s">
        <v>210</v>
      </c>
      <c r="AC129" s="175" t="s">
        <v>211</v>
      </c>
      <c r="AD129" s="175" t="s">
        <v>212</v>
      </c>
      <c r="AE129" s="175" t="s">
        <v>213</v>
      </c>
      <c r="AF129" s="176" t="s">
        <v>34</v>
      </c>
    </row>
    <row r="130" spans="1:34" ht="14.4" customHeight="1" x14ac:dyDescent="0.35">
      <c r="A130" s="479" t="s">
        <v>45</v>
      </c>
      <c r="B130" s="9" t="s">
        <v>0</v>
      </c>
      <c r="C130" s="296">
        <f t="shared" ref="C130:C140" si="141">$Q$142*T130</f>
        <v>0</v>
      </c>
      <c r="D130" s="296">
        <f t="shared" ref="D130:D140" si="142">$Q$142*U130</f>
        <v>2996.174695607795</v>
      </c>
      <c r="E130" s="296">
        <f t="shared" ref="E130:E140" si="143">$Q$142*V130</f>
        <v>0</v>
      </c>
      <c r="F130" s="296">
        <f t="shared" ref="F130:F140" si="144">$Q$142*W130</f>
        <v>0</v>
      </c>
      <c r="G130" s="296">
        <f>$Q$142*X130</f>
        <v>0</v>
      </c>
      <c r="H130" s="296">
        <f t="shared" ref="H130:H140" si="145">$Q$142*Y130</f>
        <v>0</v>
      </c>
      <c r="I130" s="296">
        <f t="shared" ref="I130:I140" si="146">$Q$142*Z130</f>
        <v>0</v>
      </c>
      <c r="J130" s="296">
        <f t="shared" ref="J130:J140" si="147">$Q$142*AA130</f>
        <v>10830.652186339876</v>
      </c>
      <c r="K130" s="296">
        <f t="shared" ref="K130:K140" si="148">$Q$142*AB130</f>
        <v>9810.0823709810393</v>
      </c>
      <c r="L130" s="296">
        <f t="shared" ref="L130:L140" si="149">$Q$142*AC130</f>
        <v>15454.068754214264</v>
      </c>
      <c r="M130" s="296">
        <f t="shared" ref="M130:M140" si="150">$Q$142*AD130</f>
        <v>754.51741929378409</v>
      </c>
      <c r="N130" s="296">
        <f t="shared" ref="N130:N140" si="151">$Q$142*AE130</f>
        <v>2409.8372690657484</v>
      </c>
      <c r="O130" s="66">
        <f t="shared" ref="O130:O141" si="152">SUM(C130:N130)</f>
        <v>42255.332695502504</v>
      </c>
      <c r="P130" s="183"/>
      <c r="R130" s="492" t="s">
        <v>45</v>
      </c>
      <c r="S130" s="9" t="s">
        <v>0</v>
      </c>
      <c r="T130" s="367">
        <v>0</v>
      </c>
      <c r="U130" s="367">
        <v>1.7379025404490093E-3</v>
      </c>
      <c r="V130" s="367">
        <v>0</v>
      </c>
      <c r="W130" s="367">
        <v>0</v>
      </c>
      <c r="X130" s="367">
        <v>0</v>
      </c>
      <c r="Y130" s="367">
        <v>0</v>
      </c>
      <c r="Z130" s="367">
        <v>0</v>
      </c>
      <c r="AA130" s="367">
        <v>6.2822164465084328E-3</v>
      </c>
      <c r="AB130" s="367">
        <v>5.6902446641494938E-3</v>
      </c>
      <c r="AC130" s="367">
        <v>8.9639851066075308E-3</v>
      </c>
      <c r="AD130" s="367">
        <v>4.3765062889221683E-4</v>
      </c>
      <c r="AE130" s="367">
        <v>1.397803111453249E-3</v>
      </c>
      <c r="AF130" s="368">
        <f t="shared" ref="AF130:AF141" si="153">SUM(T130:AE130)</f>
        <v>2.4509802498059931E-2</v>
      </c>
    </row>
    <row r="131" spans="1:34" x14ac:dyDescent="0.35">
      <c r="A131" s="480"/>
      <c r="B131" s="10" t="s">
        <v>1</v>
      </c>
      <c r="C131" s="296">
        <f t="shared" si="141"/>
        <v>0</v>
      </c>
      <c r="D131" s="296">
        <f t="shared" si="142"/>
        <v>40080.190604235788</v>
      </c>
      <c r="E131" s="296">
        <f t="shared" si="143"/>
        <v>0</v>
      </c>
      <c r="F131" s="296">
        <f t="shared" si="144"/>
        <v>0</v>
      </c>
      <c r="G131" s="296">
        <f t="shared" ref="G131:G140" si="154">$Q$142*X131</f>
        <v>0</v>
      </c>
      <c r="H131" s="296">
        <f t="shared" si="145"/>
        <v>5207.6471030880184</v>
      </c>
      <c r="I131" s="296">
        <f t="shared" si="146"/>
        <v>64424.556416687017</v>
      </c>
      <c r="J131" s="296">
        <f t="shared" si="147"/>
        <v>172518.79124748462</v>
      </c>
      <c r="K131" s="296">
        <f t="shared" si="148"/>
        <v>127308.87514281578</v>
      </c>
      <c r="L131" s="296">
        <f t="shared" si="149"/>
        <v>96334.510321620488</v>
      </c>
      <c r="M131" s="296">
        <f t="shared" si="150"/>
        <v>60549.67453114612</v>
      </c>
      <c r="N131" s="296">
        <f t="shared" si="151"/>
        <v>153436.81416410179</v>
      </c>
      <c r="O131" s="66">
        <f t="shared" si="152"/>
        <v>719861.05953117949</v>
      </c>
      <c r="R131" s="493"/>
      <c r="S131" s="10" t="s">
        <v>1</v>
      </c>
      <c r="T131" s="367">
        <v>0</v>
      </c>
      <c r="U131" s="367">
        <v>2.324813208485221E-2</v>
      </c>
      <c r="V131" s="367">
        <v>0</v>
      </c>
      <c r="W131" s="367">
        <v>0</v>
      </c>
      <c r="X131" s="367">
        <v>0</v>
      </c>
      <c r="Y131" s="367">
        <v>3.0206460068853418E-3</v>
      </c>
      <c r="Z131" s="367">
        <v>3.736884916223094E-2</v>
      </c>
      <c r="AA131" s="367">
        <v>0.10006787855985649</v>
      </c>
      <c r="AB131" s="367">
        <v>7.3844298150152782E-2</v>
      </c>
      <c r="AC131" s="367">
        <v>5.5877913416157873E-2</v>
      </c>
      <c r="AD131" s="367">
        <v>3.5121260901541988E-2</v>
      </c>
      <c r="AE131" s="367">
        <v>8.8999559847127527E-2</v>
      </c>
      <c r="AF131" s="368">
        <f t="shared" si="153"/>
        <v>0.41754853812880516</v>
      </c>
    </row>
    <row r="132" spans="1:34" x14ac:dyDescent="0.35">
      <c r="A132" s="480"/>
      <c r="B132" s="9" t="s">
        <v>2</v>
      </c>
      <c r="C132" s="296">
        <f t="shared" si="141"/>
        <v>0</v>
      </c>
      <c r="D132" s="296">
        <f t="shared" si="142"/>
        <v>0</v>
      </c>
      <c r="E132" s="296">
        <f t="shared" si="143"/>
        <v>0</v>
      </c>
      <c r="F132" s="296">
        <f t="shared" si="144"/>
        <v>0</v>
      </c>
      <c r="G132" s="296">
        <f t="shared" si="154"/>
        <v>0</v>
      </c>
      <c r="H132" s="296">
        <f t="shared" si="145"/>
        <v>0</v>
      </c>
      <c r="I132" s="296">
        <f t="shared" si="146"/>
        <v>0</v>
      </c>
      <c r="J132" s="296">
        <f t="shared" si="147"/>
        <v>0</v>
      </c>
      <c r="K132" s="296">
        <f t="shared" si="148"/>
        <v>0</v>
      </c>
      <c r="L132" s="296">
        <f t="shared" si="149"/>
        <v>0</v>
      </c>
      <c r="M132" s="296">
        <f t="shared" si="150"/>
        <v>0</v>
      </c>
      <c r="N132" s="296">
        <f t="shared" si="151"/>
        <v>0</v>
      </c>
      <c r="O132" s="66">
        <f t="shared" si="152"/>
        <v>0</v>
      </c>
      <c r="R132" s="493"/>
      <c r="S132" s="9" t="s">
        <v>2</v>
      </c>
      <c r="T132" s="367">
        <v>0</v>
      </c>
      <c r="U132" s="367">
        <v>0</v>
      </c>
      <c r="V132" s="367">
        <v>0</v>
      </c>
      <c r="W132" s="367">
        <v>0</v>
      </c>
      <c r="X132" s="367">
        <v>0</v>
      </c>
      <c r="Y132" s="367">
        <v>0</v>
      </c>
      <c r="Z132" s="367">
        <v>0</v>
      </c>
      <c r="AA132" s="367">
        <v>0</v>
      </c>
      <c r="AB132" s="367">
        <v>0</v>
      </c>
      <c r="AC132" s="367">
        <v>0</v>
      </c>
      <c r="AD132" s="367">
        <v>0</v>
      </c>
      <c r="AE132" s="367">
        <v>0</v>
      </c>
      <c r="AF132" s="368">
        <f t="shared" si="153"/>
        <v>0</v>
      </c>
    </row>
    <row r="133" spans="1:34" x14ac:dyDescent="0.35">
      <c r="A133" s="480"/>
      <c r="B133" s="9" t="s">
        <v>9</v>
      </c>
      <c r="C133" s="296">
        <f t="shared" si="141"/>
        <v>0</v>
      </c>
      <c r="D133" s="296">
        <f t="shared" si="142"/>
        <v>11904.211361623793</v>
      </c>
      <c r="E133" s="296">
        <f t="shared" si="143"/>
        <v>0</v>
      </c>
      <c r="F133" s="296">
        <f t="shared" si="144"/>
        <v>0</v>
      </c>
      <c r="G133" s="296">
        <f t="shared" si="154"/>
        <v>0</v>
      </c>
      <c r="H133" s="296">
        <f t="shared" si="145"/>
        <v>0</v>
      </c>
      <c r="I133" s="296">
        <f t="shared" si="146"/>
        <v>34.920159245169884</v>
      </c>
      <c r="J133" s="296">
        <f t="shared" si="147"/>
        <v>59943.891123452158</v>
      </c>
      <c r="K133" s="296">
        <f t="shared" si="148"/>
        <v>30830.228421959677</v>
      </c>
      <c r="L133" s="296">
        <f t="shared" si="149"/>
        <v>74988.054782584208</v>
      </c>
      <c r="M133" s="296">
        <f t="shared" si="150"/>
        <v>52582.921813548084</v>
      </c>
      <c r="N133" s="296">
        <f t="shared" si="151"/>
        <v>254344.84319164066</v>
      </c>
      <c r="O133" s="66">
        <f t="shared" si="152"/>
        <v>484629.07085405372</v>
      </c>
      <c r="R133" s="493"/>
      <c r="S133" s="9" t="s">
        <v>9</v>
      </c>
      <c r="T133" s="367">
        <v>0</v>
      </c>
      <c r="U133" s="367">
        <v>6.9049242014278386E-3</v>
      </c>
      <c r="V133" s="367">
        <v>0</v>
      </c>
      <c r="W133" s="367">
        <v>0</v>
      </c>
      <c r="X133" s="367">
        <v>0</v>
      </c>
      <c r="Y133" s="367">
        <v>0</v>
      </c>
      <c r="Z133" s="367">
        <v>2.0255105135901882E-5</v>
      </c>
      <c r="AA133" s="367">
        <v>3.4769882016747147E-2</v>
      </c>
      <c r="AB133" s="367">
        <v>1.7882779791075536E-2</v>
      </c>
      <c r="AC133" s="367">
        <v>4.3496105584573022E-2</v>
      </c>
      <c r="AD133" s="367">
        <v>3.0500222012408044E-2</v>
      </c>
      <c r="AE133" s="367">
        <v>0.1475302991447196</v>
      </c>
      <c r="AF133" s="368">
        <f t="shared" si="153"/>
        <v>0.28110446785608711</v>
      </c>
    </row>
    <row r="134" spans="1:34" x14ac:dyDescent="0.35">
      <c r="A134" s="480"/>
      <c r="B134" s="10" t="s">
        <v>3</v>
      </c>
      <c r="C134" s="296">
        <f t="shared" si="141"/>
        <v>0</v>
      </c>
      <c r="D134" s="296">
        <f t="shared" si="142"/>
        <v>14453.257824660101</v>
      </c>
      <c r="E134" s="296">
        <f t="shared" si="143"/>
        <v>0</v>
      </c>
      <c r="F134" s="296">
        <f t="shared" si="144"/>
        <v>0</v>
      </c>
      <c r="G134" s="296">
        <f t="shared" si="154"/>
        <v>0</v>
      </c>
      <c r="H134" s="296">
        <f t="shared" si="145"/>
        <v>0</v>
      </c>
      <c r="I134" s="296">
        <f t="shared" si="146"/>
        <v>6471.3021130011939</v>
      </c>
      <c r="J134" s="296">
        <f t="shared" si="147"/>
        <v>22870.067562379234</v>
      </c>
      <c r="K134" s="296">
        <f t="shared" si="148"/>
        <v>16547.432707985252</v>
      </c>
      <c r="L134" s="296">
        <f t="shared" si="149"/>
        <v>10694.380124042988</v>
      </c>
      <c r="M134" s="296">
        <f t="shared" si="150"/>
        <v>7971.4546315131347</v>
      </c>
      <c r="N134" s="296">
        <f t="shared" si="151"/>
        <v>10284.779589489461</v>
      </c>
      <c r="O134" s="66">
        <f t="shared" si="152"/>
        <v>89292.674553071367</v>
      </c>
      <c r="R134" s="493"/>
      <c r="S134" s="10" t="s">
        <v>3</v>
      </c>
      <c r="T134" s="367">
        <v>0</v>
      </c>
      <c r="U134" s="367">
        <v>8.3834742774055362E-3</v>
      </c>
      <c r="V134" s="367">
        <v>0</v>
      </c>
      <c r="W134" s="367">
        <v>0</v>
      </c>
      <c r="X134" s="367">
        <v>0</v>
      </c>
      <c r="Y134" s="367">
        <v>0</v>
      </c>
      <c r="Z134" s="367">
        <v>3.7536170366449166E-3</v>
      </c>
      <c r="AA134" s="367">
        <v>1.3265564446280262E-2</v>
      </c>
      <c r="AB134" s="367">
        <v>9.5981804342963623E-3</v>
      </c>
      <c r="AC134" s="367">
        <v>6.2031731371829909E-3</v>
      </c>
      <c r="AD134" s="367">
        <v>4.6237661894312195E-3</v>
      </c>
      <c r="AE134" s="367">
        <v>5.9655882558296552E-3</v>
      </c>
      <c r="AF134" s="368">
        <f t="shared" si="153"/>
        <v>5.1793363777070951E-2</v>
      </c>
    </row>
    <row r="135" spans="1:34" x14ac:dyDescent="0.35">
      <c r="A135" s="480"/>
      <c r="B135" s="9" t="s">
        <v>4</v>
      </c>
      <c r="C135" s="296">
        <f t="shared" si="141"/>
        <v>0</v>
      </c>
      <c r="D135" s="296">
        <f t="shared" si="142"/>
        <v>7977.0243343318107</v>
      </c>
      <c r="E135" s="296">
        <f t="shared" si="143"/>
        <v>0</v>
      </c>
      <c r="F135" s="296">
        <f t="shared" si="144"/>
        <v>0</v>
      </c>
      <c r="G135" s="296">
        <f t="shared" si="154"/>
        <v>0</v>
      </c>
      <c r="H135" s="296">
        <f t="shared" si="145"/>
        <v>989.15001616225595</v>
      </c>
      <c r="I135" s="296">
        <f t="shared" si="146"/>
        <v>11764.952102908795</v>
      </c>
      <c r="J135" s="296">
        <f t="shared" si="147"/>
        <v>47190.811159580022</v>
      </c>
      <c r="K135" s="296">
        <f t="shared" si="148"/>
        <v>23519.465706602368</v>
      </c>
      <c r="L135" s="296">
        <f t="shared" si="149"/>
        <v>3797.7529746728474</v>
      </c>
      <c r="M135" s="296">
        <f t="shared" si="150"/>
        <v>11398.31129114469</v>
      </c>
      <c r="N135" s="296">
        <f t="shared" si="151"/>
        <v>36793.978327915313</v>
      </c>
      <c r="O135" s="66">
        <f t="shared" si="152"/>
        <v>143431.44591331811</v>
      </c>
      <c r="R135" s="493"/>
      <c r="S135" s="9" t="s">
        <v>4</v>
      </c>
      <c r="T135" s="367">
        <v>0</v>
      </c>
      <c r="U135" s="367">
        <v>4.6269968424009255E-3</v>
      </c>
      <c r="V135" s="367">
        <v>0</v>
      </c>
      <c r="W135" s="367">
        <v>0</v>
      </c>
      <c r="X135" s="367">
        <v>0</v>
      </c>
      <c r="Y135" s="367">
        <v>5.737470276661697E-4</v>
      </c>
      <c r="Z135" s="367">
        <v>6.8241481973261332E-3</v>
      </c>
      <c r="AA135" s="367">
        <v>2.7372579683123805E-2</v>
      </c>
      <c r="AB135" s="367">
        <v>1.3642241642794439E-2</v>
      </c>
      <c r="AC135" s="367">
        <v>2.202850371961653E-3</v>
      </c>
      <c r="AD135" s="367">
        <v>6.6114816932230178E-3</v>
      </c>
      <c r="AE135" s="367">
        <v>2.1341996013466182E-2</v>
      </c>
      <c r="AF135" s="368">
        <f t="shared" si="153"/>
        <v>8.3196041471962329E-2</v>
      </c>
    </row>
    <row r="136" spans="1:34" x14ac:dyDescent="0.35">
      <c r="A136" s="480"/>
      <c r="B136" s="9" t="s">
        <v>5</v>
      </c>
      <c r="C136" s="296">
        <f t="shared" si="141"/>
        <v>0</v>
      </c>
      <c r="D136" s="296">
        <f t="shared" si="142"/>
        <v>946.22366986911948</v>
      </c>
      <c r="E136" s="296">
        <f t="shared" si="143"/>
        <v>0</v>
      </c>
      <c r="F136" s="296">
        <f t="shared" si="144"/>
        <v>0</v>
      </c>
      <c r="G136" s="296">
        <f t="shared" si="154"/>
        <v>0</v>
      </c>
      <c r="H136" s="296">
        <f t="shared" si="145"/>
        <v>0</v>
      </c>
      <c r="I136" s="296">
        <f t="shared" si="146"/>
        <v>15342.340932877865</v>
      </c>
      <c r="J136" s="296">
        <f t="shared" si="147"/>
        <v>36970.310529886308</v>
      </c>
      <c r="K136" s="296">
        <f t="shared" si="148"/>
        <v>30955.031485718333</v>
      </c>
      <c r="L136" s="296">
        <f t="shared" si="149"/>
        <v>4798.7057543362489</v>
      </c>
      <c r="M136" s="296">
        <f t="shared" si="150"/>
        <v>1419.335504803679</v>
      </c>
      <c r="N136" s="296">
        <f t="shared" si="151"/>
        <v>6082.8664491586251</v>
      </c>
      <c r="O136" s="66">
        <f t="shared" si="152"/>
        <v>96514.814326650172</v>
      </c>
      <c r="R136" s="493"/>
      <c r="S136" s="9" t="s">
        <v>5</v>
      </c>
      <c r="T136" s="367">
        <v>0</v>
      </c>
      <c r="U136" s="367">
        <v>5.4884801013411544E-4</v>
      </c>
      <c r="V136" s="367">
        <v>0</v>
      </c>
      <c r="W136" s="367">
        <v>0</v>
      </c>
      <c r="X136" s="367">
        <v>0</v>
      </c>
      <c r="Y136" s="367">
        <v>0</v>
      </c>
      <c r="Z136" s="367">
        <v>8.8991784500317295E-3</v>
      </c>
      <c r="AA136" s="367">
        <v>2.1444275824525797E-2</v>
      </c>
      <c r="AB136" s="367">
        <v>1.7955170617244633E-2</v>
      </c>
      <c r="AC136" s="367">
        <v>2.7834434799658713E-3</v>
      </c>
      <c r="AD136" s="367">
        <v>8.2327201520117311E-4</v>
      </c>
      <c r="AE136" s="367">
        <v>3.5283086365764564E-3</v>
      </c>
      <c r="AF136" s="368">
        <f t="shared" si="153"/>
        <v>5.598249703367978E-2</v>
      </c>
    </row>
    <row r="137" spans="1:34" x14ac:dyDescent="0.35">
      <c r="A137" s="480"/>
      <c r="B137" s="9" t="s">
        <v>6</v>
      </c>
      <c r="C137" s="296">
        <f t="shared" si="141"/>
        <v>0</v>
      </c>
      <c r="D137" s="296">
        <f t="shared" si="142"/>
        <v>0</v>
      </c>
      <c r="E137" s="296">
        <f t="shared" si="143"/>
        <v>0</v>
      </c>
      <c r="F137" s="296">
        <f t="shared" si="144"/>
        <v>0</v>
      </c>
      <c r="G137" s="296">
        <f t="shared" si="154"/>
        <v>0</v>
      </c>
      <c r="H137" s="296">
        <f t="shared" si="145"/>
        <v>0</v>
      </c>
      <c r="I137" s="296">
        <f t="shared" si="146"/>
        <v>0</v>
      </c>
      <c r="J137" s="296">
        <f t="shared" si="147"/>
        <v>0</v>
      </c>
      <c r="K137" s="296">
        <f t="shared" si="148"/>
        <v>0</v>
      </c>
      <c r="L137" s="296">
        <f t="shared" si="149"/>
        <v>0</v>
      </c>
      <c r="M137" s="296">
        <f t="shared" si="150"/>
        <v>0</v>
      </c>
      <c r="N137" s="296">
        <f t="shared" si="151"/>
        <v>0</v>
      </c>
      <c r="O137" s="66">
        <f t="shared" si="152"/>
        <v>0</v>
      </c>
      <c r="R137" s="493"/>
      <c r="S137" s="9" t="s">
        <v>6</v>
      </c>
      <c r="T137" s="367">
        <v>0</v>
      </c>
      <c r="U137" s="367">
        <v>0</v>
      </c>
      <c r="V137" s="367">
        <v>0</v>
      </c>
      <c r="W137" s="367">
        <v>0</v>
      </c>
      <c r="X137" s="367">
        <v>0</v>
      </c>
      <c r="Y137" s="367">
        <v>0</v>
      </c>
      <c r="Z137" s="367">
        <v>0</v>
      </c>
      <c r="AA137" s="367">
        <v>0</v>
      </c>
      <c r="AB137" s="367">
        <v>0</v>
      </c>
      <c r="AC137" s="367">
        <v>0</v>
      </c>
      <c r="AD137" s="367">
        <v>0</v>
      </c>
      <c r="AE137" s="367">
        <v>0</v>
      </c>
      <c r="AF137" s="368">
        <f t="shared" si="153"/>
        <v>0</v>
      </c>
    </row>
    <row r="138" spans="1:34" x14ac:dyDescent="0.35">
      <c r="A138" s="480"/>
      <c r="B138" s="9" t="s">
        <v>7</v>
      </c>
      <c r="C138" s="296">
        <f t="shared" si="141"/>
        <v>0</v>
      </c>
      <c r="D138" s="296">
        <f t="shared" si="142"/>
        <v>12721.301367340404</v>
      </c>
      <c r="E138" s="296">
        <f t="shared" si="143"/>
        <v>1884.6372396059858</v>
      </c>
      <c r="F138" s="296">
        <f t="shared" si="144"/>
        <v>471.15930990149644</v>
      </c>
      <c r="G138" s="296">
        <f t="shared" si="154"/>
        <v>0</v>
      </c>
      <c r="H138" s="296">
        <f t="shared" si="145"/>
        <v>0</v>
      </c>
      <c r="I138" s="296">
        <f t="shared" si="146"/>
        <v>0</v>
      </c>
      <c r="J138" s="296">
        <f t="shared" si="147"/>
        <v>471.15930990149644</v>
      </c>
      <c r="K138" s="296">
        <f t="shared" si="148"/>
        <v>0</v>
      </c>
      <c r="L138" s="296">
        <f t="shared" si="149"/>
        <v>235.57965495074822</v>
      </c>
      <c r="M138" s="296">
        <f t="shared" si="150"/>
        <v>2355.7965495074818</v>
      </c>
      <c r="N138" s="296">
        <f t="shared" si="151"/>
        <v>12956.881022291151</v>
      </c>
      <c r="O138" s="66">
        <f t="shared" si="152"/>
        <v>31096.514453498763</v>
      </c>
      <c r="R138" s="493"/>
      <c r="S138" s="9" t="s">
        <v>7</v>
      </c>
      <c r="T138" s="367">
        <v>0</v>
      </c>
      <c r="U138" s="367">
        <v>7.3788694619602293E-3</v>
      </c>
      <c r="V138" s="367">
        <v>1.0931658462163302E-3</v>
      </c>
      <c r="W138" s="367">
        <v>2.7329146155408255E-4</v>
      </c>
      <c r="X138" s="367">
        <v>0</v>
      </c>
      <c r="Y138" s="367">
        <v>0</v>
      </c>
      <c r="Z138" s="367">
        <v>0</v>
      </c>
      <c r="AA138" s="367">
        <v>2.7329146155408255E-4</v>
      </c>
      <c r="AB138" s="367">
        <v>0</v>
      </c>
      <c r="AC138" s="367">
        <v>1.3664573077704127E-4</v>
      </c>
      <c r="AD138" s="367">
        <v>1.3664573077704126E-3</v>
      </c>
      <c r="AE138" s="367">
        <v>7.5155151927372692E-3</v>
      </c>
      <c r="AF138" s="368">
        <f t="shared" si="153"/>
        <v>1.803723646256945E-2</v>
      </c>
    </row>
    <row r="139" spans="1:34" x14ac:dyDescent="0.35">
      <c r="A139" s="480"/>
      <c r="B139" s="9" t="s">
        <v>8</v>
      </c>
      <c r="C139" s="296">
        <f t="shared" si="141"/>
        <v>0</v>
      </c>
      <c r="D139" s="296">
        <f t="shared" si="142"/>
        <v>1969.1131517202273</v>
      </c>
      <c r="E139" s="296">
        <f t="shared" si="143"/>
        <v>0</v>
      </c>
      <c r="F139" s="296">
        <f t="shared" si="144"/>
        <v>0</v>
      </c>
      <c r="G139" s="296">
        <f t="shared" si="154"/>
        <v>0</v>
      </c>
      <c r="H139" s="296">
        <f t="shared" si="145"/>
        <v>0</v>
      </c>
      <c r="I139" s="296">
        <f t="shared" si="146"/>
        <v>15104.091158223782</v>
      </c>
      <c r="J139" s="296">
        <f t="shared" si="147"/>
        <v>46642.22255034386</v>
      </c>
      <c r="K139" s="296">
        <f t="shared" si="148"/>
        <v>31496.98651631652</v>
      </c>
      <c r="L139" s="296">
        <f t="shared" si="149"/>
        <v>3432.1176298595324</v>
      </c>
      <c r="M139" s="296">
        <f t="shared" si="150"/>
        <v>4254.6146279753957</v>
      </c>
      <c r="N139" s="296">
        <f t="shared" si="151"/>
        <v>14037.616144277787</v>
      </c>
      <c r="O139" s="66">
        <f t="shared" si="152"/>
        <v>116936.76177871712</v>
      </c>
      <c r="R139" s="493"/>
      <c r="S139" s="9" t="s">
        <v>8</v>
      </c>
      <c r="T139" s="367">
        <v>0</v>
      </c>
      <c r="U139" s="367">
        <v>1.1421652929059051E-3</v>
      </c>
      <c r="V139" s="367">
        <v>0</v>
      </c>
      <c r="W139" s="367">
        <v>0</v>
      </c>
      <c r="X139" s="367">
        <v>0</v>
      </c>
      <c r="Y139" s="367">
        <v>0</v>
      </c>
      <c r="Z139" s="367">
        <v>8.7609839418010468E-3</v>
      </c>
      <c r="AA139" s="367">
        <v>2.7054376095378894E-2</v>
      </c>
      <c r="AB139" s="367">
        <v>1.826952646100315E-2</v>
      </c>
      <c r="AC139" s="367">
        <v>1.9907670793684264E-3</v>
      </c>
      <c r="AD139" s="367">
        <v>2.4678486142444408E-3</v>
      </c>
      <c r="AE139" s="367">
        <v>8.1423852870633404E-3</v>
      </c>
      <c r="AF139" s="368">
        <f t="shared" si="153"/>
        <v>6.7828052771765207E-2</v>
      </c>
    </row>
    <row r="140" spans="1:34" ht="15" thickBot="1" x14ac:dyDescent="0.4">
      <c r="A140" s="481"/>
      <c r="B140" s="177" t="s">
        <v>42</v>
      </c>
      <c r="C140" s="296">
        <f t="shared" si="141"/>
        <v>0</v>
      </c>
      <c r="D140" s="296">
        <f t="shared" si="142"/>
        <v>0</v>
      </c>
      <c r="E140" s="296">
        <f t="shared" si="143"/>
        <v>0</v>
      </c>
      <c r="F140" s="296">
        <f t="shared" si="144"/>
        <v>0</v>
      </c>
      <c r="G140" s="296">
        <f t="shared" si="154"/>
        <v>0</v>
      </c>
      <c r="H140" s="296">
        <f t="shared" si="145"/>
        <v>0</v>
      </c>
      <c r="I140" s="296">
        <f t="shared" si="146"/>
        <v>0</v>
      </c>
      <c r="J140" s="296">
        <f t="shared" si="147"/>
        <v>0</v>
      </c>
      <c r="K140" s="296">
        <f t="shared" si="148"/>
        <v>0</v>
      </c>
      <c r="L140" s="296">
        <f t="shared" si="149"/>
        <v>0</v>
      </c>
      <c r="M140" s="296">
        <f t="shared" si="150"/>
        <v>0</v>
      </c>
      <c r="N140" s="296">
        <f t="shared" si="151"/>
        <v>0</v>
      </c>
      <c r="O140" s="66">
        <f t="shared" si="152"/>
        <v>0</v>
      </c>
      <c r="R140" s="494"/>
      <c r="S140" s="177" t="s">
        <v>42</v>
      </c>
      <c r="T140" s="367">
        <v>0</v>
      </c>
      <c r="U140" s="367">
        <v>0</v>
      </c>
      <c r="V140" s="367">
        <v>0</v>
      </c>
      <c r="W140" s="367">
        <v>0</v>
      </c>
      <c r="X140" s="367">
        <v>0</v>
      </c>
      <c r="Y140" s="367">
        <v>0</v>
      </c>
      <c r="Z140" s="367">
        <v>0</v>
      </c>
      <c r="AA140" s="367">
        <v>0</v>
      </c>
      <c r="AB140" s="367">
        <v>0</v>
      </c>
      <c r="AC140" s="367">
        <v>0</v>
      </c>
      <c r="AD140" s="367">
        <v>0</v>
      </c>
      <c r="AE140" s="367">
        <v>0</v>
      </c>
      <c r="AF140" s="368">
        <f t="shared" si="153"/>
        <v>0</v>
      </c>
    </row>
    <row r="141" spans="1:34" ht="21.5" thickBot="1" x14ac:dyDescent="0.55000000000000004">
      <c r="A141" s="68"/>
      <c r="B141" s="178" t="s">
        <v>43</v>
      </c>
      <c r="C141" s="179">
        <f t="shared" ref="C141:N141" si="155">SUM(C130:C140)</f>
        <v>0</v>
      </c>
      <c r="D141" s="179">
        <f t="shared" si="155"/>
        <v>93047.497009389044</v>
      </c>
      <c r="E141" s="179">
        <f t="shared" si="155"/>
        <v>1884.6372396059858</v>
      </c>
      <c r="F141" s="179">
        <f t="shared" si="155"/>
        <v>471.15930990149644</v>
      </c>
      <c r="G141" s="179">
        <f t="shared" si="155"/>
        <v>0</v>
      </c>
      <c r="H141" s="179">
        <f t="shared" si="155"/>
        <v>6196.7971192502746</v>
      </c>
      <c r="I141" s="179">
        <f t="shared" si="155"/>
        <v>113142.16288294381</v>
      </c>
      <c r="J141" s="179">
        <f t="shared" si="155"/>
        <v>397437.90566936746</v>
      </c>
      <c r="K141" s="179">
        <f t="shared" si="155"/>
        <v>270468.10235237901</v>
      </c>
      <c r="L141" s="180">
        <f t="shared" si="155"/>
        <v>209735.16999628133</v>
      </c>
      <c r="M141" s="180">
        <f t="shared" si="155"/>
        <v>141286.62636893237</v>
      </c>
      <c r="N141" s="182">
        <f t="shared" si="155"/>
        <v>490347.61615794053</v>
      </c>
      <c r="O141" s="69">
        <f t="shared" si="152"/>
        <v>1724017.6741059914</v>
      </c>
      <c r="Q141" s="291" t="s">
        <v>231</v>
      </c>
      <c r="R141" s="68"/>
      <c r="S141" s="178" t="s">
        <v>43</v>
      </c>
      <c r="T141" s="369">
        <f t="shared" ref="T141:AE141" si="156">SUM(T130:T140)</f>
        <v>0</v>
      </c>
      <c r="U141" s="369">
        <f t="shared" si="156"/>
        <v>5.3971312711535775E-2</v>
      </c>
      <c r="V141" s="369">
        <f t="shared" si="156"/>
        <v>1.0931658462163302E-3</v>
      </c>
      <c r="W141" s="369">
        <f t="shared" si="156"/>
        <v>2.7329146155408255E-4</v>
      </c>
      <c r="X141" s="369">
        <f t="shared" si="156"/>
        <v>0</v>
      </c>
      <c r="Y141" s="369">
        <f t="shared" si="156"/>
        <v>3.5943930345515114E-3</v>
      </c>
      <c r="Z141" s="369">
        <f t="shared" si="156"/>
        <v>6.5627031893170679E-2</v>
      </c>
      <c r="AA141" s="369">
        <f t="shared" si="156"/>
        <v>0.23053006453397493</v>
      </c>
      <c r="AB141" s="369">
        <f t="shared" si="156"/>
        <v>0.15688244176071642</v>
      </c>
      <c r="AC141" s="370">
        <f t="shared" si="156"/>
        <v>0.12165488390659442</v>
      </c>
      <c r="AD141" s="370">
        <f t="shared" si="156"/>
        <v>8.1951959362712518E-2</v>
      </c>
      <c r="AE141" s="371">
        <f t="shared" si="156"/>
        <v>0.28442145548897324</v>
      </c>
      <c r="AF141" s="372">
        <f t="shared" si="153"/>
        <v>0.99999999999999989</v>
      </c>
    </row>
    <row r="142" spans="1:34" ht="21.5" thickBot="1" x14ac:dyDescent="0.55000000000000004">
      <c r="A142" s="68"/>
      <c r="F142" s="67">
        <v>0</v>
      </c>
      <c r="L142" s="95"/>
      <c r="M142" s="95"/>
      <c r="N142" s="95"/>
      <c r="O142" s="299" t="s">
        <v>189</v>
      </c>
      <c r="P142" s="300">
        <f>SUM(C130:N140)</f>
        <v>1724017.6741059916</v>
      </c>
      <c r="Q142" s="293">
        <f>'FORECAST OVERVIEW'!D15</f>
        <v>1724017.6741059916</v>
      </c>
      <c r="R142" s="68"/>
      <c r="W142" s="67">
        <v>0</v>
      </c>
      <c r="AC142" s="95"/>
      <c r="AD142" s="95"/>
      <c r="AE142" s="373"/>
      <c r="AF142" s="373"/>
      <c r="AG142" s="333">
        <f>SUM(T141:AE141)</f>
        <v>0.99999999999999989</v>
      </c>
      <c r="AH142" s="333">
        <f>SUM(AF130:AF140)</f>
        <v>1</v>
      </c>
    </row>
    <row r="143" spans="1:34" ht="21.5" thickBot="1" x14ac:dyDescent="0.55000000000000004">
      <c r="A143" s="68"/>
      <c r="B143" s="174" t="s">
        <v>36</v>
      </c>
      <c r="C143" s="336" t="s">
        <v>203</v>
      </c>
      <c r="D143" s="336" t="s">
        <v>204</v>
      </c>
      <c r="E143" s="336" t="s">
        <v>205</v>
      </c>
      <c r="F143" s="336" t="s">
        <v>206</v>
      </c>
      <c r="G143" s="336" t="s">
        <v>44</v>
      </c>
      <c r="H143" s="336" t="s">
        <v>207</v>
      </c>
      <c r="I143" s="336" t="s">
        <v>208</v>
      </c>
      <c r="J143" s="336" t="s">
        <v>209</v>
      </c>
      <c r="K143" s="336" t="s">
        <v>210</v>
      </c>
      <c r="L143" s="336" t="s">
        <v>211</v>
      </c>
      <c r="M143" s="336" t="s">
        <v>212</v>
      </c>
      <c r="N143" s="336" t="s">
        <v>213</v>
      </c>
      <c r="O143" s="176" t="s">
        <v>34</v>
      </c>
      <c r="R143" s="68"/>
      <c r="S143" s="174" t="s">
        <v>36</v>
      </c>
      <c r="T143" s="175" t="s">
        <v>203</v>
      </c>
      <c r="U143" s="175" t="s">
        <v>204</v>
      </c>
      <c r="V143" s="175" t="s">
        <v>205</v>
      </c>
      <c r="W143" s="175" t="s">
        <v>206</v>
      </c>
      <c r="X143" s="175" t="s">
        <v>44</v>
      </c>
      <c r="Y143" s="175" t="s">
        <v>207</v>
      </c>
      <c r="Z143" s="175" t="s">
        <v>208</v>
      </c>
      <c r="AA143" s="175" t="s">
        <v>209</v>
      </c>
      <c r="AB143" s="175" t="s">
        <v>210</v>
      </c>
      <c r="AC143" s="175" t="s">
        <v>211</v>
      </c>
      <c r="AD143" s="175" t="s">
        <v>212</v>
      </c>
      <c r="AE143" s="175" t="s">
        <v>213</v>
      </c>
      <c r="AF143" s="176" t="s">
        <v>34</v>
      </c>
    </row>
    <row r="144" spans="1:34" ht="15" customHeight="1" x14ac:dyDescent="0.35">
      <c r="A144" s="479" t="s">
        <v>164</v>
      </c>
      <c r="B144" s="9" t="s">
        <v>0</v>
      </c>
      <c r="C144" s="296">
        <f t="shared" ref="C144:C154" si="157">$Q$156*T144</f>
        <v>0</v>
      </c>
      <c r="D144" s="296">
        <f t="shared" ref="D144:D154" si="158">$Q$156*U144</f>
        <v>0</v>
      </c>
      <c r="E144" s="296">
        <f t="shared" ref="E144:E154" si="159">$Q$156*V144</f>
        <v>0</v>
      </c>
      <c r="F144" s="296">
        <f t="shared" ref="F144:F154" si="160">$Q$156*W144</f>
        <v>0</v>
      </c>
      <c r="G144" s="296">
        <f>$Q$156*X144</f>
        <v>0</v>
      </c>
      <c r="H144" s="296">
        <f t="shared" ref="H144:H154" si="161">$Q$156*Y144</f>
        <v>0</v>
      </c>
      <c r="I144" s="296">
        <f t="shared" ref="I144:I154" si="162">$Q$156*Z144</f>
        <v>0</v>
      </c>
      <c r="J144" s="296">
        <f t="shared" ref="J144:J154" si="163">$Q$156*AA144</f>
        <v>0</v>
      </c>
      <c r="K144" s="296">
        <f t="shared" ref="K144:K154" si="164">$Q$156*AB144</f>
        <v>0</v>
      </c>
      <c r="L144" s="296">
        <f t="shared" ref="L144:L154" si="165">$Q$156*AC144</f>
        <v>0</v>
      </c>
      <c r="M144" s="296">
        <f t="shared" ref="M144:M154" si="166">$Q$156*AD144</f>
        <v>0</v>
      </c>
      <c r="N144" s="296">
        <f t="shared" ref="N144:N154" si="167">$Q$156*AE144</f>
        <v>0</v>
      </c>
      <c r="O144" s="66">
        <f t="shared" ref="O144:O155" si="168">SUM(C144:N144)</f>
        <v>0</v>
      </c>
      <c r="P144" s="183"/>
      <c r="R144" s="492" t="s">
        <v>164</v>
      </c>
      <c r="S144" s="9" t="s">
        <v>0</v>
      </c>
      <c r="T144" s="367">
        <v>0</v>
      </c>
      <c r="U144" s="367">
        <v>0</v>
      </c>
      <c r="V144" s="367">
        <v>0</v>
      </c>
      <c r="W144" s="367">
        <v>0</v>
      </c>
      <c r="X144" s="367">
        <v>0</v>
      </c>
      <c r="Y144" s="367">
        <v>0</v>
      </c>
      <c r="Z144" s="367">
        <v>0</v>
      </c>
      <c r="AA144" s="367">
        <v>0</v>
      </c>
      <c r="AB144" s="367">
        <v>0</v>
      </c>
      <c r="AC144" s="367">
        <v>0</v>
      </c>
      <c r="AD144" s="367">
        <v>0</v>
      </c>
      <c r="AE144" s="367">
        <v>0</v>
      </c>
      <c r="AF144" s="368">
        <f t="shared" ref="AF144:AF155" si="169">SUM(T144:AE144)</f>
        <v>0</v>
      </c>
    </row>
    <row r="145" spans="1:34" x14ac:dyDescent="0.35">
      <c r="A145" s="480"/>
      <c r="B145" s="10" t="s">
        <v>1</v>
      </c>
      <c r="C145" s="296">
        <f t="shared" si="157"/>
        <v>0</v>
      </c>
      <c r="D145" s="296">
        <f t="shared" si="158"/>
        <v>0</v>
      </c>
      <c r="E145" s="296">
        <f t="shared" si="159"/>
        <v>0</v>
      </c>
      <c r="F145" s="296">
        <f t="shared" si="160"/>
        <v>0</v>
      </c>
      <c r="G145" s="296">
        <f t="shared" ref="G145:G154" si="170">$Q$156*X145</f>
        <v>0</v>
      </c>
      <c r="H145" s="296">
        <f t="shared" si="161"/>
        <v>0</v>
      </c>
      <c r="I145" s="296">
        <f t="shared" si="162"/>
        <v>0</v>
      </c>
      <c r="J145" s="296">
        <f t="shared" si="163"/>
        <v>0</v>
      </c>
      <c r="K145" s="296">
        <f t="shared" si="164"/>
        <v>0</v>
      </c>
      <c r="L145" s="296">
        <f t="shared" si="165"/>
        <v>0</v>
      </c>
      <c r="M145" s="296">
        <f t="shared" si="166"/>
        <v>0</v>
      </c>
      <c r="N145" s="296">
        <f t="shared" si="167"/>
        <v>0</v>
      </c>
      <c r="O145" s="66">
        <f t="shared" si="168"/>
        <v>0</v>
      </c>
      <c r="R145" s="493"/>
      <c r="S145" s="10" t="s">
        <v>1</v>
      </c>
      <c r="T145" s="367">
        <v>0</v>
      </c>
      <c r="U145" s="367">
        <v>0</v>
      </c>
      <c r="V145" s="367">
        <v>0</v>
      </c>
      <c r="W145" s="367">
        <v>0</v>
      </c>
      <c r="X145" s="367">
        <v>0</v>
      </c>
      <c r="Y145" s="367">
        <v>2.7367308490743301E-3</v>
      </c>
      <c r="Z145" s="367">
        <v>0</v>
      </c>
      <c r="AA145" s="367">
        <v>1.4369206898300062E-2</v>
      </c>
      <c r="AB145" s="367">
        <v>0</v>
      </c>
      <c r="AC145" s="367">
        <v>2.4774494652241483E-3</v>
      </c>
      <c r="AD145" s="367">
        <v>1.6721946478847301E-4</v>
      </c>
      <c r="AE145" s="367">
        <v>6.7550023746179196E-3</v>
      </c>
      <c r="AF145" s="368">
        <f t="shared" si="169"/>
        <v>2.6505609052004931E-2</v>
      </c>
    </row>
    <row r="146" spans="1:34" x14ac:dyDescent="0.35">
      <c r="A146" s="480"/>
      <c r="B146" s="9" t="s">
        <v>2</v>
      </c>
      <c r="C146" s="296">
        <f t="shared" si="157"/>
        <v>0</v>
      </c>
      <c r="D146" s="296">
        <f t="shared" si="158"/>
        <v>0</v>
      </c>
      <c r="E146" s="296">
        <f t="shared" si="159"/>
        <v>0</v>
      </c>
      <c r="F146" s="296">
        <f t="shared" si="160"/>
        <v>0</v>
      </c>
      <c r="G146" s="296">
        <f t="shared" si="170"/>
        <v>0</v>
      </c>
      <c r="H146" s="296">
        <f t="shared" si="161"/>
        <v>0</v>
      </c>
      <c r="I146" s="296">
        <f t="shared" si="162"/>
        <v>0</v>
      </c>
      <c r="J146" s="296">
        <f t="shared" si="163"/>
        <v>0</v>
      </c>
      <c r="K146" s="296">
        <f t="shared" si="164"/>
        <v>0</v>
      </c>
      <c r="L146" s="296">
        <f t="shared" si="165"/>
        <v>0</v>
      </c>
      <c r="M146" s="296">
        <f t="shared" si="166"/>
        <v>0</v>
      </c>
      <c r="N146" s="296">
        <f t="shared" si="167"/>
        <v>0</v>
      </c>
      <c r="O146" s="66">
        <f t="shared" si="168"/>
        <v>0</v>
      </c>
      <c r="R146" s="493"/>
      <c r="S146" s="9" t="s">
        <v>2</v>
      </c>
      <c r="T146" s="367">
        <v>0</v>
      </c>
      <c r="U146" s="367">
        <v>0</v>
      </c>
      <c r="V146" s="367">
        <v>0</v>
      </c>
      <c r="W146" s="367">
        <v>0</v>
      </c>
      <c r="X146" s="367">
        <v>0</v>
      </c>
      <c r="Y146" s="367">
        <v>0</v>
      </c>
      <c r="Z146" s="367">
        <v>0</v>
      </c>
      <c r="AA146" s="367">
        <v>0</v>
      </c>
      <c r="AB146" s="367">
        <v>0</v>
      </c>
      <c r="AC146" s="367">
        <v>0</v>
      </c>
      <c r="AD146" s="367">
        <v>0</v>
      </c>
      <c r="AE146" s="367">
        <v>0</v>
      </c>
      <c r="AF146" s="368">
        <f t="shared" si="169"/>
        <v>0</v>
      </c>
    </row>
    <row r="147" spans="1:34" x14ac:dyDescent="0.35">
      <c r="A147" s="480"/>
      <c r="B147" s="9" t="s">
        <v>9</v>
      </c>
      <c r="C147" s="296">
        <f t="shared" si="157"/>
        <v>0</v>
      </c>
      <c r="D147" s="296">
        <f t="shared" si="158"/>
        <v>0</v>
      </c>
      <c r="E147" s="296">
        <f t="shared" si="159"/>
        <v>0</v>
      </c>
      <c r="F147" s="296">
        <f t="shared" si="160"/>
        <v>0</v>
      </c>
      <c r="G147" s="296">
        <f t="shared" si="170"/>
        <v>0</v>
      </c>
      <c r="H147" s="296">
        <f t="shared" si="161"/>
        <v>0</v>
      </c>
      <c r="I147" s="296">
        <f t="shared" si="162"/>
        <v>0</v>
      </c>
      <c r="J147" s="296">
        <f t="shared" si="163"/>
        <v>0</v>
      </c>
      <c r="K147" s="296">
        <f t="shared" si="164"/>
        <v>0</v>
      </c>
      <c r="L147" s="296">
        <f t="shared" si="165"/>
        <v>0</v>
      </c>
      <c r="M147" s="296">
        <f t="shared" si="166"/>
        <v>0</v>
      </c>
      <c r="N147" s="296">
        <f t="shared" si="167"/>
        <v>0</v>
      </c>
      <c r="O147" s="66">
        <f t="shared" si="168"/>
        <v>0</v>
      </c>
      <c r="R147" s="493"/>
      <c r="S147" s="9" t="s">
        <v>9</v>
      </c>
      <c r="T147" s="367">
        <v>0</v>
      </c>
      <c r="U147" s="367">
        <v>0</v>
      </c>
      <c r="V147" s="367">
        <v>0</v>
      </c>
      <c r="W147" s="367">
        <v>0</v>
      </c>
      <c r="X147" s="367">
        <v>0</v>
      </c>
      <c r="Y147" s="367">
        <v>3.5247805979643042E-5</v>
      </c>
      <c r="Z147" s="367">
        <v>2.7603656912060637E-6</v>
      </c>
      <c r="AA147" s="367">
        <v>0</v>
      </c>
      <c r="AB147" s="367">
        <v>0</v>
      </c>
      <c r="AC147" s="367">
        <v>0</v>
      </c>
      <c r="AD147" s="367">
        <v>1.0783282383736933E-5</v>
      </c>
      <c r="AE147" s="367">
        <v>1.1327857468994473E-3</v>
      </c>
      <c r="AF147" s="368">
        <f t="shared" si="169"/>
        <v>1.1815772009540334E-3</v>
      </c>
    </row>
    <row r="148" spans="1:34" x14ac:dyDescent="0.35">
      <c r="A148" s="480"/>
      <c r="B148" s="10" t="s">
        <v>3</v>
      </c>
      <c r="C148" s="296">
        <f t="shared" si="157"/>
        <v>0</v>
      </c>
      <c r="D148" s="296">
        <f t="shared" si="158"/>
        <v>0</v>
      </c>
      <c r="E148" s="296">
        <f t="shared" si="159"/>
        <v>0</v>
      </c>
      <c r="F148" s="296">
        <f t="shared" si="160"/>
        <v>0</v>
      </c>
      <c r="G148" s="296">
        <f t="shared" si="170"/>
        <v>0</v>
      </c>
      <c r="H148" s="296">
        <f t="shared" si="161"/>
        <v>0</v>
      </c>
      <c r="I148" s="296">
        <f t="shared" si="162"/>
        <v>0</v>
      </c>
      <c r="J148" s="296">
        <f t="shared" si="163"/>
        <v>0</v>
      </c>
      <c r="K148" s="296">
        <f t="shared" si="164"/>
        <v>0</v>
      </c>
      <c r="L148" s="296">
        <f t="shared" si="165"/>
        <v>0</v>
      </c>
      <c r="M148" s="296">
        <f t="shared" si="166"/>
        <v>0</v>
      </c>
      <c r="N148" s="296">
        <f t="shared" si="167"/>
        <v>0</v>
      </c>
      <c r="O148" s="66">
        <f t="shared" si="168"/>
        <v>0</v>
      </c>
      <c r="R148" s="493"/>
      <c r="S148" s="10" t="s">
        <v>3</v>
      </c>
      <c r="T148" s="367">
        <v>0</v>
      </c>
      <c r="U148" s="367">
        <v>0</v>
      </c>
      <c r="V148" s="367">
        <v>1.1013119609215867E-3</v>
      </c>
      <c r="W148" s="367">
        <v>0</v>
      </c>
      <c r="X148" s="367">
        <v>0</v>
      </c>
      <c r="Y148" s="367">
        <v>2.4700853980669873E-3</v>
      </c>
      <c r="Z148" s="367">
        <v>0</v>
      </c>
      <c r="AA148" s="367">
        <v>2.7532799023039663E-3</v>
      </c>
      <c r="AB148" s="367">
        <v>0</v>
      </c>
      <c r="AC148" s="367">
        <v>7.8665140065827617E-4</v>
      </c>
      <c r="AD148" s="367">
        <v>2.3599542019748284E-3</v>
      </c>
      <c r="AE148" s="367">
        <v>5.1832159321264157E-3</v>
      </c>
      <c r="AF148" s="368">
        <f t="shared" si="169"/>
        <v>1.465449879605206E-2</v>
      </c>
    </row>
    <row r="149" spans="1:34" x14ac:dyDescent="0.35">
      <c r="A149" s="480"/>
      <c r="B149" s="9" t="s">
        <v>4</v>
      </c>
      <c r="C149" s="296">
        <f t="shared" si="157"/>
        <v>0</v>
      </c>
      <c r="D149" s="296">
        <f t="shared" si="158"/>
        <v>0</v>
      </c>
      <c r="E149" s="296">
        <f t="shared" si="159"/>
        <v>0</v>
      </c>
      <c r="F149" s="296">
        <f t="shared" si="160"/>
        <v>0</v>
      </c>
      <c r="G149" s="296">
        <f t="shared" si="170"/>
        <v>0</v>
      </c>
      <c r="H149" s="296">
        <f t="shared" si="161"/>
        <v>0</v>
      </c>
      <c r="I149" s="296">
        <f t="shared" si="162"/>
        <v>0</v>
      </c>
      <c r="J149" s="296">
        <f t="shared" si="163"/>
        <v>0</v>
      </c>
      <c r="K149" s="296">
        <f t="shared" si="164"/>
        <v>0</v>
      </c>
      <c r="L149" s="296">
        <f t="shared" si="165"/>
        <v>0</v>
      </c>
      <c r="M149" s="296">
        <f t="shared" si="166"/>
        <v>0</v>
      </c>
      <c r="N149" s="296">
        <f t="shared" si="167"/>
        <v>0</v>
      </c>
      <c r="O149" s="66">
        <f t="shared" si="168"/>
        <v>0</v>
      </c>
      <c r="R149" s="493"/>
      <c r="S149" s="9" t="s">
        <v>4</v>
      </c>
      <c r="T149" s="367">
        <v>0</v>
      </c>
      <c r="U149" s="367">
        <v>0</v>
      </c>
      <c r="V149" s="367">
        <v>7.8677507988274917E-3</v>
      </c>
      <c r="W149" s="367">
        <v>0</v>
      </c>
      <c r="X149" s="367">
        <v>0</v>
      </c>
      <c r="Y149" s="367">
        <v>0.24078981441437133</v>
      </c>
      <c r="Z149" s="367">
        <v>2.9617399468279001E-2</v>
      </c>
      <c r="AA149" s="367">
        <v>0.2831725176781788</v>
      </c>
      <c r="AB149" s="367">
        <v>0</v>
      </c>
      <c r="AC149" s="367">
        <v>2.4800369376661434E-2</v>
      </c>
      <c r="AD149" s="367">
        <v>0.19435728647820669</v>
      </c>
      <c r="AE149" s="367">
        <v>0.13940797524628759</v>
      </c>
      <c r="AF149" s="368">
        <f t="shared" si="169"/>
        <v>0.92001311346081238</v>
      </c>
    </row>
    <row r="150" spans="1:34" x14ac:dyDescent="0.35">
      <c r="A150" s="480"/>
      <c r="B150" s="9" t="s">
        <v>5</v>
      </c>
      <c r="C150" s="296">
        <f t="shared" si="157"/>
        <v>0</v>
      </c>
      <c r="D150" s="296">
        <f t="shared" si="158"/>
        <v>0</v>
      </c>
      <c r="E150" s="296">
        <f t="shared" si="159"/>
        <v>0</v>
      </c>
      <c r="F150" s="296">
        <f t="shared" si="160"/>
        <v>0</v>
      </c>
      <c r="G150" s="296">
        <f t="shared" si="170"/>
        <v>0</v>
      </c>
      <c r="H150" s="296">
        <f t="shared" si="161"/>
        <v>0</v>
      </c>
      <c r="I150" s="296">
        <f t="shared" si="162"/>
        <v>0</v>
      </c>
      <c r="J150" s="296">
        <f t="shared" si="163"/>
        <v>0</v>
      </c>
      <c r="K150" s="296">
        <f t="shared" si="164"/>
        <v>0</v>
      </c>
      <c r="L150" s="296">
        <f t="shared" si="165"/>
        <v>0</v>
      </c>
      <c r="M150" s="296">
        <f t="shared" si="166"/>
        <v>0</v>
      </c>
      <c r="N150" s="296">
        <f t="shared" si="167"/>
        <v>0</v>
      </c>
      <c r="O150" s="66">
        <f t="shared" si="168"/>
        <v>0</v>
      </c>
      <c r="R150" s="493"/>
      <c r="S150" s="9" t="s">
        <v>5</v>
      </c>
      <c r="T150" s="367">
        <v>0</v>
      </c>
      <c r="U150" s="367">
        <v>0</v>
      </c>
      <c r="V150" s="367">
        <v>0</v>
      </c>
      <c r="W150" s="367">
        <v>0</v>
      </c>
      <c r="X150" s="367">
        <v>0</v>
      </c>
      <c r="Y150" s="367">
        <v>0</v>
      </c>
      <c r="Z150" s="367">
        <v>0</v>
      </c>
      <c r="AA150" s="367">
        <v>0</v>
      </c>
      <c r="AB150" s="367">
        <v>0</v>
      </c>
      <c r="AC150" s="367">
        <v>0</v>
      </c>
      <c r="AD150" s="367">
        <v>0</v>
      </c>
      <c r="AE150" s="367">
        <v>0</v>
      </c>
      <c r="AF150" s="368">
        <f t="shared" si="169"/>
        <v>0</v>
      </c>
    </row>
    <row r="151" spans="1:34" x14ac:dyDescent="0.35">
      <c r="A151" s="480"/>
      <c r="B151" s="9" t="s">
        <v>6</v>
      </c>
      <c r="C151" s="296">
        <f t="shared" si="157"/>
        <v>0</v>
      </c>
      <c r="D151" s="296">
        <f t="shared" si="158"/>
        <v>0</v>
      </c>
      <c r="E151" s="296">
        <f t="shared" si="159"/>
        <v>0</v>
      </c>
      <c r="F151" s="296">
        <f t="shared" si="160"/>
        <v>0</v>
      </c>
      <c r="G151" s="296">
        <f t="shared" si="170"/>
        <v>0</v>
      </c>
      <c r="H151" s="296">
        <f t="shared" si="161"/>
        <v>0</v>
      </c>
      <c r="I151" s="296">
        <f t="shared" si="162"/>
        <v>0</v>
      </c>
      <c r="J151" s="296">
        <f t="shared" si="163"/>
        <v>0</v>
      </c>
      <c r="K151" s="296">
        <f t="shared" si="164"/>
        <v>0</v>
      </c>
      <c r="L151" s="296">
        <f t="shared" si="165"/>
        <v>0</v>
      </c>
      <c r="M151" s="296">
        <f t="shared" si="166"/>
        <v>0</v>
      </c>
      <c r="N151" s="296">
        <f t="shared" si="167"/>
        <v>0</v>
      </c>
      <c r="O151" s="66">
        <f t="shared" si="168"/>
        <v>0</v>
      </c>
      <c r="R151" s="493"/>
      <c r="S151" s="9" t="s">
        <v>6</v>
      </c>
      <c r="T151" s="367">
        <v>0</v>
      </c>
      <c r="U151" s="367">
        <v>0</v>
      </c>
      <c r="V151" s="367">
        <v>0</v>
      </c>
      <c r="W151" s="367">
        <v>0</v>
      </c>
      <c r="X151" s="367">
        <v>0</v>
      </c>
      <c r="Y151" s="367">
        <v>0</v>
      </c>
      <c r="Z151" s="367">
        <v>0</v>
      </c>
      <c r="AA151" s="367">
        <v>0</v>
      </c>
      <c r="AB151" s="367">
        <v>0</v>
      </c>
      <c r="AC151" s="367">
        <v>0</v>
      </c>
      <c r="AD151" s="367">
        <v>0</v>
      </c>
      <c r="AE151" s="367">
        <v>0</v>
      </c>
      <c r="AF151" s="368">
        <f t="shared" si="169"/>
        <v>0</v>
      </c>
    </row>
    <row r="152" spans="1:34" x14ac:dyDescent="0.35">
      <c r="A152" s="480"/>
      <c r="B152" s="9" t="s">
        <v>7</v>
      </c>
      <c r="C152" s="296">
        <f t="shared" si="157"/>
        <v>0</v>
      </c>
      <c r="D152" s="296">
        <f t="shared" si="158"/>
        <v>0</v>
      </c>
      <c r="E152" s="296">
        <f t="shared" si="159"/>
        <v>0</v>
      </c>
      <c r="F152" s="296">
        <f t="shared" si="160"/>
        <v>0</v>
      </c>
      <c r="G152" s="296">
        <f t="shared" si="170"/>
        <v>0</v>
      </c>
      <c r="H152" s="296">
        <f t="shared" si="161"/>
        <v>0</v>
      </c>
      <c r="I152" s="296">
        <f t="shared" si="162"/>
        <v>0</v>
      </c>
      <c r="J152" s="296">
        <f t="shared" si="163"/>
        <v>0</v>
      </c>
      <c r="K152" s="296">
        <f t="shared" si="164"/>
        <v>0</v>
      </c>
      <c r="L152" s="296">
        <f t="shared" si="165"/>
        <v>0</v>
      </c>
      <c r="M152" s="296">
        <f t="shared" si="166"/>
        <v>0</v>
      </c>
      <c r="N152" s="296">
        <f t="shared" si="167"/>
        <v>0</v>
      </c>
      <c r="O152" s="66">
        <f t="shared" si="168"/>
        <v>0</v>
      </c>
      <c r="R152" s="493"/>
      <c r="S152" s="9" t="s">
        <v>7</v>
      </c>
      <c r="T152" s="367">
        <v>0</v>
      </c>
      <c r="U152" s="367">
        <v>0</v>
      </c>
      <c r="V152" s="367">
        <v>0</v>
      </c>
      <c r="W152" s="367">
        <v>0</v>
      </c>
      <c r="X152" s="367">
        <v>0</v>
      </c>
      <c r="Y152" s="367">
        <v>0</v>
      </c>
      <c r="Z152" s="367">
        <v>0</v>
      </c>
      <c r="AA152" s="367">
        <v>0</v>
      </c>
      <c r="AB152" s="367">
        <v>0</v>
      </c>
      <c r="AC152" s="367">
        <v>0</v>
      </c>
      <c r="AD152" s="367">
        <v>0</v>
      </c>
      <c r="AE152" s="367">
        <v>7.2746573844694105E-5</v>
      </c>
      <c r="AF152" s="368">
        <f t="shared" si="169"/>
        <v>7.2746573844694105E-5</v>
      </c>
    </row>
    <row r="153" spans="1:34" x14ac:dyDescent="0.35">
      <c r="A153" s="480"/>
      <c r="B153" s="9" t="s">
        <v>8</v>
      </c>
      <c r="C153" s="296">
        <f t="shared" si="157"/>
        <v>0</v>
      </c>
      <c r="D153" s="296">
        <f t="shared" si="158"/>
        <v>0</v>
      </c>
      <c r="E153" s="296">
        <f t="shared" si="159"/>
        <v>0</v>
      </c>
      <c r="F153" s="296">
        <f t="shared" si="160"/>
        <v>0</v>
      </c>
      <c r="G153" s="296">
        <f t="shared" si="170"/>
        <v>0</v>
      </c>
      <c r="H153" s="296">
        <f t="shared" si="161"/>
        <v>0</v>
      </c>
      <c r="I153" s="296">
        <f t="shared" si="162"/>
        <v>0</v>
      </c>
      <c r="J153" s="296">
        <f t="shared" si="163"/>
        <v>0</v>
      </c>
      <c r="K153" s="296">
        <f t="shared" si="164"/>
        <v>0</v>
      </c>
      <c r="L153" s="296">
        <f t="shared" si="165"/>
        <v>0</v>
      </c>
      <c r="M153" s="296">
        <f t="shared" si="166"/>
        <v>0</v>
      </c>
      <c r="N153" s="296">
        <f t="shared" si="167"/>
        <v>0</v>
      </c>
      <c r="O153" s="66">
        <f t="shared" si="168"/>
        <v>0</v>
      </c>
      <c r="R153" s="493"/>
      <c r="S153" s="9" t="s">
        <v>8</v>
      </c>
      <c r="T153" s="367">
        <v>0</v>
      </c>
      <c r="U153" s="367">
        <v>0</v>
      </c>
      <c r="V153" s="367">
        <v>2.8892755162140344E-3</v>
      </c>
      <c r="W153" s="367">
        <v>0</v>
      </c>
      <c r="X153" s="367">
        <v>0</v>
      </c>
      <c r="Y153" s="367">
        <v>6.480232229222907E-3</v>
      </c>
      <c r="Z153" s="367">
        <v>0</v>
      </c>
      <c r="AA153" s="367">
        <v>7.2231887905350864E-3</v>
      </c>
      <c r="AB153" s="367">
        <v>0</v>
      </c>
      <c r="AC153" s="367">
        <v>2.0637682258671675E-3</v>
      </c>
      <c r="AD153" s="367">
        <v>6.1913046776015026E-3</v>
      </c>
      <c r="AE153" s="367">
        <v>1.2724685476891158E-2</v>
      </c>
      <c r="AF153" s="368">
        <f t="shared" si="169"/>
        <v>3.7572454916331856E-2</v>
      </c>
    </row>
    <row r="154" spans="1:34" ht="15" thickBot="1" x14ac:dyDescent="0.4">
      <c r="A154" s="481"/>
      <c r="B154" s="177" t="s">
        <v>42</v>
      </c>
      <c r="C154" s="296">
        <f t="shared" si="157"/>
        <v>0</v>
      </c>
      <c r="D154" s="296">
        <f t="shared" si="158"/>
        <v>0</v>
      </c>
      <c r="E154" s="296">
        <f t="shared" si="159"/>
        <v>0</v>
      </c>
      <c r="F154" s="296">
        <f t="shared" si="160"/>
        <v>0</v>
      </c>
      <c r="G154" s="296">
        <f t="shared" si="170"/>
        <v>0</v>
      </c>
      <c r="H154" s="296">
        <f t="shared" si="161"/>
        <v>0</v>
      </c>
      <c r="I154" s="296">
        <f t="shared" si="162"/>
        <v>0</v>
      </c>
      <c r="J154" s="296">
        <f t="shared" si="163"/>
        <v>0</v>
      </c>
      <c r="K154" s="296">
        <f t="shared" si="164"/>
        <v>0</v>
      </c>
      <c r="L154" s="296">
        <f t="shared" si="165"/>
        <v>0</v>
      </c>
      <c r="M154" s="296">
        <f t="shared" si="166"/>
        <v>0</v>
      </c>
      <c r="N154" s="296">
        <f t="shared" si="167"/>
        <v>0</v>
      </c>
      <c r="O154" s="66">
        <f t="shared" si="168"/>
        <v>0</v>
      </c>
      <c r="R154" s="494"/>
      <c r="S154" s="177" t="s">
        <v>42</v>
      </c>
      <c r="T154" s="367">
        <v>0</v>
      </c>
      <c r="U154" s="367">
        <v>0</v>
      </c>
      <c r="V154" s="367">
        <v>0</v>
      </c>
      <c r="W154" s="367">
        <v>0</v>
      </c>
      <c r="X154" s="367">
        <v>0</v>
      </c>
      <c r="Y154" s="367">
        <v>0</v>
      </c>
      <c r="Z154" s="367">
        <v>0</v>
      </c>
      <c r="AA154" s="367">
        <v>0</v>
      </c>
      <c r="AB154" s="367">
        <v>0</v>
      </c>
      <c r="AC154" s="367">
        <v>0</v>
      </c>
      <c r="AD154" s="367">
        <v>0</v>
      </c>
      <c r="AE154" s="367">
        <v>0</v>
      </c>
      <c r="AF154" s="368">
        <f t="shared" si="169"/>
        <v>0</v>
      </c>
    </row>
    <row r="155" spans="1:34" ht="21.5" thickBot="1" x14ac:dyDescent="0.55000000000000004">
      <c r="A155" s="68"/>
      <c r="B155" s="178" t="s">
        <v>43</v>
      </c>
      <c r="C155" s="179">
        <f t="shared" ref="C155:N155" si="171">SUM(C144:C154)</f>
        <v>0</v>
      </c>
      <c r="D155" s="179">
        <f t="shared" si="171"/>
        <v>0</v>
      </c>
      <c r="E155" s="179">
        <f t="shared" si="171"/>
        <v>0</v>
      </c>
      <c r="F155" s="179">
        <f t="shared" si="171"/>
        <v>0</v>
      </c>
      <c r="G155" s="179">
        <f t="shared" si="171"/>
        <v>0</v>
      </c>
      <c r="H155" s="179">
        <f t="shared" si="171"/>
        <v>0</v>
      </c>
      <c r="I155" s="179">
        <f t="shared" si="171"/>
        <v>0</v>
      </c>
      <c r="J155" s="179">
        <f t="shared" si="171"/>
        <v>0</v>
      </c>
      <c r="K155" s="179">
        <f t="shared" si="171"/>
        <v>0</v>
      </c>
      <c r="L155" s="180">
        <f t="shared" si="171"/>
        <v>0</v>
      </c>
      <c r="M155" s="180">
        <f t="shared" si="171"/>
        <v>0</v>
      </c>
      <c r="N155" s="182">
        <f t="shared" si="171"/>
        <v>0</v>
      </c>
      <c r="O155" s="69">
        <f t="shared" si="168"/>
        <v>0</v>
      </c>
      <c r="Q155" s="291" t="s">
        <v>231</v>
      </c>
      <c r="R155" s="68"/>
      <c r="S155" s="178" t="s">
        <v>43</v>
      </c>
      <c r="T155" s="369">
        <f t="shared" ref="T155:AE155" si="172">SUM(T144:T154)</f>
        <v>0</v>
      </c>
      <c r="U155" s="369">
        <f t="shared" si="172"/>
        <v>0</v>
      </c>
      <c r="V155" s="369">
        <f t="shared" si="172"/>
        <v>1.1858338275963113E-2</v>
      </c>
      <c r="W155" s="369">
        <f t="shared" si="172"/>
        <v>0</v>
      </c>
      <c r="X155" s="369">
        <f t="shared" si="172"/>
        <v>0</v>
      </c>
      <c r="Y155" s="369">
        <f t="shared" si="172"/>
        <v>0.2525121106967152</v>
      </c>
      <c r="Z155" s="369">
        <f t="shared" si="172"/>
        <v>2.9620159833970209E-2</v>
      </c>
      <c r="AA155" s="369">
        <f t="shared" si="172"/>
        <v>0.3075181932693179</v>
      </c>
      <c r="AB155" s="369">
        <f t="shared" si="172"/>
        <v>0</v>
      </c>
      <c r="AC155" s="370">
        <f t="shared" si="172"/>
        <v>3.0128238468411027E-2</v>
      </c>
      <c r="AD155" s="370">
        <f t="shared" si="172"/>
        <v>0.20308654810495524</v>
      </c>
      <c r="AE155" s="371">
        <f t="shared" si="172"/>
        <v>0.16527641135066723</v>
      </c>
      <c r="AF155" s="372">
        <f t="shared" si="169"/>
        <v>1</v>
      </c>
    </row>
    <row r="156" spans="1:34" ht="21.5" thickBot="1" x14ac:dyDescent="0.55000000000000004">
      <c r="A156" s="68"/>
      <c r="F156" s="67">
        <v>0</v>
      </c>
      <c r="L156" s="95"/>
      <c r="M156" s="95"/>
      <c r="N156" s="95"/>
      <c r="O156" s="299" t="s">
        <v>189</v>
      </c>
      <c r="P156" s="300">
        <f>SUM(C144:N154)</f>
        <v>0</v>
      </c>
      <c r="Q156" s="293">
        <f>'FORECAST OVERVIEW'!D16</f>
        <v>0</v>
      </c>
      <c r="R156" s="68"/>
      <c r="W156" s="67">
        <v>0</v>
      </c>
      <c r="AC156" s="95"/>
      <c r="AD156" s="95"/>
      <c r="AE156" s="373"/>
      <c r="AF156" s="373"/>
      <c r="AG156" s="333">
        <f>SUM(T155:AE155)</f>
        <v>1</v>
      </c>
      <c r="AH156" s="333">
        <f>SUM(AF144:AF154)</f>
        <v>1</v>
      </c>
    </row>
    <row r="157" spans="1:34" ht="21.5" thickBot="1" x14ac:dyDescent="0.55000000000000004">
      <c r="A157" s="68"/>
      <c r="B157" s="174" t="s">
        <v>36</v>
      </c>
      <c r="C157" s="336" t="s">
        <v>203</v>
      </c>
      <c r="D157" s="336" t="s">
        <v>204</v>
      </c>
      <c r="E157" s="336" t="s">
        <v>205</v>
      </c>
      <c r="F157" s="336" t="s">
        <v>206</v>
      </c>
      <c r="G157" s="336" t="s">
        <v>44</v>
      </c>
      <c r="H157" s="336" t="s">
        <v>207</v>
      </c>
      <c r="I157" s="336" t="s">
        <v>208</v>
      </c>
      <c r="J157" s="336" t="s">
        <v>209</v>
      </c>
      <c r="K157" s="336" t="s">
        <v>210</v>
      </c>
      <c r="L157" s="336" t="s">
        <v>211</v>
      </c>
      <c r="M157" s="336" t="s">
        <v>212</v>
      </c>
      <c r="N157" s="336" t="s">
        <v>213</v>
      </c>
      <c r="O157" s="176" t="s">
        <v>34</v>
      </c>
      <c r="R157" s="68"/>
      <c r="S157" s="174" t="s">
        <v>36</v>
      </c>
      <c r="T157" s="175" t="s">
        <v>203</v>
      </c>
      <c r="U157" s="175" t="s">
        <v>204</v>
      </c>
      <c r="V157" s="175" t="s">
        <v>205</v>
      </c>
      <c r="W157" s="175" t="s">
        <v>206</v>
      </c>
      <c r="X157" s="175" t="s">
        <v>44</v>
      </c>
      <c r="Y157" s="175" t="s">
        <v>207</v>
      </c>
      <c r="Z157" s="175" t="s">
        <v>208</v>
      </c>
      <c r="AA157" s="175" t="s">
        <v>209</v>
      </c>
      <c r="AB157" s="175" t="s">
        <v>210</v>
      </c>
      <c r="AC157" s="175" t="s">
        <v>211</v>
      </c>
      <c r="AD157" s="175" t="s">
        <v>212</v>
      </c>
      <c r="AE157" s="175" t="s">
        <v>213</v>
      </c>
      <c r="AF157" s="176" t="s">
        <v>34</v>
      </c>
    </row>
    <row r="158" spans="1:34" ht="15" customHeight="1" x14ac:dyDescent="0.35">
      <c r="A158" s="485" t="s">
        <v>233</v>
      </c>
      <c r="B158" s="9" t="s">
        <v>0</v>
      </c>
      <c r="C158" s="296">
        <f>$Q$170*T158</f>
        <v>621934.57667249965</v>
      </c>
      <c r="D158" s="296">
        <f t="shared" ref="D158:D168" si="173">$Q$170*U158</f>
        <v>621934.57667249988</v>
      </c>
      <c r="E158" s="296">
        <f t="shared" ref="E158:E168" si="174">$Q$170*V158</f>
        <v>621934.57667249988</v>
      </c>
      <c r="F158" s="296">
        <f t="shared" ref="F158:F168" si="175">$Q$170*W158</f>
        <v>621934.57667249988</v>
      </c>
      <c r="G158" s="296">
        <f t="shared" ref="G158:G168" si="176">$Q$170*X158</f>
        <v>621934.57667249988</v>
      </c>
      <c r="H158" s="296">
        <f t="shared" ref="H158:H168" si="177">$Q$170*Y158</f>
        <v>621934.57667249988</v>
      </c>
      <c r="I158" s="296">
        <f t="shared" ref="I158:I168" si="178">$Q$170*Z158</f>
        <v>621934.57667249988</v>
      </c>
      <c r="J158" s="296">
        <f t="shared" ref="J158:J168" si="179">$Q$170*AA158</f>
        <v>621934.57667249988</v>
      </c>
      <c r="K158" s="296">
        <f t="shared" ref="K158:K168" si="180">$Q$170*AB158</f>
        <v>621934.57667249988</v>
      </c>
      <c r="L158" s="296">
        <f t="shared" ref="L158:L168" si="181">$Q$170*AC158</f>
        <v>621934.57667249988</v>
      </c>
      <c r="M158" s="296">
        <f t="shared" ref="M158:M168" si="182">$Q$170*AD158</f>
        <v>621934.57667249988</v>
      </c>
      <c r="N158" s="296">
        <f t="shared" ref="N158:N168" si="183">$Q$170*AE158</f>
        <v>621934.57667249988</v>
      </c>
      <c r="O158" s="66">
        <f t="shared" ref="O158:O169" si="184">SUM(C158:N158)</f>
        <v>7463214.9200699991</v>
      </c>
      <c r="P158" s="390"/>
      <c r="Q158" s="391"/>
      <c r="R158" s="489" t="s">
        <v>233</v>
      </c>
      <c r="S158" s="9" t="s">
        <v>0</v>
      </c>
      <c r="T158" s="395">
        <v>8.3333333333333301E-2</v>
      </c>
      <c r="U158" s="395">
        <v>8.3333333333333329E-2</v>
      </c>
      <c r="V158" s="395">
        <v>8.3333333333333329E-2</v>
      </c>
      <c r="W158" s="395">
        <v>8.3333333333333329E-2</v>
      </c>
      <c r="X158" s="395">
        <v>8.3333333333333329E-2</v>
      </c>
      <c r="Y158" s="395">
        <v>8.3333333333333329E-2</v>
      </c>
      <c r="Z158" s="395">
        <v>8.3333333333333329E-2</v>
      </c>
      <c r="AA158" s="395">
        <v>8.3333333333333329E-2</v>
      </c>
      <c r="AB158" s="395">
        <v>8.3333333333333329E-2</v>
      </c>
      <c r="AC158" s="395">
        <v>8.3333333333333329E-2</v>
      </c>
      <c r="AD158" s="395">
        <v>8.3333333333333329E-2</v>
      </c>
      <c r="AE158" s="395">
        <v>8.3333333333333329E-2</v>
      </c>
      <c r="AF158" s="368">
        <f t="shared" ref="AF158:AF169" si="185">SUM(T158:AE158)</f>
        <v>1</v>
      </c>
    </row>
    <row r="159" spans="1:34" x14ac:dyDescent="0.35">
      <c r="A159" s="486"/>
      <c r="B159" s="10" t="s">
        <v>1</v>
      </c>
      <c r="C159" s="296">
        <f t="shared" ref="C159:C168" si="186">$Q$170*T159</f>
        <v>0</v>
      </c>
      <c r="D159" s="296">
        <f t="shared" si="173"/>
        <v>0</v>
      </c>
      <c r="E159" s="296">
        <f t="shared" si="174"/>
        <v>0</v>
      </c>
      <c r="F159" s="296">
        <f t="shared" si="175"/>
        <v>0</v>
      </c>
      <c r="G159" s="296">
        <f t="shared" si="176"/>
        <v>0</v>
      </c>
      <c r="H159" s="296">
        <f t="shared" si="177"/>
        <v>0</v>
      </c>
      <c r="I159" s="296">
        <f t="shared" si="178"/>
        <v>0</v>
      </c>
      <c r="J159" s="296">
        <f t="shared" si="179"/>
        <v>0</v>
      </c>
      <c r="K159" s="296">
        <f t="shared" si="180"/>
        <v>0</v>
      </c>
      <c r="L159" s="296">
        <f t="shared" si="181"/>
        <v>0</v>
      </c>
      <c r="M159" s="296">
        <f t="shared" si="182"/>
        <v>0</v>
      </c>
      <c r="N159" s="296">
        <f t="shared" si="183"/>
        <v>0</v>
      </c>
      <c r="O159" s="66">
        <f t="shared" si="184"/>
        <v>0</v>
      </c>
      <c r="P159" s="390"/>
      <c r="Q159" s="391"/>
      <c r="R159" s="490"/>
      <c r="S159" s="10" t="s">
        <v>1</v>
      </c>
      <c r="T159" s="395">
        <v>0</v>
      </c>
      <c r="U159" s="395">
        <v>0</v>
      </c>
      <c r="V159" s="395">
        <v>0</v>
      </c>
      <c r="W159" s="395">
        <v>0</v>
      </c>
      <c r="X159" s="395">
        <v>0</v>
      </c>
      <c r="Y159" s="395">
        <v>0</v>
      </c>
      <c r="Z159" s="395">
        <v>0</v>
      </c>
      <c r="AA159" s="395">
        <v>0</v>
      </c>
      <c r="AB159" s="395">
        <v>0</v>
      </c>
      <c r="AC159" s="395">
        <v>0</v>
      </c>
      <c r="AD159" s="395">
        <v>0</v>
      </c>
      <c r="AE159" s="395">
        <v>0</v>
      </c>
      <c r="AF159" s="368">
        <f t="shared" si="185"/>
        <v>0</v>
      </c>
    </row>
    <row r="160" spans="1:34" x14ac:dyDescent="0.35">
      <c r="A160" s="486"/>
      <c r="B160" s="9" t="s">
        <v>2</v>
      </c>
      <c r="C160" s="296">
        <f t="shared" si="186"/>
        <v>0</v>
      </c>
      <c r="D160" s="296">
        <f t="shared" si="173"/>
        <v>0</v>
      </c>
      <c r="E160" s="296">
        <f t="shared" si="174"/>
        <v>0</v>
      </c>
      <c r="F160" s="296">
        <f t="shared" si="175"/>
        <v>0</v>
      </c>
      <c r="G160" s="296">
        <f t="shared" si="176"/>
        <v>0</v>
      </c>
      <c r="H160" s="296">
        <f t="shared" si="177"/>
        <v>0</v>
      </c>
      <c r="I160" s="296">
        <f t="shared" si="178"/>
        <v>0</v>
      </c>
      <c r="J160" s="296">
        <f t="shared" si="179"/>
        <v>0</v>
      </c>
      <c r="K160" s="296">
        <f t="shared" si="180"/>
        <v>0</v>
      </c>
      <c r="L160" s="296">
        <f t="shared" si="181"/>
        <v>0</v>
      </c>
      <c r="M160" s="296">
        <f t="shared" si="182"/>
        <v>0</v>
      </c>
      <c r="N160" s="296">
        <f t="shared" si="183"/>
        <v>0</v>
      </c>
      <c r="O160" s="66">
        <f t="shared" si="184"/>
        <v>0</v>
      </c>
      <c r="P160" s="390"/>
      <c r="Q160" s="391"/>
      <c r="R160" s="490"/>
      <c r="S160" s="9" t="s">
        <v>2</v>
      </c>
      <c r="T160" s="395">
        <v>0</v>
      </c>
      <c r="U160" s="395">
        <v>0</v>
      </c>
      <c r="V160" s="395">
        <v>0</v>
      </c>
      <c r="W160" s="395">
        <v>0</v>
      </c>
      <c r="X160" s="395">
        <v>0</v>
      </c>
      <c r="Y160" s="395">
        <v>0</v>
      </c>
      <c r="Z160" s="395">
        <v>0</v>
      </c>
      <c r="AA160" s="395">
        <v>0</v>
      </c>
      <c r="AB160" s="395">
        <v>0</v>
      </c>
      <c r="AC160" s="395">
        <v>0</v>
      </c>
      <c r="AD160" s="395">
        <v>0</v>
      </c>
      <c r="AE160" s="395">
        <v>0</v>
      </c>
      <c r="AF160" s="368">
        <f t="shared" si="185"/>
        <v>0</v>
      </c>
    </row>
    <row r="161" spans="1:34" x14ac:dyDescent="0.35">
      <c r="A161" s="486"/>
      <c r="B161" s="9" t="s">
        <v>9</v>
      </c>
      <c r="C161" s="296">
        <f t="shared" si="186"/>
        <v>0</v>
      </c>
      <c r="D161" s="296">
        <f t="shared" si="173"/>
        <v>0</v>
      </c>
      <c r="E161" s="296">
        <f t="shared" si="174"/>
        <v>0</v>
      </c>
      <c r="F161" s="296">
        <f t="shared" si="175"/>
        <v>0</v>
      </c>
      <c r="G161" s="296">
        <f t="shared" si="176"/>
        <v>0</v>
      </c>
      <c r="H161" s="296">
        <f t="shared" si="177"/>
        <v>0</v>
      </c>
      <c r="I161" s="296">
        <f t="shared" si="178"/>
        <v>0</v>
      </c>
      <c r="J161" s="296">
        <f t="shared" si="179"/>
        <v>0</v>
      </c>
      <c r="K161" s="296">
        <f t="shared" si="180"/>
        <v>0</v>
      </c>
      <c r="L161" s="296">
        <f t="shared" si="181"/>
        <v>0</v>
      </c>
      <c r="M161" s="296">
        <f t="shared" si="182"/>
        <v>0</v>
      </c>
      <c r="N161" s="296">
        <f t="shared" si="183"/>
        <v>0</v>
      </c>
      <c r="O161" s="66">
        <f t="shared" si="184"/>
        <v>0</v>
      </c>
      <c r="P161" s="102"/>
      <c r="Q161" s="172"/>
      <c r="R161" s="490"/>
      <c r="S161" s="9" t="s">
        <v>9</v>
      </c>
      <c r="T161" s="395">
        <v>0</v>
      </c>
      <c r="U161" s="395">
        <v>0</v>
      </c>
      <c r="V161" s="395">
        <v>0</v>
      </c>
      <c r="W161" s="395">
        <v>0</v>
      </c>
      <c r="X161" s="395">
        <v>0</v>
      </c>
      <c r="Y161" s="395">
        <v>0</v>
      </c>
      <c r="Z161" s="395">
        <v>0</v>
      </c>
      <c r="AA161" s="395">
        <v>0</v>
      </c>
      <c r="AB161" s="395">
        <v>0</v>
      </c>
      <c r="AC161" s="395">
        <v>0</v>
      </c>
      <c r="AD161" s="395">
        <v>0</v>
      </c>
      <c r="AE161" s="395">
        <v>0</v>
      </c>
      <c r="AF161" s="368">
        <f t="shared" si="185"/>
        <v>0</v>
      </c>
    </row>
    <row r="162" spans="1:34" x14ac:dyDescent="0.35">
      <c r="A162" s="486"/>
      <c r="B162" s="10" t="s">
        <v>3</v>
      </c>
      <c r="C162" s="296">
        <f t="shared" si="186"/>
        <v>0</v>
      </c>
      <c r="D162" s="296">
        <f t="shared" si="173"/>
        <v>0</v>
      </c>
      <c r="E162" s="296">
        <f t="shared" si="174"/>
        <v>0</v>
      </c>
      <c r="F162" s="296">
        <f t="shared" si="175"/>
        <v>0</v>
      </c>
      <c r="G162" s="296">
        <f t="shared" si="176"/>
        <v>0</v>
      </c>
      <c r="H162" s="296">
        <f t="shared" si="177"/>
        <v>0</v>
      </c>
      <c r="I162" s="296">
        <f t="shared" si="178"/>
        <v>0</v>
      </c>
      <c r="J162" s="296">
        <f t="shared" si="179"/>
        <v>0</v>
      </c>
      <c r="K162" s="296">
        <f t="shared" si="180"/>
        <v>0</v>
      </c>
      <c r="L162" s="296">
        <f t="shared" si="181"/>
        <v>0</v>
      </c>
      <c r="M162" s="296">
        <f t="shared" si="182"/>
        <v>0</v>
      </c>
      <c r="N162" s="296">
        <f t="shared" si="183"/>
        <v>0</v>
      </c>
      <c r="O162" s="66">
        <f t="shared" si="184"/>
        <v>0</v>
      </c>
      <c r="R162" s="490"/>
      <c r="S162" s="10" t="s">
        <v>3</v>
      </c>
      <c r="T162" s="395">
        <v>0</v>
      </c>
      <c r="U162" s="395">
        <v>0</v>
      </c>
      <c r="V162" s="395">
        <v>0</v>
      </c>
      <c r="W162" s="395">
        <v>0</v>
      </c>
      <c r="X162" s="395">
        <v>0</v>
      </c>
      <c r="Y162" s="395">
        <v>0</v>
      </c>
      <c r="Z162" s="395">
        <v>0</v>
      </c>
      <c r="AA162" s="395">
        <v>0</v>
      </c>
      <c r="AB162" s="395">
        <v>0</v>
      </c>
      <c r="AC162" s="395">
        <v>0</v>
      </c>
      <c r="AD162" s="395">
        <v>0</v>
      </c>
      <c r="AE162" s="395">
        <v>0</v>
      </c>
      <c r="AF162" s="368">
        <f t="shared" si="185"/>
        <v>0</v>
      </c>
    </row>
    <row r="163" spans="1:34" x14ac:dyDescent="0.35">
      <c r="A163" s="486"/>
      <c r="B163" s="9" t="s">
        <v>4</v>
      </c>
      <c r="C163" s="296">
        <f t="shared" si="186"/>
        <v>0</v>
      </c>
      <c r="D163" s="296">
        <f t="shared" si="173"/>
        <v>0</v>
      </c>
      <c r="E163" s="296">
        <f t="shared" si="174"/>
        <v>0</v>
      </c>
      <c r="F163" s="296">
        <f t="shared" si="175"/>
        <v>0</v>
      </c>
      <c r="G163" s="296">
        <f t="shared" si="176"/>
        <v>0</v>
      </c>
      <c r="H163" s="296">
        <f t="shared" si="177"/>
        <v>0</v>
      </c>
      <c r="I163" s="296">
        <f t="shared" si="178"/>
        <v>0</v>
      </c>
      <c r="J163" s="296">
        <f t="shared" si="179"/>
        <v>0</v>
      </c>
      <c r="K163" s="296">
        <f t="shared" si="180"/>
        <v>0</v>
      </c>
      <c r="L163" s="296">
        <f t="shared" si="181"/>
        <v>0</v>
      </c>
      <c r="M163" s="296">
        <f t="shared" si="182"/>
        <v>0</v>
      </c>
      <c r="N163" s="296">
        <f t="shared" si="183"/>
        <v>0</v>
      </c>
      <c r="O163" s="66">
        <f t="shared" si="184"/>
        <v>0</v>
      </c>
      <c r="R163" s="490"/>
      <c r="S163" s="9" t="s">
        <v>4</v>
      </c>
      <c r="T163" s="395">
        <v>0</v>
      </c>
      <c r="U163" s="395">
        <v>0</v>
      </c>
      <c r="V163" s="395">
        <v>0</v>
      </c>
      <c r="W163" s="395">
        <v>0</v>
      </c>
      <c r="X163" s="395">
        <v>0</v>
      </c>
      <c r="Y163" s="395">
        <v>0</v>
      </c>
      <c r="Z163" s="395">
        <v>0</v>
      </c>
      <c r="AA163" s="395">
        <v>0</v>
      </c>
      <c r="AB163" s="395">
        <v>0</v>
      </c>
      <c r="AC163" s="395">
        <v>0</v>
      </c>
      <c r="AD163" s="395">
        <v>0</v>
      </c>
      <c r="AE163" s="395">
        <v>0</v>
      </c>
      <c r="AF163" s="368">
        <f t="shared" si="185"/>
        <v>0</v>
      </c>
    </row>
    <row r="164" spans="1:34" x14ac:dyDescent="0.35">
      <c r="A164" s="486"/>
      <c r="B164" s="9" t="s">
        <v>5</v>
      </c>
      <c r="C164" s="296">
        <f t="shared" si="186"/>
        <v>0</v>
      </c>
      <c r="D164" s="296">
        <f t="shared" si="173"/>
        <v>0</v>
      </c>
      <c r="E164" s="296">
        <f t="shared" si="174"/>
        <v>0</v>
      </c>
      <c r="F164" s="296">
        <f t="shared" si="175"/>
        <v>0</v>
      </c>
      <c r="G164" s="296">
        <f t="shared" si="176"/>
        <v>0</v>
      </c>
      <c r="H164" s="296">
        <f t="shared" si="177"/>
        <v>0</v>
      </c>
      <c r="I164" s="296">
        <f t="shared" si="178"/>
        <v>0</v>
      </c>
      <c r="J164" s="296">
        <f t="shared" si="179"/>
        <v>0</v>
      </c>
      <c r="K164" s="296">
        <f t="shared" si="180"/>
        <v>0</v>
      </c>
      <c r="L164" s="296">
        <f t="shared" si="181"/>
        <v>0</v>
      </c>
      <c r="M164" s="296">
        <f t="shared" si="182"/>
        <v>0</v>
      </c>
      <c r="N164" s="296">
        <f t="shared" si="183"/>
        <v>0</v>
      </c>
      <c r="O164" s="66">
        <f t="shared" si="184"/>
        <v>0</v>
      </c>
      <c r="R164" s="490"/>
      <c r="S164" s="9" t="s">
        <v>5</v>
      </c>
      <c r="T164" s="395">
        <v>0</v>
      </c>
      <c r="U164" s="395">
        <v>0</v>
      </c>
      <c r="V164" s="395">
        <v>0</v>
      </c>
      <c r="W164" s="395">
        <v>0</v>
      </c>
      <c r="X164" s="395">
        <v>0</v>
      </c>
      <c r="Y164" s="395">
        <v>0</v>
      </c>
      <c r="Z164" s="395">
        <v>0</v>
      </c>
      <c r="AA164" s="395">
        <v>0</v>
      </c>
      <c r="AB164" s="395">
        <v>0</v>
      </c>
      <c r="AC164" s="395">
        <v>0</v>
      </c>
      <c r="AD164" s="395">
        <v>0</v>
      </c>
      <c r="AE164" s="395">
        <v>0</v>
      </c>
      <c r="AF164" s="368">
        <f t="shared" si="185"/>
        <v>0</v>
      </c>
    </row>
    <row r="165" spans="1:34" x14ac:dyDescent="0.35">
      <c r="A165" s="486"/>
      <c r="B165" s="9" t="s">
        <v>6</v>
      </c>
      <c r="C165" s="296">
        <f t="shared" si="186"/>
        <v>0</v>
      </c>
      <c r="D165" s="296">
        <f t="shared" si="173"/>
        <v>0</v>
      </c>
      <c r="E165" s="296">
        <f t="shared" si="174"/>
        <v>0</v>
      </c>
      <c r="F165" s="296">
        <f t="shared" si="175"/>
        <v>0</v>
      </c>
      <c r="G165" s="296">
        <f t="shared" si="176"/>
        <v>0</v>
      </c>
      <c r="H165" s="296">
        <f t="shared" si="177"/>
        <v>0</v>
      </c>
      <c r="I165" s="296">
        <f t="shared" si="178"/>
        <v>0</v>
      </c>
      <c r="J165" s="296">
        <f t="shared" si="179"/>
        <v>0</v>
      </c>
      <c r="K165" s="296">
        <f t="shared" si="180"/>
        <v>0</v>
      </c>
      <c r="L165" s="296">
        <f t="shared" si="181"/>
        <v>0</v>
      </c>
      <c r="M165" s="296">
        <f t="shared" si="182"/>
        <v>0</v>
      </c>
      <c r="N165" s="296">
        <f t="shared" si="183"/>
        <v>0</v>
      </c>
      <c r="O165" s="66">
        <f t="shared" si="184"/>
        <v>0</v>
      </c>
      <c r="R165" s="490"/>
      <c r="S165" s="9" t="s">
        <v>6</v>
      </c>
      <c r="T165" s="395">
        <v>0</v>
      </c>
      <c r="U165" s="395">
        <v>0</v>
      </c>
      <c r="V165" s="395">
        <v>0</v>
      </c>
      <c r="W165" s="395">
        <v>0</v>
      </c>
      <c r="X165" s="395">
        <v>0</v>
      </c>
      <c r="Y165" s="395">
        <v>0</v>
      </c>
      <c r="Z165" s="395">
        <v>0</v>
      </c>
      <c r="AA165" s="395">
        <v>0</v>
      </c>
      <c r="AB165" s="395">
        <v>0</v>
      </c>
      <c r="AC165" s="395">
        <v>0</v>
      </c>
      <c r="AD165" s="395">
        <v>0</v>
      </c>
      <c r="AE165" s="395">
        <v>0</v>
      </c>
      <c r="AF165" s="368">
        <f t="shared" si="185"/>
        <v>0</v>
      </c>
    </row>
    <row r="166" spans="1:34" x14ac:dyDescent="0.35">
      <c r="A166" s="486"/>
      <c r="B166" s="9" t="s">
        <v>7</v>
      </c>
      <c r="C166" s="296">
        <f t="shared" si="186"/>
        <v>0</v>
      </c>
      <c r="D166" s="296">
        <f t="shared" si="173"/>
        <v>0</v>
      </c>
      <c r="E166" s="296">
        <f t="shared" si="174"/>
        <v>0</v>
      </c>
      <c r="F166" s="296">
        <f t="shared" si="175"/>
        <v>0</v>
      </c>
      <c r="G166" s="296">
        <f t="shared" si="176"/>
        <v>0</v>
      </c>
      <c r="H166" s="296">
        <f t="shared" si="177"/>
        <v>0</v>
      </c>
      <c r="I166" s="296">
        <f t="shared" si="178"/>
        <v>0</v>
      </c>
      <c r="J166" s="296">
        <f t="shared" si="179"/>
        <v>0</v>
      </c>
      <c r="K166" s="296">
        <f t="shared" si="180"/>
        <v>0</v>
      </c>
      <c r="L166" s="296">
        <f t="shared" si="181"/>
        <v>0</v>
      </c>
      <c r="M166" s="296">
        <f t="shared" si="182"/>
        <v>0</v>
      </c>
      <c r="N166" s="296">
        <f t="shared" si="183"/>
        <v>0</v>
      </c>
      <c r="O166" s="66">
        <f t="shared" si="184"/>
        <v>0</v>
      </c>
      <c r="R166" s="490"/>
      <c r="S166" s="9" t="s">
        <v>7</v>
      </c>
      <c r="T166" s="395">
        <v>0</v>
      </c>
      <c r="U166" s="395">
        <v>0</v>
      </c>
      <c r="V166" s="395">
        <v>0</v>
      </c>
      <c r="W166" s="395">
        <v>0</v>
      </c>
      <c r="X166" s="395">
        <v>0</v>
      </c>
      <c r="Y166" s="395">
        <v>0</v>
      </c>
      <c r="Z166" s="395">
        <v>0</v>
      </c>
      <c r="AA166" s="395">
        <v>0</v>
      </c>
      <c r="AB166" s="395">
        <v>0</v>
      </c>
      <c r="AC166" s="395">
        <v>0</v>
      </c>
      <c r="AD166" s="395">
        <v>0</v>
      </c>
      <c r="AE166" s="395">
        <v>0</v>
      </c>
      <c r="AF166" s="368">
        <f t="shared" si="185"/>
        <v>0</v>
      </c>
    </row>
    <row r="167" spans="1:34" x14ac:dyDescent="0.35">
      <c r="A167" s="486"/>
      <c r="B167" s="9" t="s">
        <v>8</v>
      </c>
      <c r="C167" s="296">
        <f t="shared" si="186"/>
        <v>0</v>
      </c>
      <c r="D167" s="296">
        <f t="shared" si="173"/>
        <v>0</v>
      </c>
      <c r="E167" s="296">
        <f t="shared" si="174"/>
        <v>0</v>
      </c>
      <c r="F167" s="296">
        <f t="shared" si="175"/>
        <v>0</v>
      </c>
      <c r="G167" s="296">
        <f t="shared" si="176"/>
        <v>0</v>
      </c>
      <c r="H167" s="296">
        <f t="shared" si="177"/>
        <v>0</v>
      </c>
      <c r="I167" s="296">
        <f t="shared" si="178"/>
        <v>0</v>
      </c>
      <c r="J167" s="296">
        <f t="shared" si="179"/>
        <v>0</v>
      </c>
      <c r="K167" s="296">
        <f t="shared" si="180"/>
        <v>0</v>
      </c>
      <c r="L167" s="296">
        <f t="shared" si="181"/>
        <v>0</v>
      </c>
      <c r="M167" s="296">
        <f t="shared" si="182"/>
        <v>0</v>
      </c>
      <c r="N167" s="296">
        <f t="shared" si="183"/>
        <v>0</v>
      </c>
      <c r="O167" s="66">
        <f t="shared" si="184"/>
        <v>0</v>
      </c>
      <c r="R167" s="490"/>
      <c r="S167" s="9" t="s">
        <v>8</v>
      </c>
      <c r="T167" s="395">
        <v>0</v>
      </c>
      <c r="U167" s="395">
        <v>0</v>
      </c>
      <c r="V167" s="395">
        <v>0</v>
      </c>
      <c r="W167" s="395">
        <v>0</v>
      </c>
      <c r="X167" s="395">
        <v>0</v>
      </c>
      <c r="Y167" s="395">
        <v>0</v>
      </c>
      <c r="Z167" s="395">
        <v>0</v>
      </c>
      <c r="AA167" s="395">
        <v>0</v>
      </c>
      <c r="AB167" s="395">
        <v>0</v>
      </c>
      <c r="AC167" s="395">
        <v>0</v>
      </c>
      <c r="AD167" s="395">
        <v>0</v>
      </c>
      <c r="AE167" s="395">
        <v>0</v>
      </c>
      <c r="AF167" s="368">
        <f t="shared" si="185"/>
        <v>0</v>
      </c>
    </row>
    <row r="168" spans="1:34" ht="15" thickBot="1" x14ac:dyDescent="0.4">
      <c r="A168" s="487"/>
      <c r="B168" s="177" t="s">
        <v>42</v>
      </c>
      <c r="C168" s="296">
        <f t="shared" si="186"/>
        <v>0</v>
      </c>
      <c r="D168" s="296">
        <f t="shared" si="173"/>
        <v>0</v>
      </c>
      <c r="E168" s="296">
        <f t="shared" si="174"/>
        <v>0</v>
      </c>
      <c r="F168" s="296">
        <f t="shared" si="175"/>
        <v>0</v>
      </c>
      <c r="G168" s="296">
        <f t="shared" si="176"/>
        <v>0</v>
      </c>
      <c r="H168" s="296">
        <f t="shared" si="177"/>
        <v>0</v>
      </c>
      <c r="I168" s="296">
        <f t="shared" si="178"/>
        <v>0</v>
      </c>
      <c r="J168" s="296">
        <f t="shared" si="179"/>
        <v>0</v>
      </c>
      <c r="K168" s="296">
        <f t="shared" si="180"/>
        <v>0</v>
      </c>
      <c r="L168" s="296">
        <f t="shared" si="181"/>
        <v>0</v>
      </c>
      <c r="M168" s="296">
        <f t="shared" si="182"/>
        <v>0</v>
      </c>
      <c r="N168" s="296">
        <f t="shared" si="183"/>
        <v>0</v>
      </c>
      <c r="O168" s="66">
        <f t="shared" si="184"/>
        <v>0</v>
      </c>
      <c r="R168" s="491"/>
      <c r="S168" s="177" t="s">
        <v>42</v>
      </c>
      <c r="T168" s="395">
        <v>0</v>
      </c>
      <c r="U168" s="395">
        <v>0</v>
      </c>
      <c r="V168" s="395">
        <v>0</v>
      </c>
      <c r="W168" s="395">
        <v>0</v>
      </c>
      <c r="X168" s="395">
        <v>0</v>
      </c>
      <c r="Y168" s="395">
        <v>0</v>
      </c>
      <c r="Z168" s="395">
        <v>0</v>
      </c>
      <c r="AA168" s="395">
        <v>0</v>
      </c>
      <c r="AB168" s="395">
        <v>0</v>
      </c>
      <c r="AC168" s="395">
        <v>0</v>
      </c>
      <c r="AD168" s="395">
        <v>0</v>
      </c>
      <c r="AE168" s="395">
        <v>0</v>
      </c>
      <c r="AF168" s="368">
        <f t="shared" si="185"/>
        <v>0</v>
      </c>
    </row>
    <row r="169" spans="1:34" ht="21.5" thickBot="1" x14ac:dyDescent="0.55000000000000004">
      <c r="A169" s="68"/>
      <c r="B169" s="178" t="s">
        <v>43</v>
      </c>
      <c r="C169" s="179">
        <f t="shared" ref="C169:N169" si="187">SUM(C158:C168)</f>
        <v>621934.57667249965</v>
      </c>
      <c r="D169" s="179">
        <f t="shared" si="187"/>
        <v>621934.57667249988</v>
      </c>
      <c r="E169" s="179">
        <f t="shared" si="187"/>
        <v>621934.57667249988</v>
      </c>
      <c r="F169" s="179">
        <f t="shared" si="187"/>
        <v>621934.57667249988</v>
      </c>
      <c r="G169" s="179">
        <f t="shared" si="187"/>
        <v>621934.57667249988</v>
      </c>
      <c r="H169" s="179">
        <f t="shared" si="187"/>
        <v>621934.57667249988</v>
      </c>
      <c r="I169" s="179">
        <f t="shared" si="187"/>
        <v>621934.57667249988</v>
      </c>
      <c r="J169" s="179">
        <f t="shared" si="187"/>
        <v>621934.57667249988</v>
      </c>
      <c r="K169" s="179">
        <f t="shared" si="187"/>
        <v>621934.57667249988</v>
      </c>
      <c r="L169" s="180">
        <f t="shared" si="187"/>
        <v>621934.57667249988</v>
      </c>
      <c r="M169" s="180">
        <f t="shared" si="187"/>
        <v>621934.57667249988</v>
      </c>
      <c r="N169" s="182">
        <f t="shared" si="187"/>
        <v>621934.57667249988</v>
      </c>
      <c r="O169" s="69">
        <f t="shared" si="184"/>
        <v>7463214.9200699991</v>
      </c>
      <c r="Q169" s="291" t="s">
        <v>231</v>
      </c>
      <c r="R169" s="68"/>
      <c r="S169" s="178" t="s">
        <v>43</v>
      </c>
      <c r="T169" s="369">
        <f t="shared" ref="T169:AE169" si="188">SUM(T158:T168)</f>
        <v>8.3333333333333301E-2</v>
      </c>
      <c r="U169" s="369">
        <f t="shared" si="188"/>
        <v>8.3333333333333329E-2</v>
      </c>
      <c r="V169" s="369">
        <f t="shared" si="188"/>
        <v>8.3333333333333329E-2</v>
      </c>
      <c r="W169" s="369">
        <f t="shared" si="188"/>
        <v>8.3333333333333329E-2</v>
      </c>
      <c r="X169" s="369">
        <f t="shared" si="188"/>
        <v>8.3333333333333329E-2</v>
      </c>
      <c r="Y169" s="369">
        <f t="shared" si="188"/>
        <v>8.3333333333333329E-2</v>
      </c>
      <c r="Z169" s="369">
        <f t="shared" si="188"/>
        <v>8.3333333333333329E-2</v>
      </c>
      <c r="AA169" s="369">
        <f t="shared" si="188"/>
        <v>8.3333333333333329E-2</v>
      </c>
      <c r="AB169" s="369">
        <f t="shared" si="188"/>
        <v>8.3333333333333329E-2</v>
      </c>
      <c r="AC169" s="370">
        <f t="shared" si="188"/>
        <v>8.3333333333333329E-2</v>
      </c>
      <c r="AD169" s="370">
        <f t="shared" si="188"/>
        <v>8.3333333333333329E-2</v>
      </c>
      <c r="AE169" s="371">
        <f t="shared" si="188"/>
        <v>8.3333333333333329E-2</v>
      </c>
      <c r="AF169" s="372">
        <f t="shared" si="185"/>
        <v>1</v>
      </c>
    </row>
    <row r="170" spans="1:34" ht="21.5" thickBot="1" x14ac:dyDescent="0.55000000000000004">
      <c r="A170" s="68"/>
      <c r="L170" s="95"/>
      <c r="M170" s="95"/>
      <c r="N170" s="95"/>
      <c r="O170" s="1" t="s">
        <v>189</v>
      </c>
      <c r="P170" s="300">
        <f>SUM(C158:N168)</f>
        <v>7463214.9200699991</v>
      </c>
      <c r="Q170" s="293">
        <f>'FORECAST OVERVIEW'!D17</f>
        <v>7463214.9200699991</v>
      </c>
      <c r="R170" s="68"/>
      <c r="AF170" s="332">
        <f>SUM(T158:AE168)</f>
        <v>1</v>
      </c>
      <c r="AG170" s="333">
        <f>SUM(T169:AE169)</f>
        <v>1</v>
      </c>
      <c r="AH170" s="333">
        <f>SUM(AF158:AF168)</f>
        <v>1</v>
      </c>
    </row>
    <row r="171" spans="1:34" ht="21.5" thickBot="1" x14ac:dyDescent="0.55000000000000004">
      <c r="A171" s="68"/>
      <c r="B171" s="174" t="s">
        <v>36</v>
      </c>
      <c r="C171" s="336" t="s">
        <v>203</v>
      </c>
      <c r="D171" s="336" t="s">
        <v>204</v>
      </c>
      <c r="E171" s="336" t="s">
        <v>205</v>
      </c>
      <c r="F171" s="336" t="s">
        <v>206</v>
      </c>
      <c r="G171" s="336" t="s">
        <v>44</v>
      </c>
      <c r="H171" s="336" t="s">
        <v>207</v>
      </c>
      <c r="I171" s="336" t="s">
        <v>208</v>
      </c>
      <c r="J171" s="336" t="s">
        <v>209</v>
      </c>
      <c r="K171" s="336" t="s">
        <v>210</v>
      </c>
      <c r="L171" s="336" t="s">
        <v>211</v>
      </c>
      <c r="M171" s="336" t="s">
        <v>212</v>
      </c>
      <c r="N171" s="336" t="s">
        <v>213</v>
      </c>
      <c r="O171" s="176" t="s">
        <v>34</v>
      </c>
      <c r="R171"/>
      <c r="AF171"/>
    </row>
    <row r="172" spans="1:34" ht="15" customHeight="1" x14ac:dyDescent="0.35">
      <c r="A172" s="485" t="s">
        <v>177</v>
      </c>
      <c r="B172" s="9" t="s">
        <v>0</v>
      </c>
      <c r="C172" s="3">
        <f>C4+C18+C32+C46+C60+C102+C116+C158</f>
        <v>621934.57667249965</v>
      </c>
      <c r="D172" s="3">
        <f t="shared" ref="D172:N172" si="189">D4+D18+D32+D46+D60+D102+D116+D158</f>
        <v>621934.57667249988</v>
      </c>
      <c r="E172" s="3">
        <f t="shared" si="189"/>
        <v>621934.57667249988</v>
      </c>
      <c r="F172" s="3">
        <f t="shared" si="189"/>
        <v>621934.57667249988</v>
      </c>
      <c r="G172" s="3">
        <f t="shared" si="189"/>
        <v>621934.57667249988</v>
      </c>
      <c r="H172" s="3">
        <f t="shared" si="189"/>
        <v>621934.57667249988</v>
      </c>
      <c r="I172" s="3">
        <f t="shared" si="189"/>
        <v>621934.57667249988</v>
      </c>
      <c r="J172" s="3">
        <f t="shared" si="189"/>
        <v>621934.57667249988</v>
      </c>
      <c r="K172" s="3">
        <f t="shared" si="189"/>
        <v>621934.57667249988</v>
      </c>
      <c r="L172" s="94">
        <f t="shared" si="189"/>
        <v>621934.57667249988</v>
      </c>
      <c r="M172" s="94">
        <f t="shared" si="189"/>
        <v>621934.57667249988</v>
      </c>
      <c r="N172" s="296">
        <f t="shared" si="189"/>
        <v>646859.44881781354</v>
      </c>
      <c r="O172" s="66">
        <f t="shared" ref="O172:O183" si="190">SUM(C172:N172)</f>
        <v>7488139.7922153128</v>
      </c>
      <c r="P172" s="348"/>
      <c r="R172"/>
      <c r="AF172"/>
    </row>
    <row r="173" spans="1:34" x14ac:dyDescent="0.35">
      <c r="A173" s="486"/>
      <c r="B173" s="10" t="s">
        <v>1</v>
      </c>
      <c r="C173" s="3">
        <f t="shared" ref="C173:N173" si="191">C5+C19+C33+C47+C61+C103+C117+C159</f>
        <v>885902.16169686394</v>
      </c>
      <c r="D173" s="3">
        <f t="shared" si="191"/>
        <v>736675.33173578337</v>
      </c>
      <c r="E173" s="3">
        <f t="shared" si="191"/>
        <v>838511.23645401071</v>
      </c>
      <c r="F173" s="3">
        <f t="shared" si="191"/>
        <v>906918.12389255106</v>
      </c>
      <c r="G173" s="3">
        <f t="shared" si="191"/>
        <v>1704807.2642834128</v>
      </c>
      <c r="H173" s="3">
        <f t="shared" si="191"/>
        <v>2060811.8673108844</v>
      </c>
      <c r="I173" s="3">
        <f t="shared" si="191"/>
        <v>2348666.6104555372</v>
      </c>
      <c r="J173" s="3">
        <f t="shared" si="191"/>
        <v>2751068.8423326053</v>
      </c>
      <c r="K173" s="3">
        <f t="shared" si="191"/>
        <v>2087724.3985243703</v>
      </c>
      <c r="L173" s="94">
        <f t="shared" si="191"/>
        <v>2052877.0468675699</v>
      </c>
      <c r="M173" s="94">
        <f t="shared" si="191"/>
        <v>1248546.6868502197</v>
      </c>
      <c r="N173" s="296">
        <f t="shared" si="191"/>
        <v>2065398.9770487896</v>
      </c>
      <c r="O173" s="66">
        <f t="shared" si="190"/>
        <v>19687908.547452595</v>
      </c>
      <c r="R173"/>
      <c r="AF173"/>
    </row>
    <row r="174" spans="1:34" x14ac:dyDescent="0.35">
      <c r="A174" s="486"/>
      <c r="B174" s="9" t="s">
        <v>2</v>
      </c>
      <c r="C174" s="3">
        <f t="shared" ref="C174:N174" si="192">C6+C20+C34+C48+C62+C104+C118+C160</f>
        <v>0</v>
      </c>
      <c r="D174" s="3">
        <f t="shared" si="192"/>
        <v>0</v>
      </c>
      <c r="E174" s="3">
        <f t="shared" si="192"/>
        <v>0</v>
      </c>
      <c r="F174" s="3">
        <f t="shared" si="192"/>
        <v>0</v>
      </c>
      <c r="G174" s="3">
        <f t="shared" si="192"/>
        <v>0</v>
      </c>
      <c r="H174" s="3">
        <f t="shared" si="192"/>
        <v>0</v>
      </c>
      <c r="I174" s="3">
        <f t="shared" si="192"/>
        <v>0</v>
      </c>
      <c r="J174" s="3">
        <f t="shared" si="192"/>
        <v>0</v>
      </c>
      <c r="K174" s="3">
        <f t="shared" si="192"/>
        <v>0</v>
      </c>
      <c r="L174" s="94">
        <f t="shared" si="192"/>
        <v>0</v>
      </c>
      <c r="M174" s="94">
        <f t="shared" si="192"/>
        <v>0</v>
      </c>
      <c r="N174" s="296">
        <f t="shared" si="192"/>
        <v>0</v>
      </c>
      <c r="O174" s="66">
        <f t="shared" si="190"/>
        <v>0</v>
      </c>
      <c r="R174"/>
      <c r="AF174"/>
    </row>
    <row r="175" spans="1:34" x14ac:dyDescent="0.35">
      <c r="A175" s="486"/>
      <c r="B175" s="9" t="s">
        <v>9</v>
      </c>
      <c r="C175" s="3">
        <f t="shared" ref="C175:N175" si="193">C7+C21+C35+C49+C63+C105+C119+C161</f>
        <v>810365.89757544</v>
      </c>
      <c r="D175" s="3">
        <f t="shared" si="193"/>
        <v>617310.21166759823</v>
      </c>
      <c r="E175" s="3">
        <f t="shared" si="193"/>
        <v>466515.27787594451</v>
      </c>
      <c r="F175" s="3">
        <f t="shared" si="193"/>
        <v>492529.38973702519</v>
      </c>
      <c r="G175" s="3">
        <f t="shared" si="193"/>
        <v>993359.06695337791</v>
      </c>
      <c r="H175" s="3">
        <f t="shared" si="193"/>
        <v>1055871.0718734688</v>
      </c>
      <c r="I175" s="3">
        <f t="shared" si="193"/>
        <v>1450213.908624979</v>
      </c>
      <c r="J175" s="3">
        <f t="shared" si="193"/>
        <v>1645626.232549266</v>
      </c>
      <c r="K175" s="3">
        <f t="shared" si="193"/>
        <v>1071682.1285412179</v>
      </c>
      <c r="L175" s="94">
        <f t="shared" si="193"/>
        <v>1412362.7379623165</v>
      </c>
      <c r="M175" s="94">
        <f t="shared" si="193"/>
        <v>903533.52099172422</v>
      </c>
      <c r="N175" s="296">
        <f t="shared" si="193"/>
        <v>1836038.5347953481</v>
      </c>
      <c r="O175" s="66">
        <f t="shared" si="190"/>
        <v>12755407.979147704</v>
      </c>
      <c r="R175"/>
      <c r="AF175"/>
    </row>
    <row r="176" spans="1:34" x14ac:dyDescent="0.35">
      <c r="A176" s="486"/>
      <c r="B176" s="10" t="s">
        <v>3</v>
      </c>
      <c r="C176" s="3">
        <f t="shared" ref="C176:N176" si="194">C8+C22+C36+C50+C64+C106+C120+C162</f>
        <v>363715.86505244602</v>
      </c>
      <c r="D176" s="3">
        <f t="shared" si="194"/>
        <v>253369.0642850984</v>
      </c>
      <c r="E176" s="3">
        <f t="shared" si="194"/>
        <v>218306.99796881387</v>
      </c>
      <c r="F176" s="3">
        <f t="shared" si="194"/>
        <v>376858.79332957102</v>
      </c>
      <c r="G176" s="3">
        <f t="shared" si="194"/>
        <v>523595.53799675265</v>
      </c>
      <c r="H176" s="3">
        <f t="shared" si="194"/>
        <v>591050.73125941574</v>
      </c>
      <c r="I176" s="3">
        <f t="shared" si="194"/>
        <v>736292.62973702326</v>
      </c>
      <c r="J176" s="3">
        <f t="shared" si="194"/>
        <v>510395.04895451118</v>
      </c>
      <c r="K176" s="3">
        <f t="shared" si="194"/>
        <v>423228.89546052762</v>
      </c>
      <c r="L176" s="94">
        <f t="shared" si="194"/>
        <v>485257.51864915434</v>
      </c>
      <c r="M176" s="94">
        <f t="shared" si="194"/>
        <v>480645.2242413467</v>
      </c>
      <c r="N176" s="296">
        <f t="shared" si="194"/>
        <v>713313.12943500513</v>
      </c>
      <c r="O176" s="66">
        <f t="shared" si="190"/>
        <v>5676029.4363696668</v>
      </c>
      <c r="R176"/>
      <c r="AF176"/>
    </row>
    <row r="177" spans="1:32" x14ac:dyDescent="0.35">
      <c r="A177" s="486"/>
      <c r="B177" s="9" t="s">
        <v>4</v>
      </c>
      <c r="C177" s="3">
        <f t="shared" ref="C177:N177" si="195">C9+C23+C37+C51+C65+C107+C121+C163</f>
        <v>0</v>
      </c>
      <c r="D177" s="3">
        <f t="shared" si="195"/>
        <v>41025.81082418545</v>
      </c>
      <c r="E177" s="3">
        <f t="shared" si="195"/>
        <v>0</v>
      </c>
      <c r="F177" s="3">
        <f t="shared" si="195"/>
        <v>0</v>
      </c>
      <c r="G177" s="3">
        <f t="shared" si="195"/>
        <v>0</v>
      </c>
      <c r="H177" s="3">
        <f t="shared" si="195"/>
        <v>0</v>
      </c>
      <c r="I177" s="3">
        <f t="shared" si="195"/>
        <v>0</v>
      </c>
      <c r="J177" s="3">
        <f t="shared" si="195"/>
        <v>13355.705460117551</v>
      </c>
      <c r="K177" s="3">
        <f t="shared" si="195"/>
        <v>0</v>
      </c>
      <c r="L177" s="94">
        <f t="shared" si="195"/>
        <v>105460.87641536479</v>
      </c>
      <c r="M177" s="94">
        <f t="shared" si="195"/>
        <v>2349.7759175766669</v>
      </c>
      <c r="N177" s="296">
        <f t="shared" si="195"/>
        <v>181850.85553686041</v>
      </c>
      <c r="O177" s="66">
        <f t="shared" si="190"/>
        <v>344043.02415410487</v>
      </c>
      <c r="R177"/>
      <c r="AF177"/>
    </row>
    <row r="178" spans="1:32" x14ac:dyDescent="0.35">
      <c r="A178" s="486"/>
      <c r="B178" s="9" t="s">
        <v>5</v>
      </c>
      <c r="C178" s="3">
        <f t="shared" ref="C178:N178" si="196">C10+C24+C38+C52+C66+C108+C122+C164</f>
        <v>0</v>
      </c>
      <c r="D178" s="3">
        <f t="shared" si="196"/>
        <v>0</v>
      </c>
      <c r="E178" s="3">
        <f t="shared" si="196"/>
        <v>0</v>
      </c>
      <c r="F178" s="3">
        <f t="shared" si="196"/>
        <v>0</v>
      </c>
      <c r="G178" s="3">
        <f t="shared" si="196"/>
        <v>560.14860138255517</v>
      </c>
      <c r="H178" s="3">
        <f t="shared" si="196"/>
        <v>7056.6276027504564</v>
      </c>
      <c r="I178" s="3">
        <f t="shared" si="196"/>
        <v>13997.677877415645</v>
      </c>
      <c r="J178" s="3">
        <f t="shared" si="196"/>
        <v>11598.872611361594</v>
      </c>
      <c r="K178" s="3">
        <f t="shared" si="196"/>
        <v>4266.4029417969741</v>
      </c>
      <c r="L178" s="94">
        <f t="shared" si="196"/>
        <v>4665.1042685143802</v>
      </c>
      <c r="M178" s="94">
        <f t="shared" si="196"/>
        <v>2296.4225494680149</v>
      </c>
      <c r="N178" s="296">
        <f t="shared" si="196"/>
        <v>49664.398677333425</v>
      </c>
      <c r="O178" s="66">
        <f t="shared" si="190"/>
        <v>94105.655130023049</v>
      </c>
      <c r="R178"/>
      <c r="AF178"/>
    </row>
    <row r="179" spans="1:32" x14ac:dyDescent="0.35">
      <c r="A179" s="486"/>
      <c r="B179" s="9" t="s">
        <v>6</v>
      </c>
      <c r="C179" s="3">
        <f t="shared" ref="C179:N179" si="197">C11+C25+C39+C53+C67+C109+C123+C165</f>
        <v>11357.047470105463</v>
      </c>
      <c r="D179" s="3">
        <f t="shared" si="197"/>
        <v>5678.5237350527314</v>
      </c>
      <c r="E179" s="3">
        <f t="shared" si="197"/>
        <v>22013.923019312399</v>
      </c>
      <c r="F179" s="3">
        <f t="shared" si="197"/>
        <v>33098.7621273271</v>
      </c>
      <c r="G179" s="3">
        <f t="shared" si="197"/>
        <v>107094.61400900806</v>
      </c>
      <c r="H179" s="3">
        <f t="shared" si="197"/>
        <v>246928.26098468149</v>
      </c>
      <c r="I179" s="3">
        <f t="shared" si="197"/>
        <v>139746.12548556132</v>
      </c>
      <c r="J179" s="3">
        <f t="shared" si="197"/>
        <v>213411.17815298826</v>
      </c>
      <c r="K179" s="3">
        <f t="shared" si="197"/>
        <v>93851.397516628655</v>
      </c>
      <c r="L179" s="94">
        <f t="shared" si="197"/>
        <v>75240.439489448749</v>
      </c>
      <c r="M179" s="94">
        <f t="shared" si="197"/>
        <v>48889.745724717497</v>
      </c>
      <c r="N179" s="296">
        <f t="shared" si="197"/>
        <v>70271.731221277572</v>
      </c>
      <c r="O179" s="66">
        <f t="shared" si="190"/>
        <v>1067581.7489361092</v>
      </c>
      <c r="R179"/>
      <c r="AF179"/>
    </row>
    <row r="180" spans="1:32" x14ac:dyDescent="0.35">
      <c r="A180" s="486"/>
      <c r="B180" s="9" t="s">
        <v>7</v>
      </c>
      <c r="C180" s="3">
        <f t="shared" ref="C180:N180" si="198">C12+C26+C40+C54+C68+C110+C124+C166</f>
        <v>0</v>
      </c>
      <c r="D180" s="3">
        <f t="shared" si="198"/>
        <v>0</v>
      </c>
      <c r="E180" s="3">
        <f t="shared" si="198"/>
        <v>0</v>
      </c>
      <c r="F180" s="3">
        <f t="shared" si="198"/>
        <v>0</v>
      </c>
      <c r="G180" s="3">
        <f t="shared" si="198"/>
        <v>0</v>
      </c>
      <c r="H180" s="3">
        <f t="shared" si="198"/>
        <v>0</v>
      </c>
      <c r="I180" s="3">
        <f t="shared" si="198"/>
        <v>0</v>
      </c>
      <c r="J180" s="3">
        <f t="shared" si="198"/>
        <v>0</v>
      </c>
      <c r="K180" s="3">
        <f t="shared" si="198"/>
        <v>0</v>
      </c>
      <c r="L180" s="94">
        <f t="shared" si="198"/>
        <v>0</v>
      </c>
      <c r="M180" s="94">
        <f t="shared" si="198"/>
        <v>0</v>
      </c>
      <c r="N180" s="296">
        <f t="shared" si="198"/>
        <v>0</v>
      </c>
      <c r="O180" s="66">
        <f t="shared" si="190"/>
        <v>0</v>
      </c>
      <c r="R180"/>
      <c r="AF180"/>
    </row>
    <row r="181" spans="1:32" x14ac:dyDescent="0.35">
      <c r="A181" s="486"/>
      <c r="B181" s="9" t="s">
        <v>8</v>
      </c>
      <c r="C181" s="3">
        <f t="shared" ref="C181:N181" si="199">C13+C27+C41+C55+C69+C111+C125+C167</f>
        <v>7939.96811630108</v>
      </c>
      <c r="D181" s="3">
        <f t="shared" si="199"/>
        <v>113384.82808848338</v>
      </c>
      <c r="E181" s="3">
        <f t="shared" si="199"/>
        <v>30171.878841944108</v>
      </c>
      <c r="F181" s="3">
        <f t="shared" si="199"/>
        <v>19492.154762132628</v>
      </c>
      <c r="G181" s="3">
        <f t="shared" si="199"/>
        <v>15740.286345487109</v>
      </c>
      <c r="H181" s="3">
        <f t="shared" si="199"/>
        <v>22237.671266197987</v>
      </c>
      <c r="I181" s="3">
        <f t="shared" si="199"/>
        <v>12994.769841421756</v>
      </c>
      <c r="J181" s="3">
        <f t="shared" si="199"/>
        <v>88243.030634416442</v>
      </c>
      <c r="K181" s="3">
        <f t="shared" si="199"/>
        <v>13934.177080721873</v>
      </c>
      <c r="L181" s="94">
        <f t="shared" si="199"/>
        <v>20940.498498277797</v>
      </c>
      <c r="M181" s="94">
        <f t="shared" si="199"/>
        <v>40935.613708917284</v>
      </c>
      <c r="N181" s="296">
        <f t="shared" si="199"/>
        <v>684407.47833958711</v>
      </c>
      <c r="O181" s="66">
        <f t="shared" si="190"/>
        <v>1070422.3555238885</v>
      </c>
      <c r="R181"/>
      <c r="AF181"/>
    </row>
    <row r="182" spans="1:32" ht="15" thickBot="1" x14ac:dyDescent="0.4">
      <c r="A182" s="487"/>
      <c r="B182" s="177" t="s">
        <v>42</v>
      </c>
      <c r="C182" s="3">
        <f t="shared" ref="C182:N182" si="200">C14+C28+C42+C56+C70+C112+C126+C168</f>
        <v>0</v>
      </c>
      <c r="D182" s="3">
        <f t="shared" si="200"/>
        <v>0</v>
      </c>
      <c r="E182" s="3">
        <f t="shared" si="200"/>
        <v>0</v>
      </c>
      <c r="F182" s="3">
        <f t="shared" si="200"/>
        <v>0</v>
      </c>
      <c r="G182" s="3">
        <f t="shared" si="200"/>
        <v>0</v>
      </c>
      <c r="H182" s="3">
        <f t="shared" si="200"/>
        <v>0</v>
      </c>
      <c r="I182" s="3">
        <f t="shared" si="200"/>
        <v>0</v>
      </c>
      <c r="J182" s="3">
        <f t="shared" si="200"/>
        <v>0</v>
      </c>
      <c r="K182" s="3">
        <f t="shared" si="200"/>
        <v>0</v>
      </c>
      <c r="L182" s="94">
        <f t="shared" si="200"/>
        <v>0</v>
      </c>
      <c r="M182" s="94">
        <f t="shared" si="200"/>
        <v>0</v>
      </c>
      <c r="N182" s="296">
        <f t="shared" si="200"/>
        <v>0</v>
      </c>
      <c r="O182" s="66">
        <f t="shared" si="190"/>
        <v>0</v>
      </c>
      <c r="R182"/>
      <c r="AF182"/>
    </row>
    <row r="183" spans="1:32" ht="15" thickBot="1" x14ac:dyDescent="0.4">
      <c r="B183" s="178" t="s">
        <v>43</v>
      </c>
      <c r="C183" s="179">
        <f t="shared" ref="C183" si="201">SUM(C172:C182)</f>
        <v>2701215.5165836564</v>
      </c>
      <c r="D183" s="179">
        <f t="shared" ref="D183:M183" si="202">SUM(D172:D182)</f>
        <v>2389378.3470087019</v>
      </c>
      <c r="E183" s="179">
        <f t="shared" si="202"/>
        <v>2197453.8908325252</v>
      </c>
      <c r="F183" s="179">
        <f t="shared" si="202"/>
        <v>2450831.8005211069</v>
      </c>
      <c r="G183" s="179">
        <f t="shared" si="202"/>
        <v>3967091.4948619208</v>
      </c>
      <c r="H183" s="179">
        <f t="shared" si="202"/>
        <v>4605890.8069698988</v>
      </c>
      <c r="I183" s="179">
        <f t="shared" si="202"/>
        <v>5323846.2986944374</v>
      </c>
      <c r="J183" s="179">
        <f t="shared" si="202"/>
        <v>5855633.487367766</v>
      </c>
      <c r="K183" s="179">
        <f t="shared" si="202"/>
        <v>4316621.9767377628</v>
      </c>
      <c r="L183" s="180">
        <f t="shared" si="202"/>
        <v>4778738.7988231461</v>
      </c>
      <c r="M183" s="180">
        <f t="shared" si="202"/>
        <v>3349131.5666564703</v>
      </c>
      <c r="N183" s="182">
        <f t="shared" ref="N183" si="203">SUM(N172:N182)</f>
        <v>6247804.5538720144</v>
      </c>
      <c r="O183" s="69">
        <f t="shared" si="190"/>
        <v>48183638.538929403</v>
      </c>
      <c r="Q183" s="291" t="s">
        <v>215</v>
      </c>
      <c r="R183"/>
      <c r="AF183"/>
    </row>
    <row r="184" spans="1:32" ht="15" thickBot="1" x14ac:dyDescent="0.4">
      <c r="L184" s="95"/>
      <c r="M184" s="95"/>
      <c r="N184" s="95"/>
      <c r="O184" s="299" t="s">
        <v>189</v>
      </c>
      <c r="P184" s="300">
        <f>SUM(C172:N182)</f>
        <v>48183638.538929433</v>
      </c>
      <c r="Q184" s="293">
        <f>Q16+Q30+Q44+Q58+Q72+Q114+Q128+Q170</f>
        <v>48183638.53892941</v>
      </c>
      <c r="R184"/>
      <c r="AF184"/>
    </row>
    <row r="185" spans="1:32" ht="21.5" thickBot="1" x14ac:dyDescent="0.55000000000000004">
      <c r="A185" s="68"/>
      <c r="B185" s="174" t="s">
        <v>36</v>
      </c>
      <c r="C185" s="336" t="s">
        <v>203</v>
      </c>
      <c r="D185" s="336" t="s">
        <v>204</v>
      </c>
      <c r="E185" s="336" t="s">
        <v>205</v>
      </c>
      <c r="F185" s="336" t="s">
        <v>206</v>
      </c>
      <c r="G185" s="336" t="s">
        <v>44</v>
      </c>
      <c r="H185" s="336" t="s">
        <v>207</v>
      </c>
      <c r="I185" s="336" t="s">
        <v>208</v>
      </c>
      <c r="J185" s="336" t="s">
        <v>209</v>
      </c>
      <c r="K185" s="336" t="s">
        <v>210</v>
      </c>
      <c r="L185" s="336" t="s">
        <v>211</v>
      </c>
      <c r="M185" s="336" t="s">
        <v>212</v>
      </c>
      <c r="N185" s="336" t="s">
        <v>213</v>
      </c>
      <c r="O185" s="176" t="s">
        <v>34</v>
      </c>
      <c r="R185"/>
      <c r="AF185"/>
    </row>
    <row r="186" spans="1:32" ht="15" customHeight="1" x14ac:dyDescent="0.35">
      <c r="A186" s="479" t="s">
        <v>179</v>
      </c>
      <c r="B186" s="9" t="s">
        <v>0</v>
      </c>
      <c r="C186" s="3">
        <f>C74+C88+C130+C144</f>
        <v>0</v>
      </c>
      <c r="D186" s="3">
        <f t="shared" ref="D186:N186" si="204">D74+D88+D130+D144</f>
        <v>2996.174695607795</v>
      </c>
      <c r="E186" s="3">
        <f t="shared" si="204"/>
        <v>0</v>
      </c>
      <c r="F186" s="3">
        <f t="shared" si="204"/>
        <v>4728.2045045195446</v>
      </c>
      <c r="G186" s="3">
        <f t="shared" si="204"/>
        <v>0</v>
      </c>
      <c r="H186" s="3">
        <f t="shared" si="204"/>
        <v>962.3721212396481</v>
      </c>
      <c r="I186" s="3">
        <f t="shared" si="204"/>
        <v>0</v>
      </c>
      <c r="J186" s="3">
        <f>J74+J88+J130+J144</f>
        <v>10830.652186339876</v>
      </c>
      <c r="K186" s="3">
        <f t="shared" si="204"/>
        <v>9810.0823709810393</v>
      </c>
      <c r="L186" s="94">
        <f t="shared" si="204"/>
        <v>21457.632834213066</v>
      </c>
      <c r="M186" s="94">
        <f t="shared" si="204"/>
        <v>313898.90858753334</v>
      </c>
      <c r="N186" s="296">
        <f t="shared" si="204"/>
        <v>5104.2699592985882</v>
      </c>
      <c r="O186" s="66">
        <f t="shared" ref="O186:O197" si="205">SUM(C186:N186)</f>
        <v>369788.29725973291</v>
      </c>
      <c r="P186" s="183"/>
      <c r="R186"/>
      <c r="AF186"/>
    </row>
    <row r="187" spans="1:32" ht="14.4" customHeight="1" x14ac:dyDescent="0.35">
      <c r="A187" s="480"/>
      <c r="B187" s="10" t="s">
        <v>1</v>
      </c>
      <c r="C187" s="3">
        <f t="shared" ref="C187:N187" si="206">C75+C89+C131+C145</f>
        <v>0</v>
      </c>
      <c r="D187" s="3">
        <f t="shared" si="206"/>
        <v>51015.439541682179</v>
      </c>
      <c r="E187" s="3">
        <f t="shared" si="206"/>
        <v>0</v>
      </c>
      <c r="F187" s="3">
        <f t="shared" si="206"/>
        <v>51013.641928118392</v>
      </c>
      <c r="G187" s="3">
        <f t="shared" si="206"/>
        <v>32224.266429366333</v>
      </c>
      <c r="H187" s="3">
        <f t="shared" si="206"/>
        <v>5207.6471030880184</v>
      </c>
      <c r="I187" s="3">
        <f t="shared" si="206"/>
        <v>64424.556416687017</v>
      </c>
      <c r="J187" s="3">
        <f t="shared" si="206"/>
        <v>210859.50009588746</v>
      </c>
      <c r="K187" s="3">
        <f t="shared" si="206"/>
        <v>280161.79629914957</v>
      </c>
      <c r="L187" s="94">
        <f t="shared" si="206"/>
        <v>360638.41461856797</v>
      </c>
      <c r="M187" s="94">
        <f t="shared" si="206"/>
        <v>113299.69279379507</v>
      </c>
      <c r="N187" s="296">
        <f t="shared" si="206"/>
        <v>386181.32528572244</v>
      </c>
      <c r="O187" s="66">
        <f t="shared" si="205"/>
        <v>1555026.2805120647</v>
      </c>
      <c r="R187"/>
      <c r="AF187"/>
    </row>
    <row r="188" spans="1:32" x14ac:dyDescent="0.35">
      <c r="A188" s="480"/>
      <c r="B188" s="9" t="s">
        <v>2</v>
      </c>
      <c r="C188" s="3">
        <f t="shared" ref="C188:N188" si="207">C76+C90+C132+C146</f>
        <v>0</v>
      </c>
      <c r="D188" s="3">
        <f t="shared" si="207"/>
        <v>0</v>
      </c>
      <c r="E188" s="3">
        <f t="shared" si="207"/>
        <v>0</v>
      </c>
      <c r="F188" s="3">
        <f t="shared" si="207"/>
        <v>0</v>
      </c>
      <c r="G188" s="3">
        <f t="shared" si="207"/>
        <v>0</v>
      </c>
      <c r="H188" s="3">
        <f t="shared" si="207"/>
        <v>0</v>
      </c>
      <c r="I188" s="3">
        <f t="shared" si="207"/>
        <v>0</v>
      </c>
      <c r="J188" s="3">
        <f t="shared" si="207"/>
        <v>0</v>
      </c>
      <c r="K188" s="3">
        <f t="shared" si="207"/>
        <v>0</v>
      </c>
      <c r="L188" s="94">
        <f t="shared" si="207"/>
        <v>0</v>
      </c>
      <c r="M188" s="94">
        <f t="shared" si="207"/>
        <v>0</v>
      </c>
      <c r="N188" s="296">
        <f t="shared" si="207"/>
        <v>0</v>
      </c>
      <c r="O188" s="66">
        <f t="shared" si="205"/>
        <v>0</v>
      </c>
      <c r="R188"/>
      <c r="AF188"/>
    </row>
    <row r="189" spans="1:32" x14ac:dyDescent="0.35">
      <c r="A189" s="480"/>
      <c r="B189" s="9" t="s">
        <v>9</v>
      </c>
      <c r="C189" s="3">
        <f t="shared" ref="C189:N189" si="208">C77+C91+C133+C147</f>
        <v>0</v>
      </c>
      <c r="D189" s="3">
        <f t="shared" si="208"/>
        <v>58464.491847086596</v>
      </c>
      <c r="E189" s="3">
        <f t="shared" si="208"/>
        <v>0</v>
      </c>
      <c r="F189" s="3">
        <f t="shared" si="208"/>
        <v>247305.61508979072</v>
      </c>
      <c r="G189" s="3">
        <f t="shared" si="208"/>
        <v>0</v>
      </c>
      <c r="H189" s="3">
        <f t="shared" si="208"/>
        <v>0</v>
      </c>
      <c r="I189" s="3">
        <f t="shared" si="208"/>
        <v>34.920159245169884</v>
      </c>
      <c r="J189" s="3">
        <f t="shared" si="208"/>
        <v>209112.87772333622</v>
      </c>
      <c r="K189" s="3">
        <f t="shared" si="208"/>
        <v>792501.37880201242</v>
      </c>
      <c r="L189" s="94">
        <f t="shared" si="208"/>
        <v>1207501.0367374276</v>
      </c>
      <c r="M189" s="94">
        <f t="shared" si="208"/>
        <v>346944.49105292564</v>
      </c>
      <c r="N189" s="296">
        <f t="shared" si="208"/>
        <v>1408857.1130212352</v>
      </c>
      <c r="O189" s="66">
        <f t="shared" si="205"/>
        <v>4270721.9244330591</v>
      </c>
      <c r="R189"/>
      <c r="AF189"/>
    </row>
    <row r="190" spans="1:32" x14ac:dyDescent="0.35">
      <c r="A190" s="480"/>
      <c r="B190" s="10" t="s">
        <v>3</v>
      </c>
      <c r="C190" s="3">
        <f t="shared" ref="C190:N190" si="209">C78+C92+C134+C148</f>
        <v>0</v>
      </c>
      <c r="D190" s="3">
        <f t="shared" si="209"/>
        <v>14453.257824660101</v>
      </c>
      <c r="E190" s="3">
        <f t="shared" si="209"/>
        <v>0</v>
      </c>
      <c r="F190" s="3">
        <f t="shared" si="209"/>
        <v>0</v>
      </c>
      <c r="G190" s="3">
        <f t="shared" si="209"/>
        <v>0</v>
      </c>
      <c r="H190" s="3">
        <f t="shared" si="209"/>
        <v>0</v>
      </c>
      <c r="I190" s="3">
        <f t="shared" si="209"/>
        <v>6471.3021130011939</v>
      </c>
      <c r="J190" s="3">
        <f t="shared" si="209"/>
        <v>22870.067562379234</v>
      </c>
      <c r="K190" s="3">
        <f t="shared" si="209"/>
        <v>16547.432707985252</v>
      </c>
      <c r="L190" s="94">
        <f t="shared" si="209"/>
        <v>10694.380124042988</v>
      </c>
      <c r="M190" s="94">
        <f t="shared" si="209"/>
        <v>7971.4546315131347</v>
      </c>
      <c r="N190" s="296">
        <f t="shared" si="209"/>
        <v>10284.779589489461</v>
      </c>
      <c r="O190" s="66">
        <f t="shared" si="205"/>
        <v>89292.674553071367</v>
      </c>
      <c r="R190"/>
      <c r="AF190"/>
    </row>
    <row r="191" spans="1:32" x14ac:dyDescent="0.35">
      <c r="A191" s="480"/>
      <c r="B191" s="9" t="s">
        <v>4</v>
      </c>
      <c r="C191" s="3">
        <f t="shared" ref="C191:N191" si="210">C79+C93+C135+C149</f>
        <v>63624.677829022243</v>
      </c>
      <c r="D191" s="3">
        <f t="shared" si="210"/>
        <v>198509.51119564654</v>
      </c>
      <c r="E191" s="3">
        <f t="shared" si="210"/>
        <v>312631.94776845566</v>
      </c>
      <c r="F191" s="3">
        <f t="shared" si="210"/>
        <v>251978.33666822108</v>
      </c>
      <c r="G191" s="3">
        <f t="shared" si="210"/>
        <v>186886.71239044797</v>
      </c>
      <c r="H191" s="3">
        <f t="shared" si="210"/>
        <v>374157.23587175197</v>
      </c>
      <c r="I191" s="3">
        <f t="shared" si="210"/>
        <v>570051.91259412921</v>
      </c>
      <c r="J191" s="3">
        <f t="shared" si="210"/>
        <v>677435.37627535185</v>
      </c>
      <c r="K191" s="3">
        <f t="shared" si="210"/>
        <v>674738.41912028973</v>
      </c>
      <c r="L191" s="94">
        <f t="shared" si="210"/>
        <v>1005671.9628728294</v>
      </c>
      <c r="M191" s="94">
        <f t="shared" si="210"/>
        <v>1822694.3332749412</v>
      </c>
      <c r="N191" s="296">
        <f t="shared" si="210"/>
        <v>2329231.1141119748</v>
      </c>
      <c r="O191" s="66">
        <f t="shared" si="205"/>
        <v>8467611.5399730615</v>
      </c>
      <c r="R191"/>
      <c r="AF191"/>
    </row>
    <row r="192" spans="1:32" x14ac:dyDescent="0.35">
      <c r="A192" s="480"/>
      <c r="B192" s="9" t="s">
        <v>5</v>
      </c>
      <c r="C192" s="3">
        <f t="shared" ref="C192:N192" si="211">C80+C94+C136+C150</f>
        <v>0</v>
      </c>
      <c r="D192" s="3">
        <f t="shared" si="211"/>
        <v>946.22366986911948</v>
      </c>
      <c r="E192" s="3">
        <f t="shared" si="211"/>
        <v>0</v>
      </c>
      <c r="F192" s="3">
        <f t="shared" si="211"/>
        <v>0</v>
      </c>
      <c r="G192" s="3">
        <f t="shared" si="211"/>
        <v>0</v>
      </c>
      <c r="H192" s="3">
        <f t="shared" si="211"/>
        <v>0</v>
      </c>
      <c r="I192" s="3">
        <f t="shared" si="211"/>
        <v>15342.340932877865</v>
      </c>
      <c r="J192" s="3">
        <f t="shared" si="211"/>
        <v>36970.310529886308</v>
      </c>
      <c r="K192" s="3">
        <f t="shared" si="211"/>
        <v>30955.031485718333</v>
      </c>
      <c r="L192" s="94">
        <f t="shared" si="211"/>
        <v>4798.7057543362489</v>
      </c>
      <c r="M192" s="94">
        <f t="shared" si="211"/>
        <v>1419.335504803679</v>
      </c>
      <c r="N192" s="296">
        <f t="shared" si="211"/>
        <v>6082.8664491586251</v>
      </c>
      <c r="O192" s="66">
        <f t="shared" si="205"/>
        <v>96514.814326650172</v>
      </c>
      <c r="R192"/>
      <c r="AF192"/>
    </row>
    <row r="193" spans="1:34" x14ac:dyDescent="0.35">
      <c r="A193" s="480"/>
      <c r="B193" s="9" t="s">
        <v>6</v>
      </c>
      <c r="C193" s="3">
        <f t="shared" ref="C193:N193" si="212">C81+C95+C137+C151</f>
        <v>0</v>
      </c>
      <c r="D193" s="3">
        <f t="shared" si="212"/>
        <v>0</v>
      </c>
      <c r="E193" s="3">
        <f t="shared" si="212"/>
        <v>0</v>
      </c>
      <c r="F193" s="3">
        <f t="shared" si="212"/>
        <v>0</v>
      </c>
      <c r="G193" s="3">
        <f t="shared" si="212"/>
        <v>0</v>
      </c>
      <c r="H193" s="3">
        <f t="shared" si="212"/>
        <v>0</v>
      </c>
      <c r="I193" s="3">
        <f t="shared" si="212"/>
        <v>0</v>
      </c>
      <c r="J193" s="3">
        <f t="shared" si="212"/>
        <v>0</v>
      </c>
      <c r="K193" s="3">
        <f t="shared" si="212"/>
        <v>0</v>
      </c>
      <c r="L193" s="94">
        <f t="shared" si="212"/>
        <v>0</v>
      </c>
      <c r="M193" s="94">
        <f t="shared" si="212"/>
        <v>0</v>
      </c>
      <c r="N193" s="296">
        <f t="shared" si="212"/>
        <v>0</v>
      </c>
      <c r="O193" s="66">
        <f t="shared" si="205"/>
        <v>0</v>
      </c>
      <c r="R193"/>
      <c r="AF193"/>
    </row>
    <row r="194" spans="1:34" x14ac:dyDescent="0.35">
      <c r="A194" s="480"/>
      <c r="B194" s="9" t="s">
        <v>7</v>
      </c>
      <c r="C194" s="3">
        <f t="shared" ref="C194:N194" si="213">C82+C96+C138+C152</f>
        <v>0</v>
      </c>
      <c r="D194" s="3">
        <f t="shared" si="213"/>
        <v>12721.301367340404</v>
      </c>
      <c r="E194" s="3">
        <f t="shared" si="213"/>
        <v>1884.6372396059858</v>
      </c>
      <c r="F194" s="3">
        <f t="shared" si="213"/>
        <v>1444.0229554440834</v>
      </c>
      <c r="G194" s="3">
        <f t="shared" si="213"/>
        <v>0</v>
      </c>
      <c r="H194" s="3">
        <f t="shared" si="213"/>
        <v>0</v>
      </c>
      <c r="I194" s="3">
        <f t="shared" si="213"/>
        <v>0</v>
      </c>
      <c r="J194" s="3">
        <f t="shared" si="213"/>
        <v>471.15930990149644</v>
      </c>
      <c r="K194" s="3">
        <f t="shared" si="213"/>
        <v>0</v>
      </c>
      <c r="L194" s="94">
        <f t="shared" si="213"/>
        <v>235.57965495074822</v>
      </c>
      <c r="M194" s="94">
        <f t="shared" si="213"/>
        <v>21987.734449446925</v>
      </c>
      <c r="N194" s="296">
        <f t="shared" si="213"/>
        <v>79539.407361678081</v>
      </c>
      <c r="O194" s="66">
        <f t="shared" si="205"/>
        <v>118283.84233836771</v>
      </c>
      <c r="R194"/>
      <c r="AF194"/>
    </row>
    <row r="195" spans="1:34" x14ac:dyDescent="0.35">
      <c r="A195" s="480"/>
      <c r="B195" s="9" t="s">
        <v>8</v>
      </c>
      <c r="C195" s="3">
        <f t="shared" ref="C195:N195" si="214">C83+C97+C139+C153</f>
        <v>0</v>
      </c>
      <c r="D195" s="3">
        <f t="shared" si="214"/>
        <v>1969.1131517202273</v>
      </c>
      <c r="E195" s="3">
        <f t="shared" si="214"/>
        <v>0</v>
      </c>
      <c r="F195" s="3">
        <f t="shared" si="214"/>
        <v>414884.94544338825</v>
      </c>
      <c r="G195" s="3">
        <f t="shared" si="214"/>
        <v>0</v>
      </c>
      <c r="H195" s="3">
        <f t="shared" si="214"/>
        <v>0</v>
      </c>
      <c r="I195" s="3">
        <f t="shared" si="214"/>
        <v>15104.091158223782</v>
      </c>
      <c r="J195" s="3">
        <f t="shared" si="214"/>
        <v>46642.22255034386</v>
      </c>
      <c r="K195" s="3">
        <f t="shared" si="214"/>
        <v>84389.178011347743</v>
      </c>
      <c r="L195" s="94">
        <f t="shared" si="214"/>
        <v>36663.10539400093</v>
      </c>
      <c r="M195" s="94">
        <f t="shared" si="214"/>
        <v>31717.472767459014</v>
      </c>
      <c r="N195" s="296">
        <f t="shared" si="214"/>
        <v>142544.12687740783</v>
      </c>
      <c r="O195" s="66">
        <f t="shared" si="205"/>
        <v>773914.25535389152</v>
      </c>
      <c r="R195"/>
      <c r="AF195"/>
    </row>
    <row r="196" spans="1:34" ht="15" thickBot="1" x14ac:dyDescent="0.4">
      <c r="A196" s="481"/>
      <c r="B196" s="177" t="s">
        <v>42</v>
      </c>
      <c r="C196" s="3">
        <f t="shared" ref="C196:N196" si="215">C84+C98+C140+C154</f>
        <v>0</v>
      </c>
      <c r="D196" s="3">
        <f t="shared" si="215"/>
        <v>0</v>
      </c>
      <c r="E196" s="3">
        <f t="shared" si="215"/>
        <v>0</v>
      </c>
      <c r="F196" s="3">
        <f t="shared" si="215"/>
        <v>0</v>
      </c>
      <c r="G196" s="3">
        <f t="shared" si="215"/>
        <v>0</v>
      </c>
      <c r="H196" s="3">
        <f t="shared" si="215"/>
        <v>0</v>
      </c>
      <c r="I196" s="3">
        <f t="shared" si="215"/>
        <v>0</v>
      </c>
      <c r="J196" s="3">
        <f t="shared" si="215"/>
        <v>0</v>
      </c>
      <c r="K196" s="3">
        <f t="shared" si="215"/>
        <v>0</v>
      </c>
      <c r="L196" s="94">
        <f t="shared" si="215"/>
        <v>0</v>
      </c>
      <c r="M196" s="94">
        <f t="shared" si="215"/>
        <v>0</v>
      </c>
      <c r="N196" s="296">
        <f t="shared" si="215"/>
        <v>0</v>
      </c>
      <c r="O196" s="66">
        <f t="shared" si="205"/>
        <v>0</v>
      </c>
      <c r="R196"/>
      <c r="AF196"/>
    </row>
    <row r="197" spans="1:34" ht="15" thickBot="1" x14ac:dyDescent="0.4">
      <c r="B197" s="178" t="s">
        <v>43</v>
      </c>
      <c r="C197" s="179">
        <f t="shared" ref="C197" si="216">SUM(C186:C196)</f>
        <v>63624.677829022243</v>
      </c>
      <c r="D197" s="179">
        <f t="shared" ref="D197:M197" si="217">SUM(D186:D196)</f>
        <v>341075.51329361292</v>
      </c>
      <c r="E197" s="179">
        <f t="shared" si="217"/>
        <v>314516.58500806167</v>
      </c>
      <c r="F197" s="179">
        <f t="shared" si="217"/>
        <v>971354.76658948208</v>
      </c>
      <c r="G197" s="179">
        <f t="shared" si="217"/>
        <v>219110.97881981431</v>
      </c>
      <c r="H197" s="179">
        <f t="shared" si="217"/>
        <v>380327.25509607961</v>
      </c>
      <c r="I197" s="179">
        <f t="shared" si="217"/>
        <v>671429.12337416422</v>
      </c>
      <c r="J197" s="179">
        <f t="shared" si="217"/>
        <v>1215192.1662334264</v>
      </c>
      <c r="K197" s="179">
        <f t="shared" si="217"/>
        <v>1889103.318797484</v>
      </c>
      <c r="L197" s="180">
        <f t="shared" si="217"/>
        <v>2647660.8179903692</v>
      </c>
      <c r="M197" s="180">
        <f t="shared" si="217"/>
        <v>2659933.4230624186</v>
      </c>
      <c r="N197" s="182">
        <f t="shared" ref="N197" si="218">SUM(N186:N196)</f>
        <v>4367825.0026559653</v>
      </c>
      <c r="O197" s="69">
        <f t="shared" si="205"/>
        <v>15741153.6287499</v>
      </c>
      <c r="Q197" s="291" t="s">
        <v>215</v>
      </c>
      <c r="R197"/>
      <c r="AF197"/>
    </row>
    <row r="198" spans="1:34" ht="15" thickBot="1" x14ac:dyDescent="0.4">
      <c r="M198" s="477" t="s">
        <v>163</v>
      </c>
      <c r="N198" s="478"/>
      <c r="O198" s="157">
        <f>O183+O197</f>
        <v>63924792.167679302</v>
      </c>
      <c r="P198" s="300">
        <f>SUM(C186:N196)</f>
        <v>15741153.628749898</v>
      </c>
      <c r="Q198" s="295">
        <f>Q86+Q100+Q142+Q156</f>
        <v>15741153.6287499</v>
      </c>
      <c r="R198"/>
      <c r="AF198"/>
    </row>
    <row r="199" spans="1:34" x14ac:dyDescent="0.35">
      <c r="O199"/>
      <c r="P199" s="298">
        <f>P184+P198</f>
        <v>63924792.167679332</v>
      </c>
      <c r="Q199" s="293">
        <f>Q184+Q198</f>
        <v>63924792.16767931</v>
      </c>
      <c r="R199"/>
      <c r="AF199"/>
    </row>
    <row r="200" spans="1:34" s="185" customFormat="1" x14ac:dyDescent="0.35">
      <c r="A200" s="184"/>
      <c r="B200" s="276" t="s">
        <v>188</v>
      </c>
      <c r="C200" s="277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s="185" customFormat="1" x14ac:dyDescent="0.35">
      <c r="A201" s="184"/>
      <c r="B201" s="277" t="s">
        <v>0</v>
      </c>
      <c r="C201" s="279">
        <f t="shared" ref="C201:O201" si="219">C172+C186</f>
        <v>621934.57667249965</v>
      </c>
      <c r="D201" s="279">
        <f t="shared" si="219"/>
        <v>624930.75136810762</v>
      </c>
      <c r="E201" s="279">
        <f t="shared" si="219"/>
        <v>621934.57667249988</v>
      </c>
      <c r="F201" s="279">
        <f t="shared" si="219"/>
        <v>626662.78117701947</v>
      </c>
      <c r="G201" s="279">
        <f t="shared" si="219"/>
        <v>621934.57667249988</v>
      </c>
      <c r="H201" s="279">
        <f t="shared" si="219"/>
        <v>622896.94879373955</v>
      </c>
      <c r="I201" s="279">
        <f t="shared" si="219"/>
        <v>621934.57667249988</v>
      </c>
      <c r="J201" s="279">
        <f t="shared" si="219"/>
        <v>632765.22885883972</v>
      </c>
      <c r="K201" s="279">
        <f t="shared" si="219"/>
        <v>631744.65904348087</v>
      </c>
      <c r="L201" s="279">
        <f t="shared" si="219"/>
        <v>643392.20950671297</v>
      </c>
      <c r="M201" s="279">
        <f t="shared" si="219"/>
        <v>935833.48526003328</v>
      </c>
      <c r="N201" s="279">
        <f t="shared" si="219"/>
        <v>651963.71877711208</v>
      </c>
      <c r="O201" s="279">
        <f t="shared" si="219"/>
        <v>7857928.0894750459</v>
      </c>
      <c r="Q201" s="297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s="185" customFormat="1" x14ac:dyDescent="0.35">
      <c r="A202" s="184"/>
      <c r="B202" s="277" t="s">
        <v>1</v>
      </c>
      <c r="C202" s="279">
        <f t="shared" ref="C202:O202" si="220">C173+C187</f>
        <v>885902.16169686394</v>
      </c>
      <c r="D202" s="279">
        <f t="shared" si="220"/>
        <v>787690.77127746551</v>
      </c>
      <c r="E202" s="279">
        <f t="shared" si="220"/>
        <v>838511.23645401071</v>
      </c>
      <c r="F202" s="279">
        <f t="shared" si="220"/>
        <v>957931.76582066948</v>
      </c>
      <c r="G202" s="279">
        <f t="shared" si="220"/>
        <v>1737031.5307127791</v>
      </c>
      <c r="H202" s="279">
        <f t="shared" si="220"/>
        <v>2066019.5144139724</v>
      </c>
      <c r="I202" s="279">
        <f t="shared" si="220"/>
        <v>2413091.1668722243</v>
      </c>
      <c r="J202" s="279">
        <f t="shared" si="220"/>
        <v>2961928.3424284928</v>
      </c>
      <c r="K202" s="279">
        <f t="shared" si="220"/>
        <v>2367886.1948235198</v>
      </c>
      <c r="L202" s="279">
        <f t="shared" si="220"/>
        <v>2413515.4614861379</v>
      </c>
      <c r="M202" s="279">
        <f t="shared" si="220"/>
        <v>1361846.3796440149</v>
      </c>
      <c r="N202" s="279">
        <f t="shared" si="220"/>
        <v>2451580.3023345121</v>
      </c>
      <c r="O202" s="279">
        <f t="shared" si="220"/>
        <v>21242934.82796466</v>
      </c>
      <c r="Q202" s="297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s="185" customFormat="1" x14ac:dyDescent="0.35">
      <c r="A203" s="184"/>
      <c r="B203" s="277" t="s">
        <v>2</v>
      </c>
      <c r="C203" s="279">
        <f t="shared" ref="C203:O203" si="221">C174+C188</f>
        <v>0</v>
      </c>
      <c r="D203" s="279">
        <f t="shared" si="221"/>
        <v>0</v>
      </c>
      <c r="E203" s="279">
        <f t="shared" si="221"/>
        <v>0</v>
      </c>
      <c r="F203" s="279">
        <f t="shared" si="221"/>
        <v>0</v>
      </c>
      <c r="G203" s="279">
        <f t="shared" si="221"/>
        <v>0</v>
      </c>
      <c r="H203" s="279">
        <f t="shared" si="221"/>
        <v>0</v>
      </c>
      <c r="I203" s="279">
        <f t="shared" si="221"/>
        <v>0</v>
      </c>
      <c r="J203" s="279">
        <f t="shared" si="221"/>
        <v>0</v>
      </c>
      <c r="K203" s="279">
        <f t="shared" si="221"/>
        <v>0</v>
      </c>
      <c r="L203" s="279">
        <f t="shared" si="221"/>
        <v>0</v>
      </c>
      <c r="M203" s="279">
        <f t="shared" si="221"/>
        <v>0</v>
      </c>
      <c r="N203" s="279">
        <f t="shared" si="221"/>
        <v>0</v>
      </c>
      <c r="O203" s="279">
        <f t="shared" si="221"/>
        <v>0</v>
      </c>
      <c r="Q203" s="294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s="185" customFormat="1" x14ac:dyDescent="0.35">
      <c r="A204" s="184"/>
      <c r="B204" s="277" t="s">
        <v>9</v>
      </c>
      <c r="C204" s="279">
        <f t="shared" ref="C204:O204" si="222">C175+C189</f>
        <v>810365.89757544</v>
      </c>
      <c r="D204" s="279">
        <f t="shared" si="222"/>
        <v>675774.70351468481</v>
      </c>
      <c r="E204" s="279">
        <f t="shared" si="222"/>
        <v>466515.27787594451</v>
      </c>
      <c r="F204" s="279">
        <f t="shared" si="222"/>
        <v>739835.00482681592</v>
      </c>
      <c r="G204" s="279">
        <f t="shared" si="222"/>
        <v>993359.06695337791</v>
      </c>
      <c r="H204" s="279">
        <f t="shared" si="222"/>
        <v>1055871.0718734688</v>
      </c>
      <c r="I204" s="279">
        <f t="shared" si="222"/>
        <v>1450248.8287842241</v>
      </c>
      <c r="J204" s="279">
        <f t="shared" si="222"/>
        <v>1854739.1102726022</v>
      </c>
      <c r="K204" s="279">
        <f t="shared" si="222"/>
        <v>1864183.5073432303</v>
      </c>
      <c r="L204" s="279">
        <f t="shared" si="222"/>
        <v>2619863.7746997438</v>
      </c>
      <c r="M204" s="279">
        <f t="shared" si="222"/>
        <v>1250478.0120446498</v>
      </c>
      <c r="N204" s="279">
        <f t="shared" si="222"/>
        <v>3244895.6478165835</v>
      </c>
      <c r="O204" s="279">
        <f t="shared" si="222"/>
        <v>17026129.903580762</v>
      </c>
      <c r="Q204" s="29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s="185" customFormat="1" x14ac:dyDescent="0.35">
      <c r="A205" s="184"/>
      <c r="B205" s="277" t="s">
        <v>3</v>
      </c>
      <c r="C205" s="279">
        <f t="shared" ref="C205:O205" si="223">C176+C190</f>
        <v>363715.86505244602</v>
      </c>
      <c r="D205" s="279">
        <f t="shared" si="223"/>
        <v>267822.3221097585</v>
      </c>
      <c r="E205" s="279">
        <f t="shared" si="223"/>
        <v>218306.99796881387</v>
      </c>
      <c r="F205" s="279">
        <f t="shared" si="223"/>
        <v>376858.79332957102</v>
      </c>
      <c r="G205" s="279">
        <f t="shared" si="223"/>
        <v>523595.53799675265</v>
      </c>
      <c r="H205" s="279">
        <f t="shared" si="223"/>
        <v>591050.73125941574</v>
      </c>
      <c r="I205" s="279">
        <f t="shared" si="223"/>
        <v>742763.9318500245</v>
      </c>
      <c r="J205" s="279">
        <f t="shared" si="223"/>
        <v>533265.11651689047</v>
      </c>
      <c r="K205" s="279">
        <f t="shared" si="223"/>
        <v>439776.3281685129</v>
      </c>
      <c r="L205" s="279">
        <f t="shared" si="223"/>
        <v>495951.89877319732</v>
      </c>
      <c r="M205" s="279">
        <f t="shared" si="223"/>
        <v>488616.67887285986</v>
      </c>
      <c r="N205" s="279">
        <f t="shared" si="223"/>
        <v>723597.90902449458</v>
      </c>
      <c r="O205" s="279">
        <f t="shared" si="223"/>
        <v>5765322.110922738</v>
      </c>
      <c r="Q205" s="294"/>
      <c r="R205" s="6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 s="1"/>
    </row>
    <row r="206" spans="1:34" s="185" customFormat="1" x14ac:dyDescent="0.35">
      <c r="A206" s="184"/>
      <c r="B206" s="277" t="s">
        <v>4</v>
      </c>
      <c r="C206" s="279">
        <f t="shared" ref="C206:O206" si="224">C177+C191</f>
        <v>63624.677829022243</v>
      </c>
      <c r="D206" s="279">
        <f t="shared" si="224"/>
        <v>239535.32201983198</v>
      </c>
      <c r="E206" s="279">
        <f t="shared" si="224"/>
        <v>312631.94776845566</v>
      </c>
      <c r="F206" s="279">
        <f t="shared" si="224"/>
        <v>251978.33666822108</v>
      </c>
      <c r="G206" s="279">
        <f t="shared" si="224"/>
        <v>186886.71239044797</v>
      </c>
      <c r="H206" s="279">
        <f t="shared" si="224"/>
        <v>374157.23587175197</v>
      </c>
      <c r="I206" s="279">
        <f t="shared" si="224"/>
        <v>570051.91259412921</v>
      </c>
      <c r="J206" s="279">
        <f t="shared" si="224"/>
        <v>690791.0817354694</v>
      </c>
      <c r="K206" s="279">
        <f t="shared" si="224"/>
        <v>674738.41912028973</v>
      </c>
      <c r="L206" s="279">
        <f t="shared" si="224"/>
        <v>1111132.8392881942</v>
      </c>
      <c r="M206" s="279">
        <f t="shared" si="224"/>
        <v>1825044.1091925178</v>
      </c>
      <c r="N206" s="279">
        <f t="shared" si="224"/>
        <v>2511081.9696488352</v>
      </c>
      <c r="O206" s="279">
        <f t="shared" si="224"/>
        <v>8811654.5641271658</v>
      </c>
      <c r="Q206" s="294"/>
      <c r="R206" s="65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 s="1"/>
    </row>
    <row r="207" spans="1:34" s="185" customFormat="1" x14ac:dyDescent="0.35">
      <c r="A207" s="184"/>
      <c r="B207" s="277" t="s">
        <v>5</v>
      </c>
      <c r="C207" s="279">
        <f t="shared" ref="C207:O207" si="225">C178+C192</f>
        <v>0</v>
      </c>
      <c r="D207" s="279">
        <f t="shared" si="225"/>
        <v>946.22366986911948</v>
      </c>
      <c r="E207" s="279">
        <f t="shared" si="225"/>
        <v>0</v>
      </c>
      <c r="F207" s="279">
        <f t="shared" si="225"/>
        <v>0</v>
      </c>
      <c r="G207" s="279">
        <f t="shared" si="225"/>
        <v>560.14860138255517</v>
      </c>
      <c r="H207" s="279">
        <f t="shared" si="225"/>
        <v>7056.6276027504564</v>
      </c>
      <c r="I207" s="279">
        <f t="shared" si="225"/>
        <v>29340.01881029351</v>
      </c>
      <c r="J207" s="279">
        <f t="shared" si="225"/>
        <v>48569.1831412479</v>
      </c>
      <c r="K207" s="279">
        <f t="shared" si="225"/>
        <v>35221.434427515305</v>
      </c>
      <c r="L207" s="279">
        <f t="shared" si="225"/>
        <v>9463.81002285063</v>
      </c>
      <c r="M207" s="279">
        <f t="shared" si="225"/>
        <v>3715.7580542716942</v>
      </c>
      <c r="N207" s="279">
        <f t="shared" si="225"/>
        <v>55747.26512649205</v>
      </c>
      <c r="O207" s="279">
        <f t="shared" si="225"/>
        <v>190620.46945667322</v>
      </c>
      <c r="Q207" s="294"/>
      <c r="R207" s="65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 s="1"/>
    </row>
    <row r="208" spans="1:34" s="185" customFormat="1" x14ac:dyDescent="0.35">
      <c r="A208" s="184"/>
      <c r="B208" s="277" t="s">
        <v>6</v>
      </c>
      <c r="C208" s="279">
        <f t="shared" ref="C208:O208" si="226">C179+C193</f>
        <v>11357.047470105463</v>
      </c>
      <c r="D208" s="279">
        <f t="shared" si="226"/>
        <v>5678.5237350527314</v>
      </c>
      <c r="E208" s="279">
        <f t="shared" si="226"/>
        <v>22013.923019312399</v>
      </c>
      <c r="F208" s="279">
        <f t="shared" si="226"/>
        <v>33098.7621273271</v>
      </c>
      <c r="G208" s="279">
        <f t="shared" si="226"/>
        <v>107094.61400900806</v>
      </c>
      <c r="H208" s="279">
        <f t="shared" si="226"/>
        <v>246928.26098468149</v>
      </c>
      <c r="I208" s="279">
        <f t="shared" si="226"/>
        <v>139746.12548556132</v>
      </c>
      <c r="J208" s="279">
        <f t="shared" si="226"/>
        <v>213411.17815298826</v>
      </c>
      <c r="K208" s="279">
        <f t="shared" si="226"/>
        <v>93851.397516628655</v>
      </c>
      <c r="L208" s="279">
        <f t="shared" si="226"/>
        <v>75240.439489448749</v>
      </c>
      <c r="M208" s="279">
        <f t="shared" si="226"/>
        <v>48889.745724717497</v>
      </c>
      <c r="N208" s="279">
        <f t="shared" si="226"/>
        <v>70271.731221277572</v>
      </c>
      <c r="O208" s="279">
        <f t="shared" si="226"/>
        <v>1067581.7489361092</v>
      </c>
      <c r="Q208" s="294"/>
      <c r="R208" s="65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 s="1"/>
    </row>
    <row r="209" spans="1:32" s="185" customFormat="1" x14ac:dyDescent="0.35">
      <c r="A209" s="184"/>
      <c r="B209" s="277" t="s">
        <v>7</v>
      </c>
      <c r="C209" s="279">
        <f t="shared" ref="C209:O209" si="227">C180+C194</f>
        <v>0</v>
      </c>
      <c r="D209" s="279">
        <f t="shared" si="227"/>
        <v>12721.301367340404</v>
      </c>
      <c r="E209" s="279">
        <f t="shared" si="227"/>
        <v>1884.6372396059858</v>
      </c>
      <c r="F209" s="279">
        <f t="shared" si="227"/>
        <v>1444.0229554440834</v>
      </c>
      <c r="G209" s="279">
        <f t="shared" si="227"/>
        <v>0</v>
      </c>
      <c r="H209" s="279">
        <f t="shared" si="227"/>
        <v>0</v>
      </c>
      <c r="I209" s="279">
        <f t="shared" si="227"/>
        <v>0</v>
      </c>
      <c r="J209" s="279">
        <f t="shared" si="227"/>
        <v>471.15930990149644</v>
      </c>
      <c r="K209" s="279">
        <f t="shared" si="227"/>
        <v>0</v>
      </c>
      <c r="L209" s="279">
        <f t="shared" si="227"/>
        <v>235.57965495074822</v>
      </c>
      <c r="M209" s="279">
        <f t="shared" si="227"/>
        <v>21987.734449446925</v>
      </c>
      <c r="N209" s="279">
        <f t="shared" si="227"/>
        <v>79539.407361678081</v>
      </c>
      <c r="O209" s="279">
        <f t="shared" si="227"/>
        <v>118283.84233836771</v>
      </c>
      <c r="Q209" s="294"/>
      <c r="R209" s="65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 s="1"/>
    </row>
    <row r="210" spans="1:32" s="185" customFormat="1" x14ac:dyDescent="0.35">
      <c r="A210" s="184"/>
      <c r="B210" s="277" t="s">
        <v>8</v>
      </c>
      <c r="C210" s="279">
        <f t="shared" ref="C210:O210" si="228">C181+C195</f>
        <v>7939.96811630108</v>
      </c>
      <c r="D210" s="279">
        <f t="shared" si="228"/>
        <v>115353.94124020361</v>
      </c>
      <c r="E210" s="279">
        <f t="shared" si="228"/>
        <v>30171.878841944108</v>
      </c>
      <c r="F210" s="279">
        <f t="shared" si="228"/>
        <v>434377.10020552087</v>
      </c>
      <c r="G210" s="279">
        <f t="shared" si="228"/>
        <v>15740.286345487109</v>
      </c>
      <c r="H210" s="279">
        <f t="shared" si="228"/>
        <v>22237.671266197987</v>
      </c>
      <c r="I210" s="279">
        <f t="shared" si="228"/>
        <v>28098.860999645538</v>
      </c>
      <c r="J210" s="279">
        <f t="shared" si="228"/>
        <v>134885.25318476031</v>
      </c>
      <c r="K210" s="279">
        <f t="shared" si="228"/>
        <v>98323.355092069614</v>
      </c>
      <c r="L210" s="279">
        <f t="shared" si="228"/>
        <v>57603.603892278727</v>
      </c>
      <c r="M210" s="279">
        <f t="shared" si="228"/>
        <v>72653.086476376295</v>
      </c>
      <c r="N210" s="279">
        <f t="shared" si="228"/>
        <v>826951.60521699488</v>
      </c>
      <c r="O210" s="279">
        <f t="shared" si="228"/>
        <v>1844336.61087778</v>
      </c>
      <c r="Q210" s="294"/>
      <c r="R210" s="65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 s="1"/>
    </row>
    <row r="211" spans="1:32" s="185" customFormat="1" x14ac:dyDescent="0.35">
      <c r="A211" s="184"/>
      <c r="B211" s="277" t="s">
        <v>42</v>
      </c>
      <c r="C211" s="279">
        <f t="shared" ref="C211:O211" si="229">C182+C196</f>
        <v>0</v>
      </c>
      <c r="D211" s="279">
        <f t="shared" si="229"/>
        <v>0</v>
      </c>
      <c r="E211" s="279">
        <f t="shared" si="229"/>
        <v>0</v>
      </c>
      <c r="F211" s="279">
        <f t="shared" si="229"/>
        <v>0</v>
      </c>
      <c r="G211" s="279">
        <f t="shared" si="229"/>
        <v>0</v>
      </c>
      <c r="H211" s="279">
        <f t="shared" si="229"/>
        <v>0</v>
      </c>
      <c r="I211" s="279">
        <f t="shared" si="229"/>
        <v>0</v>
      </c>
      <c r="J211" s="279">
        <f t="shared" si="229"/>
        <v>0</v>
      </c>
      <c r="K211" s="279">
        <f t="shared" si="229"/>
        <v>0</v>
      </c>
      <c r="L211" s="279">
        <f t="shared" si="229"/>
        <v>0</v>
      </c>
      <c r="M211" s="279">
        <f t="shared" si="229"/>
        <v>0</v>
      </c>
      <c r="N211" s="279">
        <f t="shared" si="229"/>
        <v>0</v>
      </c>
      <c r="O211" s="279">
        <f t="shared" si="229"/>
        <v>0</v>
      </c>
      <c r="Q211" s="294"/>
      <c r="R211" s="65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 s="1"/>
    </row>
    <row r="212" spans="1:32" s="185" customFormat="1" x14ac:dyDescent="0.35">
      <c r="A212" s="184"/>
      <c r="B212" s="277" t="s">
        <v>43</v>
      </c>
      <c r="C212" s="279">
        <f t="shared" ref="C212:O212" si="230">C183+C197</f>
        <v>2764840.1944126785</v>
      </c>
      <c r="D212" s="279">
        <f t="shared" si="230"/>
        <v>2730453.8603023146</v>
      </c>
      <c r="E212" s="279">
        <f t="shared" si="230"/>
        <v>2511970.4758405867</v>
      </c>
      <c r="F212" s="279">
        <f t="shared" si="230"/>
        <v>3422186.5671105888</v>
      </c>
      <c r="G212" s="279">
        <f t="shared" si="230"/>
        <v>4186202.4736817353</v>
      </c>
      <c r="H212" s="279">
        <f t="shared" si="230"/>
        <v>4986218.0620659785</v>
      </c>
      <c r="I212" s="279">
        <f t="shared" si="230"/>
        <v>5995275.4220686015</v>
      </c>
      <c r="J212" s="279">
        <f t="shared" si="230"/>
        <v>7070825.6536011919</v>
      </c>
      <c r="K212" s="279">
        <f t="shared" si="230"/>
        <v>6205725.2955352468</v>
      </c>
      <c r="L212" s="279">
        <f t="shared" si="230"/>
        <v>7426399.6168135153</v>
      </c>
      <c r="M212" s="279">
        <f t="shared" si="230"/>
        <v>6009064.9897188889</v>
      </c>
      <c r="N212" s="279">
        <f t="shared" si="230"/>
        <v>10615629.55652798</v>
      </c>
      <c r="O212" s="279">
        <f t="shared" si="230"/>
        <v>63924792.167679302</v>
      </c>
      <c r="Q212" s="294"/>
      <c r="R212" s="65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 s="1"/>
    </row>
    <row r="213" spans="1:32" s="185" customFormat="1" x14ac:dyDescent="0.35">
      <c r="A213" s="184"/>
      <c r="B213" s="277"/>
      <c r="C213" s="277"/>
      <c r="D213" s="277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8"/>
      <c r="Q213" s="294"/>
      <c r="R213" s="65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 s="1"/>
    </row>
    <row r="214" spans="1:32" s="185" customFormat="1" x14ac:dyDescent="0.35">
      <c r="A214" s="184"/>
      <c r="B214" s="277"/>
      <c r="C214" s="277"/>
      <c r="D214" s="277"/>
      <c r="E214" s="277"/>
      <c r="F214" s="277"/>
      <c r="G214" s="277"/>
      <c r="H214" s="277"/>
      <c r="I214" s="277"/>
      <c r="J214" s="277"/>
      <c r="K214" s="277"/>
      <c r="L214" s="277"/>
      <c r="M214" s="277"/>
      <c r="N214" s="277" t="s">
        <v>189</v>
      </c>
      <c r="O214" s="275">
        <f>SUM(C4:N14,C18:N28,C32:N42,C46:N56,C60:N70,C74:N84,C88:N98,C102:N112,C116:N126,C130:N140,C144:N154,C158:N168)</f>
        <v>63924792.167679332</v>
      </c>
      <c r="Q214" s="294"/>
      <c r="R214" s="65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 s="1"/>
    </row>
    <row r="215" spans="1:32" x14ac:dyDescent="0.35">
      <c r="N215" s="277"/>
      <c r="O215" s="281"/>
    </row>
    <row r="216" spans="1:32" x14ac:dyDescent="0.35">
      <c r="A216" s="287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341"/>
    </row>
    <row r="217" spans="1:32" x14ac:dyDescent="0.35">
      <c r="A217" s="287"/>
      <c r="B217" s="342"/>
      <c r="C217" s="342"/>
      <c r="D217" s="342"/>
      <c r="E217" s="343"/>
      <c r="F217" s="102"/>
      <c r="G217" s="102"/>
      <c r="H217" s="102"/>
      <c r="I217" s="102"/>
      <c r="J217" s="102"/>
      <c r="K217" s="102"/>
      <c r="L217" s="102"/>
      <c r="M217" s="102"/>
      <c r="N217" s="102"/>
      <c r="O217" s="341"/>
    </row>
    <row r="218" spans="1:32" x14ac:dyDescent="0.35">
      <c r="A218" s="287"/>
      <c r="B218" s="342"/>
      <c r="C218" s="342"/>
      <c r="D218" s="342"/>
      <c r="E218" s="344"/>
      <c r="F218" s="102"/>
      <c r="G218" s="102"/>
      <c r="H218" s="102"/>
      <c r="I218" s="102"/>
      <c r="J218" s="102"/>
      <c r="K218" s="102"/>
      <c r="L218" s="102"/>
      <c r="M218" s="102"/>
      <c r="N218" s="102"/>
      <c r="O218" s="341"/>
    </row>
    <row r="219" spans="1:32" x14ac:dyDescent="0.35">
      <c r="A219" s="287"/>
      <c r="B219" s="342"/>
      <c r="C219" s="342"/>
      <c r="D219" s="342"/>
      <c r="E219" s="343"/>
      <c r="F219" s="102"/>
      <c r="G219" s="102"/>
      <c r="H219" s="102"/>
      <c r="I219" s="102"/>
      <c r="J219" s="102"/>
      <c r="K219" s="102"/>
      <c r="L219" s="102"/>
      <c r="M219" s="102"/>
      <c r="N219" s="102"/>
      <c r="O219" s="341"/>
    </row>
    <row r="220" spans="1:32" x14ac:dyDescent="0.35">
      <c r="A220" s="287"/>
      <c r="B220" s="342"/>
      <c r="C220" s="342"/>
      <c r="D220" s="342"/>
      <c r="E220" s="342"/>
      <c r="F220" s="102"/>
      <c r="G220" s="102"/>
      <c r="H220" s="102"/>
      <c r="I220" s="102"/>
      <c r="J220" s="102"/>
      <c r="K220" s="102"/>
      <c r="L220" s="102"/>
      <c r="M220" s="102"/>
      <c r="N220" s="102"/>
      <c r="O220" s="341"/>
    </row>
    <row r="221" spans="1:32" x14ac:dyDescent="0.35">
      <c r="A221" s="287"/>
      <c r="B221" s="488"/>
      <c r="C221" s="345"/>
      <c r="D221" s="345"/>
      <c r="E221" s="345"/>
      <c r="F221" s="102"/>
      <c r="G221" s="102"/>
      <c r="H221" s="102"/>
      <c r="I221" s="102"/>
      <c r="J221" s="102"/>
      <c r="K221" s="102"/>
      <c r="L221" s="102"/>
      <c r="M221" s="102"/>
      <c r="N221" s="102"/>
      <c r="O221" s="346"/>
    </row>
    <row r="222" spans="1:32" x14ac:dyDescent="0.35">
      <c r="A222" s="287"/>
      <c r="B222" s="488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341"/>
    </row>
  </sheetData>
  <mergeCells count="30">
    <mergeCell ref="R130:R140"/>
    <mergeCell ref="R144:R154"/>
    <mergeCell ref="R158:R168"/>
    <mergeCell ref="R60:R70"/>
    <mergeCell ref="R74:R84"/>
    <mergeCell ref="R88:R98"/>
    <mergeCell ref="R102:R112"/>
    <mergeCell ref="R116:R126"/>
    <mergeCell ref="R4:R14"/>
    <mergeCell ref="R18:R28"/>
    <mergeCell ref="R32:R42"/>
    <mergeCell ref="R46:R56"/>
    <mergeCell ref="T1:AE1"/>
    <mergeCell ref="B221:B222"/>
    <mergeCell ref="A60:A70"/>
    <mergeCell ref="A88:A98"/>
    <mergeCell ref="A102:A112"/>
    <mergeCell ref="A116:A126"/>
    <mergeCell ref="A130:A140"/>
    <mergeCell ref="A74:A84"/>
    <mergeCell ref="M198:N198"/>
    <mergeCell ref="A186:A196"/>
    <mergeCell ref="C1:N1"/>
    <mergeCell ref="A4:A14"/>
    <mergeCell ref="A18:A28"/>
    <mergeCell ref="A32:A42"/>
    <mergeCell ref="A46:A56"/>
    <mergeCell ref="A172:A182"/>
    <mergeCell ref="A144:A154"/>
    <mergeCell ref="A158:A168"/>
  </mergeCells>
  <conditionalFormatting sqref="O215">
    <cfRule type="cellIs" dxfId="2" priority="1" operator="equal">
      <formula>"SUM ERROR"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4" tint="0.79998168889431442"/>
  </sheetPr>
  <dimension ref="A1:FD220"/>
  <sheetViews>
    <sheetView zoomScale="70" zoomScaleNormal="70" workbookViewId="0">
      <pane ySplit="1" topLeftCell="A2" activePane="bottomLeft" state="frozen"/>
      <selection pane="bottomLeft" activeCell="G35" sqref="G35"/>
    </sheetView>
  </sheetViews>
  <sheetFormatPr defaultRowHeight="14.5" x14ac:dyDescent="0.35"/>
  <cols>
    <col min="1" max="1" width="8.1796875" style="70" customWidth="1"/>
    <col min="2" max="2" width="19.1796875" bestFit="1" customWidth="1"/>
    <col min="3" max="5" width="12.54296875" customWidth="1"/>
    <col min="6" max="14" width="11.81640625" customWidth="1"/>
    <col min="15" max="15" width="14" bestFit="1" customWidth="1"/>
    <col min="16" max="16" width="13.453125" customWidth="1"/>
    <col min="17" max="17" width="8.1796875" customWidth="1"/>
    <col min="18" max="18" width="19.1796875" customWidth="1"/>
    <col min="19" max="30" width="11.54296875" customWidth="1"/>
    <col min="31" max="31" width="12.54296875" customWidth="1"/>
    <col min="32" max="32" width="11.54296875" customWidth="1"/>
    <col min="33" max="33" width="8.1796875" customWidth="1"/>
    <col min="34" max="34" width="19.1796875" customWidth="1"/>
    <col min="35" max="35" width="11" customWidth="1"/>
    <col min="36" max="36" width="11.54296875" customWidth="1"/>
    <col min="37" max="37" width="10.54296875" customWidth="1"/>
    <col min="38" max="38" width="11.54296875" customWidth="1"/>
    <col min="39" max="39" width="10.54296875" customWidth="1"/>
    <col min="40" max="40" width="11.54296875" customWidth="1"/>
    <col min="41" max="41" width="10.54296875" customWidth="1"/>
    <col min="42" max="42" width="11.54296875" customWidth="1"/>
    <col min="43" max="43" width="10.54296875" customWidth="1"/>
    <col min="44" max="44" width="11.54296875" customWidth="1"/>
    <col min="45" max="45" width="10.54296875" customWidth="1"/>
    <col min="46" max="46" width="11.54296875" customWidth="1"/>
    <col min="47" max="47" width="12.54296875" customWidth="1"/>
    <col min="48" max="48" width="9.1796875" customWidth="1"/>
    <col min="49" max="49" width="9.81640625" customWidth="1"/>
    <col min="50" max="50" width="19.1796875" customWidth="1"/>
    <col min="51" max="51" width="10" customWidth="1"/>
    <col min="52" max="52" width="9.453125" customWidth="1"/>
    <col min="53" max="62" width="10.1796875" customWidth="1"/>
    <col min="63" max="63" width="12.54296875" customWidth="1"/>
    <col min="64" max="64" width="13" customWidth="1"/>
    <col min="65" max="88" width="9.1796875" hidden="1" customWidth="1"/>
    <col min="89" max="95" width="0" hidden="1" customWidth="1"/>
    <col min="96" max="96" width="13.90625" style="166" customWidth="1"/>
    <col min="97" max="97" width="8.1796875" style="70" customWidth="1"/>
    <col min="98" max="98" width="19.1796875" bestFit="1" customWidth="1"/>
    <col min="99" max="111" width="9.81640625" customWidth="1"/>
    <col min="112" max="112" width="13.453125" customWidth="1"/>
    <col min="113" max="113" width="8.1796875" customWidth="1"/>
    <col min="114" max="114" width="19.1796875" customWidth="1"/>
    <col min="115" max="127" width="9.81640625" customWidth="1"/>
    <col min="128" max="128" width="11.54296875" customWidth="1"/>
    <col min="129" max="129" width="8.1796875" customWidth="1"/>
    <col min="130" max="130" width="19.1796875" customWidth="1"/>
    <col min="131" max="143" width="9.81640625" customWidth="1"/>
    <col min="144" max="144" width="9.1796875" customWidth="1"/>
    <col min="145" max="145" width="9.81640625" customWidth="1"/>
    <col min="146" max="146" width="19.1796875" customWidth="1"/>
    <col min="147" max="159" width="9.81640625" customWidth="1"/>
    <col min="160" max="160" width="11.08984375" customWidth="1"/>
  </cols>
  <sheetData>
    <row r="1" spans="1:159" ht="33" customHeight="1" x14ac:dyDescent="0.35">
      <c r="C1" s="504" t="s">
        <v>158</v>
      </c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6"/>
      <c r="S1" s="482" t="s">
        <v>159</v>
      </c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4"/>
      <c r="AI1" s="482" t="s">
        <v>160</v>
      </c>
      <c r="AJ1" s="483"/>
      <c r="AK1" s="483"/>
      <c r="AL1" s="483"/>
      <c r="AM1" s="483"/>
      <c r="AN1" s="483"/>
      <c r="AO1" s="483"/>
      <c r="AP1" s="483"/>
      <c r="AQ1" s="483"/>
      <c r="AR1" s="483"/>
      <c r="AS1" s="483"/>
      <c r="AT1" s="484"/>
      <c r="AY1" s="482" t="s">
        <v>161</v>
      </c>
      <c r="AZ1" s="483"/>
      <c r="BA1" s="483"/>
      <c r="BB1" s="483"/>
      <c r="BC1" s="483"/>
      <c r="BD1" s="483"/>
      <c r="BE1" s="483"/>
      <c r="BF1" s="483"/>
      <c r="BG1" s="483"/>
      <c r="BH1" s="483"/>
      <c r="BI1" s="483"/>
      <c r="BJ1" s="484"/>
      <c r="BL1" s="183"/>
      <c r="BM1" s="507" t="s">
        <v>190</v>
      </c>
      <c r="BN1" s="507"/>
      <c r="BO1" s="507"/>
      <c r="BP1" s="507"/>
      <c r="BQ1" s="507"/>
      <c r="BR1" s="507"/>
      <c r="BS1" s="507"/>
      <c r="BU1" s="507" t="s">
        <v>191</v>
      </c>
      <c r="BV1" s="507"/>
      <c r="BW1" s="507"/>
      <c r="BX1" s="507"/>
      <c r="BY1" s="507"/>
      <c r="BZ1" s="507"/>
      <c r="CA1" s="507"/>
      <c r="CC1" s="507" t="s">
        <v>192</v>
      </c>
      <c r="CD1" s="507"/>
      <c r="CE1" s="507"/>
      <c r="CF1" s="507"/>
      <c r="CG1" s="507"/>
      <c r="CH1" s="507"/>
      <c r="CI1" s="507"/>
      <c r="CK1" s="507" t="s">
        <v>193</v>
      </c>
      <c r="CL1" s="507"/>
      <c r="CM1" s="507"/>
      <c r="CN1" s="507"/>
      <c r="CO1" s="507"/>
      <c r="CP1" s="507"/>
      <c r="CQ1" s="507"/>
      <c r="CU1" s="504" t="s">
        <v>158</v>
      </c>
      <c r="CV1" s="505"/>
      <c r="CW1" s="505"/>
      <c r="CX1" s="505"/>
      <c r="CY1" s="505"/>
      <c r="CZ1" s="505"/>
      <c r="DA1" s="505"/>
      <c r="DB1" s="505"/>
      <c r="DC1" s="505"/>
      <c r="DD1" s="505"/>
      <c r="DE1" s="505"/>
      <c r="DF1" s="506"/>
      <c r="DK1" s="482" t="s">
        <v>159</v>
      </c>
      <c r="DL1" s="483"/>
      <c r="DM1" s="483"/>
      <c r="DN1" s="483"/>
      <c r="DO1" s="483"/>
      <c r="DP1" s="483"/>
      <c r="DQ1" s="483"/>
      <c r="DR1" s="483"/>
      <c r="DS1" s="483"/>
      <c r="DT1" s="483"/>
      <c r="DU1" s="483"/>
      <c r="DV1" s="484"/>
      <c r="EA1" s="482" t="s">
        <v>160</v>
      </c>
      <c r="EB1" s="483"/>
      <c r="EC1" s="483"/>
      <c r="ED1" s="483"/>
      <c r="EE1" s="483"/>
      <c r="EF1" s="483"/>
      <c r="EG1" s="483"/>
      <c r="EH1" s="483"/>
      <c r="EI1" s="483"/>
      <c r="EJ1" s="483"/>
      <c r="EK1" s="483"/>
      <c r="EL1" s="484"/>
      <c r="EQ1" s="482" t="s">
        <v>161</v>
      </c>
      <c r="ER1" s="483"/>
      <c r="ES1" s="483"/>
      <c r="ET1" s="483"/>
      <c r="EU1" s="483"/>
      <c r="EV1" s="483"/>
      <c r="EW1" s="483"/>
      <c r="EX1" s="483"/>
      <c r="EY1" s="483"/>
      <c r="EZ1" s="483"/>
      <c r="FA1" s="483"/>
      <c r="FB1" s="484"/>
    </row>
    <row r="2" spans="1:159" ht="6" customHeight="1" thickBot="1" x14ac:dyDescent="0.4"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S2" s="80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I2" s="80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2"/>
      <c r="AY2" s="80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2"/>
      <c r="BM2" s="302"/>
      <c r="BN2" s="302"/>
      <c r="BO2" s="302"/>
      <c r="BP2" s="302"/>
      <c r="BQ2" s="302"/>
      <c r="BR2" s="302"/>
      <c r="BS2" s="302"/>
      <c r="BU2" s="302"/>
      <c r="BV2" s="302"/>
      <c r="BW2" s="302"/>
      <c r="BX2" s="302"/>
      <c r="BY2" s="302"/>
      <c r="BZ2" s="302"/>
      <c r="CA2" s="302"/>
      <c r="CC2" s="302"/>
      <c r="CD2" s="302"/>
      <c r="CE2" s="302"/>
      <c r="CF2" s="302"/>
      <c r="CG2" s="302"/>
      <c r="CH2" s="302"/>
      <c r="CI2" s="302"/>
      <c r="CK2" s="302"/>
      <c r="CL2" s="302"/>
      <c r="CM2" s="302"/>
      <c r="CN2" s="302"/>
      <c r="CO2" s="302"/>
      <c r="CP2" s="302"/>
      <c r="CQ2" s="302"/>
      <c r="CU2" s="80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2"/>
      <c r="DK2" s="80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2"/>
      <c r="EA2" s="80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2"/>
      <c r="EQ2" s="80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2"/>
    </row>
    <row r="3" spans="1:159" ht="15" thickBot="1" x14ac:dyDescent="0.4">
      <c r="B3" s="174" t="s">
        <v>36</v>
      </c>
      <c r="C3" s="336" t="s">
        <v>203</v>
      </c>
      <c r="D3" s="336" t="s">
        <v>204</v>
      </c>
      <c r="E3" s="336" t="s">
        <v>205</v>
      </c>
      <c r="F3" s="336" t="s">
        <v>206</v>
      </c>
      <c r="G3" s="336" t="s">
        <v>44</v>
      </c>
      <c r="H3" s="336" t="s">
        <v>207</v>
      </c>
      <c r="I3" s="336" t="s">
        <v>208</v>
      </c>
      <c r="J3" s="336" t="s">
        <v>209</v>
      </c>
      <c r="K3" s="336" t="s">
        <v>210</v>
      </c>
      <c r="L3" s="336" t="s">
        <v>211</v>
      </c>
      <c r="M3" s="336" t="s">
        <v>212</v>
      </c>
      <c r="N3" s="336" t="s">
        <v>213</v>
      </c>
      <c r="O3" s="176" t="s">
        <v>34</v>
      </c>
      <c r="R3" s="174" t="s">
        <v>36</v>
      </c>
      <c r="S3" s="336" t="s">
        <v>203</v>
      </c>
      <c r="T3" s="336" t="s">
        <v>204</v>
      </c>
      <c r="U3" s="336" t="s">
        <v>205</v>
      </c>
      <c r="V3" s="336" t="s">
        <v>206</v>
      </c>
      <c r="W3" s="336" t="s">
        <v>44</v>
      </c>
      <c r="X3" s="336" t="s">
        <v>207</v>
      </c>
      <c r="Y3" s="336" t="s">
        <v>208</v>
      </c>
      <c r="Z3" s="336" t="s">
        <v>209</v>
      </c>
      <c r="AA3" s="336" t="s">
        <v>210</v>
      </c>
      <c r="AB3" s="336" t="s">
        <v>211</v>
      </c>
      <c r="AC3" s="336" t="s">
        <v>212</v>
      </c>
      <c r="AD3" s="336" t="s">
        <v>213</v>
      </c>
      <c r="AE3" s="176" t="s">
        <v>34</v>
      </c>
      <c r="AH3" s="174" t="s">
        <v>36</v>
      </c>
      <c r="AI3" s="336" t="s">
        <v>203</v>
      </c>
      <c r="AJ3" s="336" t="s">
        <v>204</v>
      </c>
      <c r="AK3" s="336" t="s">
        <v>205</v>
      </c>
      <c r="AL3" s="336" t="s">
        <v>206</v>
      </c>
      <c r="AM3" s="336" t="s">
        <v>44</v>
      </c>
      <c r="AN3" s="336" t="s">
        <v>207</v>
      </c>
      <c r="AO3" s="336" t="s">
        <v>208</v>
      </c>
      <c r="AP3" s="336" t="s">
        <v>209</v>
      </c>
      <c r="AQ3" s="336" t="s">
        <v>210</v>
      </c>
      <c r="AR3" s="336" t="s">
        <v>211</v>
      </c>
      <c r="AS3" s="336" t="s">
        <v>212</v>
      </c>
      <c r="AT3" s="336" t="s">
        <v>213</v>
      </c>
      <c r="AU3" s="176" t="s">
        <v>34</v>
      </c>
      <c r="AX3" s="174" t="s">
        <v>36</v>
      </c>
      <c r="AY3" s="336" t="s">
        <v>203</v>
      </c>
      <c r="AZ3" s="336" t="s">
        <v>204</v>
      </c>
      <c r="BA3" s="336" t="s">
        <v>205</v>
      </c>
      <c r="BB3" s="336" t="s">
        <v>206</v>
      </c>
      <c r="BC3" s="336" t="s">
        <v>44</v>
      </c>
      <c r="BD3" s="336" t="s">
        <v>207</v>
      </c>
      <c r="BE3" s="336" t="s">
        <v>208</v>
      </c>
      <c r="BF3" s="336" t="s">
        <v>209</v>
      </c>
      <c r="BG3" s="336" t="s">
        <v>210</v>
      </c>
      <c r="BH3" s="336" t="s">
        <v>211</v>
      </c>
      <c r="BI3" s="336" t="s">
        <v>212</v>
      </c>
      <c r="BJ3" s="336" t="s">
        <v>213</v>
      </c>
      <c r="BK3" s="176" t="s">
        <v>34</v>
      </c>
      <c r="BM3" s="301">
        <v>44166</v>
      </c>
      <c r="BN3" s="301">
        <v>44197</v>
      </c>
      <c r="BO3" s="301">
        <v>44228</v>
      </c>
      <c r="BP3" s="301">
        <v>44256</v>
      </c>
      <c r="BQ3" s="301">
        <v>44287</v>
      </c>
      <c r="BR3" s="301">
        <v>44317</v>
      </c>
      <c r="BS3" s="301">
        <v>44348</v>
      </c>
      <c r="BU3" s="301">
        <v>44166</v>
      </c>
      <c r="BV3" s="301">
        <v>44197</v>
      </c>
      <c r="BW3" s="301">
        <v>44228</v>
      </c>
      <c r="BX3" s="301">
        <v>44256</v>
      </c>
      <c r="BY3" s="301">
        <v>44287</v>
      </c>
      <c r="BZ3" s="301">
        <v>44317</v>
      </c>
      <c r="CA3" s="301">
        <v>44348</v>
      </c>
      <c r="CC3" s="301">
        <v>44166</v>
      </c>
      <c r="CD3" s="301">
        <v>44197</v>
      </c>
      <c r="CE3" s="301">
        <v>44228</v>
      </c>
      <c r="CF3" s="301">
        <v>44256</v>
      </c>
      <c r="CG3" s="301">
        <v>44287</v>
      </c>
      <c r="CH3" s="301">
        <v>44317</v>
      </c>
      <c r="CI3" s="301">
        <v>44348</v>
      </c>
      <c r="CK3" s="301">
        <v>44166</v>
      </c>
      <c r="CL3" s="301">
        <v>44197</v>
      </c>
      <c r="CM3" s="301">
        <v>44228</v>
      </c>
      <c r="CN3" s="301">
        <v>44256</v>
      </c>
      <c r="CO3" s="301">
        <v>44287</v>
      </c>
      <c r="CP3" s="301">
        <v>44317</v>
      </c>
      <c r="CQ3" s="301">
        <v>44348</v>
      </c>
      <c r="CT3" s="174" t="s">
        <v>36</v>
      </c>
      <c r="CU3" s="175" t="s">
        <v>203</v>
      </c>
      <c r="CV3" s="175" t="s">
        <v>204</v>
      </c>
      <c r="CW3" s="175" t="s">
        <v>205</v>
      </c>
      <c r="CX3" s="175" t="s">
        <v>206</v>
      </c>
      <c r="CY3" s="175" t="s">
        <v>44</v>
      </c>
      <c r="CZ3" s="175" t="s">
        <v>207</v>
      </c>
      <c r="DA3" s="175" t="s">
        <v>208</v>
      </c>
      <c r="DB3" s="175" t="s">
        <v>209</v>
      </c>
      <c r="DC3" s="175" t="s">
        <v>210</v>
      </c>
      <c r="DD3" s="175" t="s">
        <v>211</v>
      </c>
      <c r="DE3" s="175" t="s">
        <v>212</v>
      </c>
      <c r="DF3" s="175" t="s">
        <v>213</v>
      </c>
      <c r="DG3" s="176" t="s">
        <v>34</v>
      </c>
      <c r="DJ3" s="174" t="s">
        <v>36</v>
      </c>
      <c r="DK3" s="175" t="s">
        <v>203</v>
      </c>
      <c r="DL3" s="175" t="s">
        <v>204</v>
      </c>
      <c r="DM3" s="175" t="s">
        <v>205</v>
      </c>
      <c r="DN3" s="175" t="s">
        <v>206</v>
      </c>
      <c r="DO3" s="175" t="s">
        <v>44</v>
      </c>
      <c r="DP3" s="175" t="s">
        <v>207</v>
      </c>
      <c r="DQ3" s="175" t="s">
        <v>208</v>
      </c>
      <c r="DR3" s="175" t="s">
        <v>209</v>
      </c>
      <c r="DS3" s="175" t="s">
        <v>210</v>
      </c>
      <c r="DT3" s="175" t="s">
        <v>211</v>
      </c>
      <c r="DU3" s="175" t="s">
        <v>212</v>
      </c>
      <c r="DV3" s="175" t="s">
        <v>213</v>
      </c>
      <c r="DW3" s="176" t="s">
        <v>34</v>
      </c>
      <c r="DZ3" s="174" t="s">
        <v>36</v>
      </c>
      <c r="EA3" s="175" t="s">
        <v>203</v>
      </c>
      <c r="EB3" s="175" t="s">
        <v>204</v>
      </c>
      <c r="EC3" s="175" t="s">
        <v>205</v>
      </c>
      <c r="ED3" s="175" t="s">
        <v>206</v>
      </c>
      <c r="EE3" s="175" t="s">
        <v>44</v>
      </c>
      <c r="EF3" s="175" t="s">
        <v>207</v>
      </c>
      <c r="EG3" s="175" t="s">
        <v>208</v>
      </c>
      <c r="EH3" s="175" t="s">
        <v>209</v>
      </c>
      <c r="EI3" s="175" t="s">
        <v>210</v>
      </c>
      <c r="EJ3" s="175" t="s">
        <v>211</v>
      </c>
      <c r="EK3" s="175" t="s">
        <v>212</v>
      </c>
      <c r="EL3" s="175" t="s">
        <v>213</v>
      </c>
      <c r="EM3" s="176" t="s">
        <v>34</v>
      </c>
      <c r="EP3" s="174" t="s">
        <v>36</v>
      </c>
      <c r="EQ3" s="175" t="s">
        <v>203</v>
      </c>
      <c r="ER3" s="175" t="s">
        <v>204</v>
      </c>
      <c r="ES3" s="175" t="s">
        <v>205</v>
      </c>
      <c r="ET3" s="175" t="s">
        <v>206</v>
      </c>
      <c r="EU3" s="175" t="s">
        <v>44</v>
      </c>
      <c r="EV3" s="175" t="s">
        <v>207</v>
      </c>
      <c r="EW3" s="175" t="s">
        <v>208</v>
      </c>
      <c r="EX3" s="175" t="s">
        <v>209</v>
      </c>
      <c r="EY3" s="175" t="s">
        <v>210</v>
      </c>
      <c r="EZ3" s="175" t="s">
        <v>211</v>
      </c>
      <c r="FA3" s="175" t="s">
        <v>212</v>
      </c>
      <c r="FB3" s="175" t="s">
        <v>213</v>
      </c>
      <c r="FC3" s="176" t="s">
        <v>34</v>
      </c>
    </row>
    <row r="4" spans="1:159" ht="15" customHeight="1" x14ac:dyDescent="0.35">
      <c r="A4" s="492" t="s">
        <v>74</v>
      </c>
      <c r="B4" s="186" t="s">
        <v>66</v>
      </c>
      <c r="C4" s="296">
        <f t="shared" ref="C4:C16" si="0">$CR$18*CU4</f>
        <v>0</v>
      </c>
      <c r="D4" s="296">
        <f t="shared" ref="D4:D16" si="1">$CR$18*CV4</f>
        <v>0</v>
      </c>
      <c r="E4" s="296">
        <f t="shared" ref="E4:E16" si="2">$CR$18*CW4</f>
        <v>0</v>
      </c>
      <c r="F4" s="296">
        <f t="shared" ref="F4:F16" si="3">$CR$18*CX4</f>
        <v>0</v>
      </c>
      <c r="G4" s="296">
        <f>$CR$18*CY4</f>
        <v>0</v>
      </c>
      <c r="H4" s="296">
        <f t="shared" ref="H4:H16" si="4">$CR$18*CZ4</f>
        <v>0</v>
      </c>
      <c r="I4" s="296">
        <f t="shared" ref="I4:I16" si="5">$CR$18*DA4</f>
        <v>0</v>
      </c>
      <c r="J4" s="296">
        <f t="shared" ref="J4:J16" si="6">$CR$18*DB4</f>
        <v>0</v>
      </c>
      <c r="K4" s="296">
        <f t="shared" ref="K4:K16" si="7">$CR$18*DC4</f>
        <v>0</v>
      </c>
      <c r="L4" s="296">
        <f t="shared" ref="L4:L16" si="8">$CR$18*DD4</f>
        <v>0</v>
      </c>
      <c r="M4" s="296">
        <f t="shared" ref="M4:M16" si="9">$CR$18*DE4</f>
        <v>0</v>
      </c>
      <c r="N4" s="296">
        <f t="shared" ref="N4:N16" si="10">$CR$18*DF4</f>
        <v>0</v>
      </c>
      <c r="O4" s="66">
        <f t="shared" ref="O4:O17" si="11">SUM(C4:N4)</f>
        <v>0</v>
      </c>
      <c r="Q4" s="492" t="s">
        <v>74</v>
      </c>
      <c r="R4" s="186" t="s">
        <v>66</v>
      </c>
      <c r="S4" s="296">
        <f t="shared" ref="S4:S16" si="12">$CR$18*DK4</f>
        <v>0</v>
      </c>
      <c r="T4" s="296">
        <f t="shared" ref="T4:T16" si="13">$CR$18*DL4</f>
        <v>0</v>
      </c>
      <c r="U4" s="296">
        <f t="shared" ref="U4:U16" si="14">$CR$18*DM4</f>
        <v>0</v>
      </c>
      <c r="V4" s="296">
        <f t="shared" ref="V4:V16" si="15">$CR$18*DN4</f>
        <v>0</v>
      </c>
      <c r="W4" s="296">
        <f t="shared" ref="W4:W16" si="16">$CR$18*DO4</f>
        <v>0</v>
      </c>
      <c r="X4" s="296">
        <f t="shared" ref="X4:X16" si="17">$CR$18*DP4</f>
        <v>0</v>
      </c>
      <c r="Y4" s="296">
        <f t="shared" ref="Y4:Y16" si="18">$CR$18*DQ4</f>
        <v>0</v>
      </c>
      <c r="Z4" s="296">
        <f t="shared" ref="Z4:Z16" si="19">$CR$18*DR4</f>
        <v>0</v>
      </c>
      <c r="AA4" s="296">
        <f t="shared" ref="AA4:AA16" si="20">$CR$18*DS4</f>
        <v>0</v>
      </c>
      <c r="AB4" s="296">
        <f t="shared" ref="AB4:AB16" si="21">$CR$18*DT4</f>
        <v>0</v>
      </c>
      <c r="AC4" s="296">
        <f t="shared" ref="AC4:AC16" si="22">$CR$18*DU4</f>
        <v>0</v>
      </c>
      <c r="AD4" s="296">
        <f t="shared" ref="AD4:AD16" si="23">$CR$18*DV4</f>
        <v>0</v>
      </c>
      <c r="AE4" s="66">
        <f t="shared" ref="AE4:AE17" si="24">SUM(S4:AD4)</f>
        <v>0</v>
      </c>
      <c r="AG4" s="492" t="s">
        <v>74</v>
      </c>
      <c r="AH4" s="186" t="s">
        <v>66</v>
      </c>
      <c r="AI4" s="296">
        <f t="shared" ref="AI4:AI16" si="25">$CR$18*EA4</f>
        <v>0</v>
      </c>
      <c r="AJ4" s="296">
        <f t="shared" ref="AJ4:AJ16" si="26">$CR$18*EB4</f>
        <v>0</v>
      </c>
      <c r="AK4" s="296">
        <f t="shared" ref="AK4:AK16" si="27">$CR$18*EC4</f>
        <v>0</v>
      </c>
      <c r="AL4" s="296">
        <f t="shared" ref="AL4:AL16" si="28">$CR$18*ED4</f>
        <v>0</v>
      </c>
      <c r="AM4" s="296">
        <f t="shared" ref="AM4:AM16" si="29">$CR$18*EE4</f>
        <v>0</v>
      </c>
      <c r="AN4" s="296">
        <f t="shared" ref="AN4:AN16" si="30">$CR$18*EF4</f>
        <v>0</v>
      </c>
      <c r="AO4" s="296">
        <f t="shared" ref="AO4:AO16" si="31">$CR$18*EG4</f>
        <v>0</v>
      </c>
      <c r="AP4" s="296">
        <f t="shared" ref="AP4:AP16" si="32">$CR$18*EH4</f>
        <v>0</v>
      </c>
      <c r="AQ4" s="296">
        <f t="shared" ref="AQ4:AQ16" si="33">$CR$18*EI4</f>
        <v>0</v>
      </c>
      <c r="AR4" s="296">
        <f t="shared" ref="AR4:AR16" si="34">$CR$18*EJ4</f>
        <v>0</v>
      </c>
      <c r="AS4" s="296">
        <f t="shared" ref="AS4:AS16" si="35">$CR$18*EK4</f>
        <v>0</v>
      </c>
      <c r="AT4" s="296">
        <f t="shared" ref="AT4:AT16" si="36">$CR$18*EL4</f>
        <v>0</v>
      </c>
      <c r="AU4" s="66">
        <f t="shared" ref="AU4:AU17" si="37">SUM(AI4:AT4)</f>
        <v>0</v>
      </c>
      <c r="AW4" s="492" t="s">
        <v>74</v>
      </c>
      <c r="AX4" s="186" t="s">
        <v>66</v>
      </c>
      <c r="AY4" s="296">
        <f t="shared" ref="AY4:AY16" si="38">$CR$18*EQ4</f>
        <v>0</v>
      </c>
      <c r="AZ4" s="296">
        <f t="shared" ref="AZ4:AZ16" si="39">$CR$18*ER4</f>
        <v>0</v>
      </c>
      <c r="BA4" s="296">
        <f t="shared" ref="BA4:BA16" si="40">$CR$18*ES4</f>
        <v>0</v>
      </c>
      <c r="BB4" s="296">
        <f t="shared" ref="BB4:BB16" si="41">$CR$18*ET4</f>
        <v>0</v>
      </c>
      <c r="BC4" s="296">
        <f t="shared" ref="BC4:BC16" si="42">$CR$18*EU4</f>
        <v>0</v>
      </c>
      <c r="BD4" s="296">
        <f t="shared" ref="BD4:BD16" si="43">$CR$18*EV4</f>
        <v>0</v>
      </c>
      <c r="BE4" s="296">
        <f t="shared" ref="BE4:BE16" si="44">$CR$18*EW4</f>
        <v>0</v>
      </c>
      <c r="BF4" s="296">
        <f t="shared" ref="BF4:BF16" si="45">$CR$18*EX4</f>
        <v>0</v>
      </c>
      <c r="BG4" s="296">
        <f t="shared" ref="BG4:BG16" si="46">$CR$18*EY4</f>
        <v>0</v>
      </c>
      <c r="BH4" s="296">
        <f t="shared" ref="BH4:BH16" si="47">$CR$18*EZ4</f>
        <v>0</v>
      </c>
      <c r="BI4" s="296">
        <f t="shared" ref="BI4:BI16" si="48">$CR$18*FA4</f>
        <v>0</v>
      </c>
      <c r="BJ4" s="296">
        <f t="shared" ref="BJ4:BJ16" si="49">$CR$18*FB4</f>
        <v>0</v>
      </c>
      <c r="BK4" s="66">
        <f t="shared" ref="BK4:BK17" si="50">SUM(AY4:BJ4)</f>
        <v>0</v>
      </c>
      <c r="BL4" s="183"/>
      <c r="BM4" s="302">
        <v>0</v>
      </c>
      <c r="BN4" s="302">
        <v>0</v>
      </c>
      <c r="BO4" s="302">
        <v>0</v>
      </c>
      <c r="BP4" s="302">
        <v>0</v>
      </c>
      <c r="BQ4" s="302">
        <v>0</v>
      </c>
      <c r="BR4" s="302">
        <v>0</v>
      </c>
      <c r="BS4" s="302">
        <v>0</v>
      </c>
      <c r="BU4" s="302">
        <v>0</v>
      </c>
      <c r="BV4" s="302">
        <v>0</v>
      </c>
      <c r="BW4" s="302">
        <v>0</v>
      </c>
      <c r="BX4" s="302">
        <v>0</v>
      </c>
      <c r="BY4" s="302">
        <v>0</v>
      </c>
      <c r="BZ4" s="302">
        <v>0</v>
      </c>
      <c r="CA4" s="302">
        <v>0</v>
      </c>
      <c r="CC4" s="302">
        <v>0</v>
      </c>
      <c r="CD4" s="302">
        <v>0</v>
      </c>
      <c r="CE4" s="302">
        <v>0</v>
      </c>
      <c r="CF4" s="302">
        <v>0</v>
      </c>
      <c r="CG4" s="302">
        <v>0</v>
      </c>
      <c r="CH4" s="302">
        <v>0</v>
      </c>
      <c r="CI4" s="302">
        <v>0</v>
      </c>
      <c r="CK4" s="302">
        <v>0</v>
      </c>
      <c r="CL4" s="302">
        <v>0</v>
      </c>
      <c r="CM4" s="302">
        <v>0</v>
      </c>
      <c r="CN4" s="302">
        <v>0</v>
      </c>
      <c r="CO4" s="302">
        <v>0</v>
      </c>
      <c r="CP4" s="302">
        <v>0</v>
      </c>
      <c r="CQ4" s="302">
        <v>0</v>
      </c>
      <c r="CS4" s="492" t="s">
        <v>74</v>
      </c>
      <c r="CT4" s="186" t="s">
        <v>66</v>
      </c>
      <c r="CU4" s="382">
        <v>0</v>
      </c>
      <c r="CV4" s="367">
        <v>0</v>
      </c>
      <c r="CW4" s="367">
        <v>0</v>
      </c>
      <c r="CX4" s="367">
        <v>0</v>
      </c>
      <c r="CY4" s="367">
        <v>0</v>
      </c>
      <c r="CZ4" s="367">
        <v>0</v>
      </c>
      <c r="DA4" s="367">
        <v>0</v>
      </c>
      <c r="DB4" s="367">
        <v>0</v>
      </c>
      <c r="DC4" s="367">
        <v>0</v>
      </c>
      <c r="DD4" s="367">
        <v>0</v>
      </c>
      <c r="DE4" s="367">
        <v>0</v>
      </c>
      <c r="DF4" s="367">
        <v>0</v>
      </c>
      <c r="DG4" s="368">
        <f t="shared" ref="DG4:DG17" si="51">SUM(CU4:DF4)</f>
        <v>0</v>
      </c>
      <c r="DI4" s="492" t="s">
        <v>74</v>
      </c>
      <c r="DJ4" s="186" t="s">
        <v>66</v>
      </c>
      <c r="DK4" s="382">
        <v>0</v>
      </c>
      <c r="DL4" s="367">
        <v>0</v>
      </c>
      <c r="DM4" s="367">
        <v>0</v>
      </c>
      <c r="DN4" s="367">
        <v>0</v>
      </c>
      <c r="DO4" s="367">
        <v>0</v>
      </c>
      <c r="DP4" s="367">
        <v>0</v>
      </c>
      <c r="DQ4" s="367">
        <v>0</v>
      </c>
      <c r="DR4" s="367">
        <v>0</v>
      </c>
      <c r="DS4" s="367">
        <v>0</v>
      </c>
      <c r="DT4" s="367">
        <v>0</v>
      </c>
      <c r="DU4" s="367">
        <v>0</v>
      </c>
      <c r="DV4" s="367">
        <v>0</v>
      </c>
      <c r="DW4" s="368">
        <f t="shared" ref="DW4:DW17" si="52">SUM(DK4:DV4)</f>
        <v>0</v>
      </c>
      <c r="DY4" s="492" t="s">
        <v>74</v>
      </c>
      <c r="DZ4" s="186" t="s">
        <v>66</v>
      </c>
      <c r="EA4" s="382">
        <v>0</v>
      </c>
      <c r="EB4" s="367">
        <v>0</v>
      </c>
      <c r="EC4" s="367">
        <v>0</v>
      </c>
      <c r="ED4" s="367">
        <v>0</v>
      </c>
      <c r="EE4" s="367">
        <v>0</v>
      </c>
      <c r="EF4" s="367">
        <v>0</v>
      </c>
      <c r="EG4" s="367">
        <v>0</v>
      </c>
      <c r="EH4" s="367">
        <v>0</v>
      </c>
      <c r="EI4" s="367">
        <v>0</v>
      </c>
      <c r="EJ4" s="367">
        <v>0</v>
      </c>
      <c r="EK4" s="367">
        <v>0</v>
      </c>
      <c r="EL4" s="367">
        <v>0</v>
      </c>
      <c r="EM4" s="368">
        <f t="shared" ref="EM4:EM17" si="53">SUM(EA4:EL4)</f>
        <v>0</v>
      </c>
      <c r="EO4" s="492" t="s">
        <v>74</v>
      </c>
      <c r="EP4" s="186" t="s">
        <v>66</v>
      </c>
      <c r="EQ4" s="382">
        <v>0</v>
      </c>
      <c r="ER4" s="367">
        <v>0</v>
      </c>
      <c r="ES4" s="367">
        <v>0</v>
      </c>
      <c r="ET4" s="367">
        <v>0</v>
      </c>
      <c r="EU4" s="367">
        <v>0</v>
      </c>
      <c r="EV4" s="367">
        <v>0</v>
      </c>
      <c r="EW4" s="367">
        <v>0</v>
      </c>
      <c r="EX4" s="367">
        <v>0</v>
      </c>
      <c r="EY4" s="367">
        <v>0</v>
      </c>
      <c r="EZ4" s="367">
        <v>0</v>
      </c>
      <c r="FA4" s="367">
        <v>0</v>
      </c>
      <c r="FB4" s="367">
        <v>0</v>
      </c>
      <c r="FC4" s="368">
        <f t="shared" ref="FC4:FC17" si="54">SUM(EQ4:FB4)</f>
        <v>0</v>
      </c>
    </row>
    <row r="5" spans="1:159" x14ac:dyDescent="0.35">
      <c r="A5" s="493"/>
      <c r="B5" s="186" t="s">
        <v>65</v>
      </c>
      <c r="C5" s="296">
        <f t="shared" si="0"/>
        <v>0</v>
      </c>
      <c r="D5" s="296">
        <f t="shared" si="1"/>
        <v>0</v>
      </c>
      <c r="E5" s="296">
        <f t="shared" si="2"/>
        <v>0</v>
      </c>
      <c r="F5" s="296">
        <f t="shared" si="3"/>
        <v>0</v>
      </c>
      <c r="G5" s="296">
        <f t="shared" ref="G5:G16" si="55">$CR$18*CY5</f>
        <v>0</v>
      </c>
      <c r="H5" s="296">
        <f t="shared" si="4"/>
        <v>0</v>
      </c>
      <c r="I5" s="296">
        <f t="shared" si="5"/>
        <v>0</v>
      </c>
      <c r="J5" s="296">
        <f t="shared" si="6"/>
        <v>0</v>
      </c>
      <c r="K5" s="296">
        <f t="shared" si="7"/>
        <v>0</v>
      </c>
      <c r="L5" s="296">
        <f t="shared" si="8"/>
        <v>0</v>
      </c>
      <c r="M5" s="296">
        <f t="shared" si="9"/>
        <v>0</v>
      </c>
      <c r="N5" s="296">
        <f t="shared" si="10"/>
        <v>0</v>
      </c>
      <c r="O5" s="66">
        <f t="shared" si="11"/>
        <v>0</v>
      </c>
      <c r="Q5" s="493"/>
      <c r="R5" s="186" t="s">
        <v>65</v>
      </c>
      <c r="S5" s="296">
        <f t="shared" si="12"/>
        <v>0</v>
      </c>
      <c r="T5" s="296">
        <f t="shared" si="13"/>
        <v>0</v>
      </c>
      <c r="U5" s="296">
        <f t="shared" si="14"/>
        <v>0</v>
      </c>
      <c r="V5" s="296">
        <f t="shared" si="15"/>
        <v>0</v>
      </c>
      <c r="W5" s="296">
        <f t="shared" si="16"/>
        <v>0</v>
      </c>
      <c r="X5" s="296">
        <f t="shared" si="17"/>
        <v>0</v>
      </c>
      <c r="Y5" s="296">
        <f t="shared" si="18"/>
        <v>0</v>
      </c>
      <c r="Z5" s="296">
        <f t="shared" si="19"/>
        <v>0</v>
      </c>
      <c r="AA5" s="296">
        <f t="shared" si="20"/>
        <v>0</v>
      </c>
      <c r="AB5" s="296">
        <f t="shared" si="21"/>
        <v>0</v>
      </c>
      <c r="AC5" s="296">
        <f t="shared" si="22"/>
        <v>0</v>
      </c>
      <c r="AD5" s="296">
        <f t="shared" si="23"/>
        <v>0</v>
      </c>
      <c r="AE5" s="66">
        <f t="shared" si="24"/>
        <v>0</v>
      </c>
      <c r="AG5" s="493"/>
      <c r="AH5" s="186" t="s">
        <v>65</v>
      </c>
      <c r="AI5" s="296">
        <f t="shared" si="25"/>
        <v>0</v>
      </c>
      <c r="AJ5" s="296">
        <f t="shared" si="26"/>
        <v>0</v>
      </c>
      <c r="AK5" s="296">
        <f t="shared" si="27"/>
        <v>0</v>
      </c>
      <c r="AL5" s="296">
        <f t="shared" si="28"/>
        <v>0</v>
      </c>
      <c r="AM5" s="296">
        <f t="shared" si="29"/>
        <v>0</v>
      </c>
      <c r="AN5" s="296">
        <f t="shared" si="30"/>
        <v>0</v>
      </c>
      <c r="AO5" s="296">
        <f t="shared" si="31"/>
        <v>0</v>
      </c>
      <c r="AP5" s="296">
        <f t="shared" si="32"/>
        <v>0</v>
      </c>
      <c r="AQ5" s="296">
        <f t="shared" si="33"/>
        <v>0</v>
      </c>
      <c r="AR5" s="296">
        <f t="shared" si="34"/>
        <v>0</v>
      </c>
      <c r="AS5" s="296">
        <f t="shared" si="35"/>
        <v>0</v>
      </c>
      <c r="AT5" s="296">
        <f t="shared" si="36"/>
        <v>0</v>
      </c>
      <c r="AU5" s="66">
        <f t="shared" si="37"/>
        <v>0</v>
      </c>
      <c r="AW5" s="493"/>
      <c r="AX5" s="186" t="s">
        <v>65</v>
      </c>
      <c r="AY5" s="296">
        <f t="shared" si="38"/>
        <v>0</v>
      </c>
      <c r="AZ5" s="296">
        <f t="shared" si="39"/>
        <v>0</v>
      </c>
      <c r="BA5" s="296">
        <f t="shared" si="40"/>
        <v>0</v>
      </c>
      <c r="BB5" s="296">
        <f t="shared" si="41"/>
        <v>0</v>
      </c>
      <c r="BC5" s="296">
        <f t="shared" si="42"/>
        <v>0</v>
      </c>
      <c r="BD5" s="296">
        <f t="shared" si="43"/>
        <v>0</v>
      </c>
      <c r="BE5" s="296">
        <f t="shared" si="44"/>
        <v>0</v>
      </c>
      <c r="BF5" s="296">
        <f t="shared" si="45"/>
        <v>0</v>
      </c>
      <c r="BG5" s="296">
        <f t="shared" si="46"/>
        <v>0</v>
      </c>
      <c r="BH5" s="296">
        <f t="shared" si="47"/>
        <v>0</v>
      </c>
      <c r="BI5" s="296">
        <f t="shared" si="48"/>
        <v>0</v>
      </c>
      <c r="BJ5" s="296">
        <f t="shared" si="49"/>
        <v>0</v>
      </c>
      <c r="BK5" s="66">
        <f t="shared" si="50"/>
        <v>0</v>
      </c>
      <c r="BM5" s="302">
        <v>0</v>
      </c>
      <c r="BN5" s="302">
        <v>0</v>
      </c>
      <c r="BO5" s="302">
        <v>0</v>
      </c>
      <c r="BP5" s="302">
        <v>0</v>
      </c>
      <c r="BQ5" s="302">
        <v>0</v>
      </c>
      <c r="BR5" s="302">
        <v>0</v>
      </c>
      <c r="BS5" s="302">
        <v>0</v>
      </c>
      <c r="BU5" s="302">
        <v>0</v>
      </c>
      <c r="BV5" s="302">
        <v>0</v>
      </c>
      <c r="BW5" s="302">
        <v>0</v>
      </c>
      <c r="BX5" s="302">
        <v>0</v>
      </c>
      <c r="BY5" s="302">
        <v>0</v>
      </c>
      <c r="BZ5" s="302">
        <v>0</v>
      </c>
      <c r="CA5" s="302">
        <v>0</v>
      </c>
      <c r="CC5" s="302">
        <v>0</v>
      </c>
      <c r="CD5" s="302">
        <v>0</v>
      </c>
      <c r="CE5" s="302">
        <v>0</v>
      </c>
      <c r="CF5" s="302">
        <v>0</v>
      </c>
      <c r="CG5" s="302">
        <v>0</v>
      </c>
      <c r="CH5" s="302">
        <v>0</v>
      </c>
      <c r="CI5" s="302">
        <v>0</v>
      </c>
      <c r="CK5" s="302">
        <v>0</v>
      </c>
      <c r="CL5" s="302">
        <v>0</v>
      </c>
      <c r="CM5" s="302">
        <v>0</v>
      </c>
      <c r="CN5" s="302">
        <v>0</v>
      </c>
      <c r="CO5" s="302">
        <v>0</v>
      </c>
      <c r="CP5" s="302">
        <v>0</v>
      </c>
      <c r="CQ5" s="302">
        <v>0</v>
      </c>
      <c r="CS5" s="493"/>
      <c r="CT5" s="186" t="s">
        <v>65</v>
      </c>
      <c r="CU5" s="367">
        <v>0</v>
      </c>
      <c r="CV5" s="367">
        <v>0</v>
      </c>
      <c r="CW5" s="367">
        <v>0</v>
      </c>
      <c r="CX5" s="367">
        <v>0</v>
      </c>
      <c r="CY5" s="367">
        <v>0</v>
      </c>
      <c r="CZ5" s="367">
        <v>0</v>
      </c>
      <c r="DA5" s="367">
        <v>0</v>
      </c>
      <c r="DB5" s="367">
        <v>0</v>
      </c>
      <c r="DC5" s="367">
        <v>0</v>
      </c>
      <c r="DD5" s="367">
        <v>0</v>
      </c>
      <c r="DE5" s="367">
        <v>0</v>
      </c>
      <c r="DF5" s="367">
        <v>0</v>
      </c>
      <c r="DG5" s="368">
        <f t="shared" si="51"/>
        <v>0</v>
      </c>
      <c r="DI5" s="493"/>
      <c r="DJ5" s="186" t="s">
        <v>65</v>
      </c>
      <c r="DK5" s="367">
        <v>0</v>
      </c>
      <c r="DL5" s="367">
        <v>0</v>
      </c>
      <c r="DM5" s="367">
        <v>0</v>
      </c>
      <c r="DN5" s="367">
        <v>0</v>
      </c>
      <c r="DO5" s="367">
        <v>0</v>
      </c>
      <c r="DP5" s="367">
        <v>0</v>
      </c>
      <c r="DQ5" s="367">
        <v>0</v>
      </c>
      <c r="DR5" s="367">
        <v>0</v>
      </c>
      <c r="DS5" s="367">
        <v>0</v>
      </c>
      <c r="DT5" s="367">
        <v>0</v>
      </c>
      <c r="DU5" s="367">
        <v>0</v>
      </c>
      <c r="DV5" s="367">
        <v>0</v>
      </c>
      <c r="DW5" s="368">
        <f t="shared" si="52"/>
        <v>0</v>
      </c>
      <c r="DY5" s="493"/>
      <c r="DZ5" s="186" t="s">
        <v>65</v>
      </c>
      <c r="EA5" s="367">
        <v>0</v>
      </c>
      <c r="EB5" s="367">
        <v>0</v>
      </c>
      <c r="EC5" s="367">
        <v>0</v>
      </c>
      <c r="ED5" s="367">
        <v>0</v>
      </c>
      <c r="EE5" s="367">
        <v>0</v>
      </c>
      <c r="EF5" s="367">
        <v>0</v>
      </c>
      <c r="EG5" s="367">
        <v>0</v>
      </c>
      <c r="EH5" s="367">
        <v>0</v>
      </c>
      <c r="EI5" s="367">
        <v>0</v>
      </c>
      <c r="EJ5" s="367">
        <v>0</v>
      </c>
      <c r="EK5" s="367">
        <v>0</v>
      </c>
      <c r="EL5" s="367">
        <v>0</v>
      </c>
      <c r="EM5" s="368">
        <f t="shared" si="53"/>
        <v>0</v>
      </c>
      <c r="EO5" s="493"/>
      <c r="EP5" s="186" t="s">
        <v>65</v>
      </c>
      <c r="EQ5" s="367">
        <v>0</v>
      </c>
      <c r="ER5" s="367">
        <v>0</v>
      </c>
      <c r="ES5" s="367">
        <v>0</v>
      </c>
      <c r="ET5" s="367">
        <v>0</v>
      </c>
      <c r="EU5" s="367">
        <v>0</v>
      </c>
      <c r="EV5" s="367">
        <v>0</v>
      </c>
      <c r="EW5" s="367">
        <v>0</v>
      </c>
      <c r="EX5" s="367">
        <v>0</v>
      </c>
      <c r="EY5" s="367">
        <v>0</v>
      </c>
      <c r="EZ5" s="367">
        <v>0</v>
      </c>
      <c r="FA5" s="367">
        <v>0</v>
      </c>
      <c r="FB5" s="367">
        <v>0</v>
      </c>
      <c r="FC5" s="368">
        <f t="shared" si="54"/>
        <v>0</v>
      </c>
    </row>
    <row r="6" spans="1:159" x14ac:dyDescent="0.35">
      <c r="A6" s="493"/>
      <c r="B6" s="186" t="s">
        <v>64</v>
      </c>
      <c r="C6" s="296">
        <f t="shared" si="0"/>
        <v>0</v>
      </c>
      <c r="D6" s="296">
        <f t="shared" si="1"/>
        <v>0</v>
      </c>
      <c r="E6" s="296">
        <f t="shared" si="2"/>
        <v>0</v>
      </c>
      <c r="F6" s="296">
        <f t="shared" si="3"/>
        <v>0</v>
      </c>
      <c r="G6" s="296">
        <f t="shared" si="55"/>
        <v>0</v>
      </c>
      <c r="H6" s="296">
        <f t="shared" si="4"/>
        <v>0</v>
      </c>
      <c r="I6" s="296">
        <f t="shared" si="5"/>
        <v>0</v>
      </c>
      <c r="J6" s="296">
        <f t="shared" si="6"/>
        <v>0</v>
      </c>
      <c r="K6" s="296">
        <f t="shared" si="7"/>
        <v>0</v>
      </c>
      <c r="L6" s="296">
        <f t="shared" si="8"/>
        <v>0</v>
      </c>
      <c r="M6" s="296">
        <f t="shared" si="9"/>
        <v>0</v>
      </c>
      <c r="N6" s="296">
        <f t="shared" si="10"/>
        <v>0</v>
      </c>
      <c r="O6" s="66">
        <f t="shared" si="11"/>
        <v>0</v>
      </c>
      <c r="Q6" s="493"/>
      <c r="R6" s="186" t="s">
        <v>64</v>
      </c>
      <c r="S6" s="296">
        <f t="shared" si="12"/>
        <v>0</v>
      </c>
      <c r="T6" s="296">
        <f t="shared" si="13"/>
        <v>0</v>
      </c>
      <c r="U6" s="296">
        <f t="shared" si="14"/>
        <v>0</v>
      </c>
      <c r="V6" s="296">
        <f t="shared" si="15"/>
        <v>0</v>
      </c>
      <c r="W6" s="296">
        <f t="shared" si="16"/>
        <v>0</v>
      </c>
      <c r="X6" s="296">
        <f t="shared" si="17"/>
        <v>0</v>
      </c>
      <c r="Y6" s="296">
        <f t="shared" si="18"/>
        <v>0</v>
      </c>
      <c r="Z6" s="296">
        <f t="shared" si="19"/>
        <v>0</v>
      </c>
      <c r="AA6" s="296">
        <f t="shared" si="20"/>
        <v>0</v>
      </c>
      <c r="AB6" s="296">
        <f t="shared" si="21"/>
        <v>0</v>
      </c>
      <c r="AC6" s="296">
        <f t="shared" si="22"/>
        <v>0</v>
      </c>
      <c r="AD6" s="296">
        <f t="shared" si="23"/>
        <v>0</v>
      </c>
      <c r="AE6" s="66">
        <f t="shared" si="24"/>
        <v>0</v>
      </c>
      <c r="AG6" s="493"/>
      <c r="AH6" s="186" t="s">
        <v>64</v>
      </c>
      <c r="AI6" s="296">
        <f t="shared" si="25"/>
        <v>0</v>
      </c>
      <c r="AJ6" s="296">
        <f t="shared" si="26"/>
        <v>0</v>
      </c>
      <c r="AK6" s="296">
        <f t="shared" si="27"/>
        <v>0</v>
      </c>
      <c r="AL6" s="296">
        <f t="shared" si="28"/>
        <v>0</v>
      </c>
      <c r="AM6" s="296">
        <f t="shared" si="29"/>
        <v>0</v>
      </c>
      <c r="AN6" s="296">
        <f t="shared" si="30"/>
        <v>0</v>
      </c>
      <c r="AO6" s="296">
        <f t="shared" si="31"/>
        <v>0</v>
      </c>
      <c r="AP6" s="296">
        <f t="shared" si="32"/>
        <v>0</v>
      </c>
      <c r="AQ6" s="296">
        <f t="shared" si="33"/>
        <v>0</v>
      </c>
      <c r="AR6" s="296">
        <f t="shared" si="34"/>
        <v>0</v>
      </c>
      <c r="AS6" s="296">
        <f t="shared" si="35"/>
        <v>0</v>
      </c>
      <c r="AT6" s="296">
        <f t="shared" si="36"/>
        <v>0</v>
      </c>
      <c r="AU6" s="66">
        <f t="shared" si="37"/>
        <v>0</v>
      </c>
      <c r="AW6" s="493"/>
      <c r="AX6" s="186" t="s">
        <v>64</v>
      </c>
      <c r="AY6" s="296">
        <f t="shared" si="38"/>
        <v>0</v>
      </c>
      <c r="AZ6" s="296">
        <f t="shared" si="39"/>
        <v>0</v>
      </c>
      <c r="BA6" s="296">
        <f t="shared" si="40"/>
        <v>0</v>
      </c>
      <c r="BB6" s="296">
        <f t="shared" si="41"/>
        <v>0</v>
      </c>
      <c r="BC6" s="296">
        <f t="shared" si="42"/>
        <v>0</v>
      </c>
      <c r="BD6" s="296">
        <f t="shared" si="43"/>
        <v>0</v>
      </c>
      <c r="BE6" s="296">
        <f t="shared" si="44"/>
        <v>0</v>
      </c>
      <c r="BF6" s="296">
        <f t="shared" si="45"/>
        <v>0</v>
      </c>
      <c r="BG6" s="296">
        <f t="shared" si="46"/>
        <v>0</v>
      </c>
      <c r="BH6" s="296">
        <f t="shared" si="47"/>
        <v>0</v>
      </c>
      <c r="BI6" s="296">
        <f t="shared" si="48"/>
        <v>0</v>
      </c>
      <c r="BJ6" s="296">
        <f t="shared" si="49"/>
        <v>0</v>
      </c>
      <c r="BK6" s="66">
        <f t="shared" si="50"/>
        <v>0</v>
      </c>
      <c r="BM6" s="302">
        <v>0</v>
      </c>
      <c r="BN6" s="302">
        <v>0</v>
      </c>
      <c r="BO6" s="302">
        <v>0</v>
      </c>
      <c r="BP6" s="302">
        <v>0</v>
      </c>
      <c r="BQ6" s="302">
        <v>0</v>
      </c>
      <c r="BR6" s="302">
        <v>0</v>
      </c>
      <c r="BS6" s="302">
        <v>0</v>
      </c>
      <c r="BU6" s="302">
        <v>0</v>
      </c>
      <c r="BV6" s="302">
        <v>0</v>
      </c>
      <c r="BW6" s="302">
        <v>0</v>
      </c>
      <c r="BX6" s="302">
        <v>0</v>
      </c>
      <c r="BY6" s="302">
        <v>0</v>
      </c>
      <c r="BZ6" s="302">
        <v>0</v>
      </c>
      <c r="CA6" s="302">
        <v>0</v>
      </c>
      <c r="CC6" s="302">
        <v>0</v>
      </c>
      <c r="CD6" s="302">
        <v>0</v>
      </c>
      <c r="CE6" s="302">
        <v>0</v>
      </c>
      <c r="CF6" s="302">
        <v>0</v>
      </c>
      <c r="CG6" s="302">
        <v>0</v>
      </c>
      <c r="CH6" s="302">
        <v>0</v>
      </c>
      <c r="CI6" s="302">
        <v>0</v>
      </c>
      <c r="CK6" s="302">
        <v>0</v>
      </c>
      <c r="CL6" s="302">
        <v>0</v>
      </c>
      <c r="CM6" s="302">
        <v>0</v>
      </c>
      <c r="CN6" s="302">
        <v>0</v>
      </c>
      <c r="CO6" s="302">
        <v>0</v>
      </c>
      <c r="CP6" s="302">
        <v>0</v>
      </c>
      <c r="CQ6" s="302">
        <v>0</v>
      </c>
      <c r="CS6" s="493"/>
      <c r="CT6" s="186" t="s">
        <v>64</v>
      </c>
      <c r="CU6" s="367">
        <v>0</v>
      </c>
      <c r="CV6" s="367">
        <v>0</v>
      </c>
      <c r="CW6" s="367">
        <v>0</v>
      </c>
      <c r="CX6" s="367">
        <v>0</v>
      </c>
      <c r="CY6" s="367">
        <v>0</v>
      </c>
      <c r="CZ6" s="367">
        <v>0</v>
      </c>
      <c r="DA6" s="367">
        <v>0</v>
      </c>
      <c r="DB6" s="367">
        <v>0</v>
      </c>
      <c r="DC6" s="367">
        <v>0</v>
      </c>
      <c r="DD6" s="367">
        <v>0</v>
      </c>
      <c r="DE6" s="367">
        <v>0</v>
      </c>
      <c r="DF6" s="367">
        <v>0</v>
      </c>
      <c r="DG6" s="368">
        <f t="shared" si="51"/>
        <v>0</v>
      </c>
      <c r="DI6" s="493"/>
      <c r="DJ6" s="186" t="s">
        <v>64</v>
      </c>
      <c r="DK6" s="367">
        <v>0</v>
      </c>
      <c r="DL6" s="367">
        <v>0</v>
      </c>
      <c r="DM6" s="367">
        <v>0</v>
      </c>
      <c r="DN6" s="367">
        <v>0</v>
      </c>
      <c r="DO6" s="367">
        <v>0</v>
      </c>
      <c r="DP6" s="367">
        <v>0</v>
      </c>
      <c r="DQ6" s="367">
        <v>0</v>
      </c>
      <c r="DR6" s="367">
        <v>0</v>
      </c>
      <c r="DS6" s="367">
        <v>0</v>
      </c>
      <c r="DT6" s="367">
        <v>0</v>
      </c>
      <c r="DU6" s="367">
        <v>0</v>
      </c>
      <c r="DV6" s="367">
        <v>0</v>
      </c>
      <c r="DW6" s="368">
        <f t="shared" si="52"/>
        <v>0</v>
      </c>
      <c r="DY6" s="493"/>
      <c r="DZ6" s="186" t="s">
        <v>64</v>
      </c>
      <c r="EA6" s="367">
        <v>0</v>
      </c>
      <c r="EB6" s="367">
        <v>0</v>
      </c>
      <c r="EC6" s="367">
        <v>0</v>
      </c>
      <c r="ED6" s="367">
        <v>0</v>
      </c>
      <c r="EE6" s="367">
        <v>0</v>
      </c>
      <c r="EF6" s="367">
        <v>0</v>
      </c>
      <c r="EG6" s="367">
        <v>0</v>
      </c>
      <c r="EH6" s="367">
        <v>0</v>
      </c>
      <c r="EI6" s="367">
        <v>0</v>
      </c>
      <c r="EJ6" s="367">
        <v>0</v>
      </c>
      <c r="EK6" s="367">
        <v>0</v>
      </c>
      <c r="EL6" s="367">
        <v>0</v>
      </c>
      <c r="EM6" s="368">
        <f t="shared" si="53"/>
        <v>0</v>
      </c>
      <c r="EO6" s="493"/>
      <c r="EP6" s="186" t="s">
        <v>64</v>
      </c>
      <c r="EQ6" s="367">
        <v>0</v>
      </c>
      <c r="ER6" s="367">
        <v>0</v>
      </c>
      <c r="ES6" s="367">
        <v>0</v>
      </c>
      <c r="ET6" s="367">
        <v>0</v>
      </c>
      <c r="EU6" s="367">
        <v>0</v>
      </c>
      <c r="EV6" s="367">
        <v>0</v>
      </c>
      <c r="EW6" s="367">
        <v>0</v>
      </c>
      <c r="EX6" s="367">
        <v>0</v>
      </c>
      <c r="EY6" s="367">
        <v>0</v>
      </c>
      <c r="EZ6" s="367">
        <v>0</v>
      </c>
      <c r="FA6" s="367">
        <v>0</v>
      </c>
      <c r="FB6" s="367">
        <v>0</v>
      </c>
      <c r="FC6" s="368">
        <f t="shared" si="54"/>
        <v>0</v>
      </c>
    </row>
    <row r="7" spans="1:159" x14ac:dyDescent="0.35">
      <c r="A7" s="493"/>
      <c r="B7" s="186" t="s">
        <v>63</v>
      </c>
      <c r="C7" s="296">
        <f t="shared" si="0"/>
        <v>0</v>
      </c>
      <c r="D7" s="296">
        <f t="shared" si="1"/>
        <v>0</v>
      </c>
      <c r="E7" s="296">
        <f t="shared" si="2"/>
        <v>0</v>
      </c>
      <c r="F7" s="296">
        <f t="shared" si="3"/>
        <v>0</v>
      </c>
      <c r="G7" s="296">
        <f t="shared" si="55"/>
        <v>0</v>
      </c>
      <c r="H7" s="296">
        <f t="shared" si="4"/>
        <v>0</v>
      </c>
      <c r="I7" s="296">
        <f t="shared" si="5"/>
        <v>0</v>
      </c>
      <c r="J7" s="296">
        <f t="shared" si="6"/>
        <v>0</v>
      </c>
      <c r="K7" s="296">
        <f t="shared" si="7"/>
        <v>0</v>
      </c>
      <c r="L7" s="296">
        <f t="shared" si="8"/>
        <v>6168.3169981659321</v>
      </c>
      <c r="M7" s="296">
        <f t="shared" si="9"/>
        <v>0</v>
      </c>
      <c r="N7" s="296">
        <f t="shared" si="10"/>
        <v>0</v>
      </c>
      <c r="O7" s="66">
        <f t="shared" si="11"/>
        <v>6168.3169981659321</v>
      </c>
      <c r="Q7" s="493"/>
      <c r="R7" s="186" t="s">
        <v>63</v>
      </c>
      <c r="S7" s="296">
        <f t="shared" si="12"/>
        <v>0</v>
      </c>
      <c r="T7" s="296">
        <f t="shared" si="13"/>
        <v>0</v>
      </c>
      <c r="U7" s="296">
        <f t="shared" si="14"/>
        <v>0</v>
      </c>
      <c r="V7" s="296">
        <f t="shared" si="15"/>
        <v>0</v>
      </c>
      <c r="W7" s="296">
        <f t="shared" si="16"/>
        <v>0</v>
      </c>
      <c r="X7" s="296">
        <f t="shared" si="17"/>
        <v>0</v>
      </c>
      <c r="Y7" s="296">
        <f t="shared" si="18"/>
        <v>0</v>
      </c>
      <c r="Z7" s="296">
        <f t="shared" si="19"/>
        <v>0</v>
      </c>
      <c r="AA7" s="296">
        <f t="shared" si="20"/>
        <v>0</v>
      </c>
      <c r="AB7" s="296">
        <f t="shared" si="21"/>
        <v>0</v>
      </c>
      <c r="AC7" s="296">
        <f t="shared" si="22"/>
        <v>0</v>
      </c>
      <c r="AD7" s="296">
        <f t="shared" si="23"/>
        <v>0</v>
      </c>
      <c r="AE7" s="66">
        <f t="shared" si="24"/>
        <v>0</v>
      </c>
      <c r="AG7" s="493"/>
      <c r="AH7" s="186" t="s">
        <v>63</v>
      </c>
      <c r="AI7" s="296">
        <f t="shared" si="25"/>
        <v>0</v>
      </c>
      <c r="AJ7" s="296">
        <f t="shared" si="26"/>
        <v>0</v>
      </c>
      <c r="AK7" s="296">
        <f t="shared" si="27"/>
        <v>0</v>
      </c>
      <c r="AL7" s="296">
        <f t="shared" si="28"/>
        <v>0</v>
      </c>
      <c r="AM7" s="296">
        <f t="shared" si="29"/>
        <v>0</v>
      </c>
      <c r="AN7" s="296">
        <f t="shared" si="30"/>
        <v>0</v>
      </c>
      <c r="AO7" s="296">
        <f t="shared" si="31"/>
        <v>0</v>
      </c>
      <c r="AP7" s="296">
        <f t="shared" si="32"/>
        <v>0</v>
      </c>
      <c r="AQ7" s="296">
        <f t="shared" si="33"/>
        <v>0</v>
      </c>
      <c r="AR7" s="296">
        <f t="shared" si="34"/>
        <v>0</v>
      </c>
      <c r="AS7" s="296">
        <f t="shared" si="35"/>
        <v>0</v>
      </c>
      <c r="AT7" s="296">
        <f t="shared" si="36"/>
        <v>0</v>
      </c>
      <c r="AU7" s="66">
        <f t="shared" si="37"/>
        <v>0</v>
      </c>
      <c r="AW7" s="493"/>
      <c r="AX7" s="186" t="s">
        <v>63</v>
      </c>
      <c r="AY7" s="296">
        <f t="shared" si="38"/>
        <v>0</v>
      </c>
      <c r="AZ7" s="296">
        <f t="shared" si="39"/>
        <v>0</v>
      </c>
      <c r="BA7" s="296">
        <f t="shared" si="40"/>
        <v>0</v>
      </c>
      <c r="BB7" s="296">
        <f t="shared" si="41"/>
        <v>0</v>
      </c>
      <c r="BC7" s="296">
        <f t="shared" si="42"/>
        <v>0</v>
      </c>
      <c r="BD7" s="296">
        <f t="shared" si="43"/>
        <v>0</v>
      </c>
      <c r="BE7" s="296">
        <f t="shared" si="44"/>
        <v>0</v>
      </c>
      <c r="BF7" s="296">
        <f t="shared" si="45"/>
        <v>0</v>
      </c>
      <c r="BG7" s="296">
        <f t="shared" si="46"/>
        <v>0</v>
      </c>
      <c r="BH7" s="296">
        <f t="shared" si="47"/>
        <v>0</v>
      </c>
      <c r="BI7" s="296">
        <f t="shared" si="48"/>
        <v>0</v>
      </c>
      <c r="BJ7" s="296">
        <f t="shared" si="49"/>
        <v>0</v>
      </c>
      <c r="BK7" s="66">
        <f t="shared" si="50"/>
        <v>0</v>
      </c>
      <c r="BM7" s="302">
        <v>0</v>
      </c>
      <c r="BN7" s="302">
        <v>0</v>
      </c>
      <c r="BO7" s="302">
        <v>0</v>
      </c>
      <c r="BP7" s="302">
        <v>0</v>
      </c>
      <c r="BQ7" s="302">
        <v>0</v>
      </c>
      <c r="BR7" s="302">
        <v>0</v>
      </c>
      <c r="BS7" s="302">
        <v>0</v>
      </c>
      <c r="BU7" s="302">
        <v>0</v>
      </c>
      <c r="BV7" s="302">
        <v>0</v>
      </c>
      <c r="BW7" s="302">
        <v>0</v>
      </c>
      <c r="BX7" s="302">
        <v>0</v>
      </c>
      <c r="BY7" s="302">
        <v>0</v>
      </c>
      <c r="BZ7" s="302">
        <v>0</v>
      </c>
      <c r="CA7" s="302">
        <v>0</v>
      </c>
      <c r="CC7" s="302">
        <v>0</v>
      </c>
      <c r="CD7" s="302">
        <v>0</v>
      </c>
      <c r="CE7" s="302">
        <v>0</v>
      </c>
      <c r="CF7" s="302">
        <v>0</v>
      </c>
      <c r="CG7" s="302">
        <v>0</v>
      </c>
      <c r="CH7" s="302">
        <v>0</v>
      </c>
      <c r="CI7" s="302">
        <v>0</v>
      </c>
      <c r="CK7" s="302">
        <v>0</v>
      </c>
      <c r="CL7" s="302">
        <v>0</v>
      </c>
      <c r="CM7" s="302">
        <v>0</v>
      </c>
      <c r="CN7" s="302">
        <v>0</v>
      </c>
      <c r="CO7" s="302">
        <v>0</v>
      </c>
      <c r="CP7" s="302">
        <v>0</v>
      </c>
      <c r="CQ7" s="302">
        <v>0</v>
      </c>
      <c r="CS7" s="493"/>
      <c r="CT7" s="186" t="s">
        <v>63</v>
      </c>
      <c r="CU7" s="367">
        <v>0</v>
      </c>
      <c r="CV7" s="367">
        <v>0</v>
      </c>
      <c r="CW7" s="367">
        <v>0</v>
      </c>
      <c r="CX7" s="367">
        <v>0</v>
      </c>
      <c r="CY7" s="367">
        <v>0</v>
      </c>
      <c r="CZ7" s="367">
        <v>0</v>
      </c>
      <c r="DA7" s="367">
        <v>0</v>
      </c>
      <c r="DB7" s="367">
        <v>0</v>
      </c>
      <c r="DC7" s="367">
        <v>0</v>
      </c>
      <c r="DD7" s="367">
        <v>1.3382990892070849E-3</v>
      </c>
      <c r="DE7" s="367">
        <v>0</v>
      </c>
      <c r="DF7" s="367">
        <v>0</v>
      </c>
      <c r="DG7" s="368">
        <f t="shared" si="51"/>
        <v>1.3382990892070849E-3</v>
      </c>
      <c r="DI7" s="493"/>
      <c r="DJ7" s="186" t="s">
        <v>63</v>
      </c>
      <c r="DK7" s="367">
        <v>0</v>
      </c>
      <c r="DL7" s="367">
        <v>0</v>
      </c>
      <c r="DM7" s="367">
        <v>0</v>
      </c>
      <c r="DN7" s="367">
        <v>0</v>
      </c>
      <c r="DO7" s="367">
        <v>0</v>
      </c>
      <c r="DP7" s="367">
        <v>0</v>
      </c>
      <c r="DQ7" s="367">
        <v>0</v>
      </c>
      <c r="DR7" s="367">
        <v>0</v>
      </c>
      <c r="DS7" s="367">
        <v>0</v>
      </c>
      <c r="DT7" s="367">
        <v>0</v>
      </c>
      <c r="DU7" s="367">
        <v>0</v>
      </c>
      <c r="DV7" s="367">
        <v>0</v>
      </c>
      <c r="DW7" s="368">
        <f t="shared" si="52"/>
        <v>0</v>
      </c>
      <c r="DY7" s="493"/>
      <c r="DZ7" s="186" t="s">
        <v>63</v>
      </c>
      <c r="EA7" s="367">
        <v>0</v>
      </c>
      <c r="EB7" s="367">
        <v>0</v>
      </c>
      <c r="EC7" s="367">
        <v>0</v>
      </c>
      <c r="ED7" s="367">
        <v>0</v>
      </c>
      <c r="EE7" s="367">
        <v>0</v>
      </c>
      <c r="EF7" s="367">
        <v>0</v>
      </c>
      <c r="EG7" s="367">
        <v>0</v>
      </c>
      <c r="EH7" s="367">
        <v>0</v>
      </c>
      <c r="EI7" s="367">
        <v>0</v>
      </c>
      <c r="EJ7" s="367">
        <v>0</v>
      </c>
      <c r="EK7" s="367">
        <v>0</v>
      </c>
      <c r="EL7" s="367">
        <v>0</v>
      </c>
      <c r="EM7" s="368">
        <f t="shared" si="53"/>
        <v>0</v>
      </c>
      <c r="EO7" s="493"/>
      <c r="EP7" s="186" t="s">
        <v>63</v>
      </c>
      <c r="EQ7" s="367">
        <v>0</v>
      </c>
      <c r="ER7" s="367">
        <v>0</v>
      </c>
      <c r="ES7" s="367">
        <v>0</v>
      </c>
      <c r="ET7" s="367">
        <v>0</v>
      </c>
      <c r="EU7" s="367">
        <v>0</v>
      </c>
      <c r="EV7" s="367">
        <v>0</v>
      </c>
      <c r="EW7" s="367">
        <v>0</v>
      </c>
      <c r="EX7" s="367">
        <v>0</v>
      </c>
      <c r="EY7" s="367">
        <v>0</v>
      </c>
      <c r="EZ7" s="367">
        <v>0</v>
      </c>
      <c r="FA7" s="367">
        <v>0</v>
      </c>
      <c r="FB7" s="367">
        <v>0</v>
      </c>
      <c r="FC7" s="368">
        <f t="shared" si="54"/>
        <v>0</v>
      </c>
    </row>
    <row r="8" spans="1:159" x14ac:dyDescent="0.35">
      <c r="A8" s="493"/>
      <c r="B8" s="186" t="s">
        <v>62</v>
      </c>
      <c r="C8" s="296">
        <f t="shared" si="0"/>
        <v>0</v>
      </c>
      <c r="D8" s="296">
        <f t="shared" si="1"/>
        <v>0</v>
      </c>
      <c r="E8" s="296">
        <f t="shared" si="2"/>
        <v>0</v>
      </c>
      <c r="F8" s="296">
        <f t="shared" si="3"/>
        <v>0</v>
      </c>
      <c r="G8" s="296">
        <f t="shared" si="55"/>
        <v>0</v>
      </c>
      <c r="H8" s="296">
        <f t="shared" si="4"/>
        <v>0</v>
      </c>
      <c r="I8" s="296">
        <f t="shared" si="5"/>
        <v>0</v>
      </c>
      <c r="J8" s="296">
        <f t="shared" si="6"/>
        <v>0</v>
      </c>
      <c r="K8" s="296">
        <f t="shared" si="7"/>
        <v>0</v>
      </c>
      <c r="L8" s="296">
        <f t="shared" si="8"/>
        <v>0</v>
      </c>
      <c r="M8" s="296">
        <f t="shared" si="9"/>
        <v>0</v>
      </c>
      <c r="N8" s="296">
        <f t="shared" si="10"/>
        <v>0</v>
      </c>
      <c r="O8" s="66">
        <f t="shared" si="11"/>
        <v>0</v>
      </c>
      <c r="Q8" s="493"/>
      <c r="R8" s="186" t="s">
        <v>62</v>
      </c>
      <c r="S8" s="296">
        <f t="shared" si="12"/>
        <v>0</v>
      </c>
      <c r="T8" s="296">
        <f t="shared" si="13"/>
        <v>0</v>
      </c>
      <c r="U8" s="296">
        <f t="shared" si="14"/>
        <v>0</v>
      </c>
      <c r="V8" s="296">
        <f t="shared" si="15"/>
        <v>0</v>
      </c>
      <c r="W8" s="296">
        <f t="shared" si="16"/>
        <v>0</v>
      </c>
      <c r="X8" s="296">
        <f t="shared" si="17"/>
        <v>0</v>
      </c>
      <c r="Y8" s="296">
        <f t="shared" si="18"/>
        <v>0</v>
      </c>
      <c r="Z8" s="296">
        <f t="shared" si="19"/>
        <v>0</v>
      </c>
      <c r="AA8" s="296">
        <f t="shared" si="20"/>
        <v>0</v>
      </c>
      <c r="AB8" s="296">
        <f t="shared" si="21"/>
        <v>0</v>
      </c>
      <c r="AC8" s="296">
        <f t="shared" si="22"/>
        <v>0</v>
      </c>
      <c r="AD8" s="296">
        <f t="shared" si="23"/>
        <v>0</v>
      </c>
      <c r="AE8" s="66">
        <f t="shared" si="24"/>
        <v>0</v>
      </c>
      <c r="AG8" s="493"/>
      <c r="AH8" s="186" t="s">
        <v>62</v>
      </c>
      <c r="AI8" s="296">
        <f t="shared" si="25"/>
        <v>0</v>
      </c>
      <c r="AJ8" s="296">
        <f t="shared" si="26"/>
        <v>0</v>
      </c>
      <c r="AK8" s="296">
        <f t="shared" si="27"/>
        <v>0</v>
      </c>
      <c r="AL8" s="296">
        <f t="shared" si="28"/>
        <v>0</v>
      </c>
      <c r="AM8" s="296">
        <f t="shared" si="29"/>
        <v>0</v>
      </c>
      <c r="AN8" s="296">
        <f t="shared" si="30"/>
        <v>0</v>
      </c>
      <c r="AO8" s="296">
        <f t="shared" si="31"/>
        <v>0</v>
      </c>
      <c r="AP8" s="296">
        <f t="shared" si="32"/>
        <v>0</v>
      </c>
      <c r="AQ8" s="296">
        <f t="shared" si="33"/>
        <v>0</v>
      </c>
      <c r="AR8" s="296">
        <f t="shared" si="34"/>
        <v>0</v>
      </c>
      <c r="AS8" s="296">
        <f t="shared" si="35"/>
        <v>0</v>
      </c>
      <c r="AT8" s="296">
        <f t="shared" si="36"/>
        <v>0</v>
      </c>
      <c r="AU8" s="66">
        <f t="shared" si="37"/>
        <v>0</v>
      </c>
      <c r="AW8" s="493"/>
      <c r="AX8" s="186" t="s">
        <v>62</v>
      </c>
      <c r="AY8" s="296">
        <f t="shared" si="38"/>
        <v>0</v>
      </c>
      <c r="AZ8" s="296">
        <f t="shared" si="39"/>
        <v>0</v>
      </c>
      <c r="BA8" s="296">
        <f t="shared" si="40"/>
        <v>0</v>
      </c>
      <c r="BB8" s="296">
        <f t="shared" si="41"/>
        <v>0</v>
      </c>
      <c r="BC8" s="296">
        <f t="shared" si="42"/>
        <v>0</v>
      </c>
      <c r="BD8" s="296">
        <f t="shared" si="43"/>
        <v>0</v>
      </c>
      <c r="BE8" s="296">
        <f t="shared" si="44"/>
        <v>0</v>
      </c>
      <c r="BF8" s="296">
        <f t="shared" si="45"/>
        <v>0</v>
      </c>
      <c r="BG8" s="296">
        <f t="shared" si="46"/>
        <v>0</v>
      </c>
      <c r="BH8" s="296">
        <f t="shared" si="47"/>
        <v>0</v>
      </c>
      <c r="BI8" s="296">
        <f t="shared" si="48"/>
        <v>0</v>
      </c>
      <c r="BJ8" s="296">
        <f t="shared" si="49"/>
        <v>0</v>
      </c>
      <c r="BK8" s="66">
        <f t="shared" si="50"/>
        <v>0</v>
      </c>
      <c r="BM8" s="302">
        <v>0</v>
      </c>
      <c r="BN8" s="302">
        <v>0</v>
      </c>
      <c r="BO8" s="302">
        <v>0</v>
      </c>
      <c r="BP8" s="302">
        <v>0</v>
      </c>
      <c r="BQ8" s="302">
        <v>0</v>
      </c>
      <c r="BR8" s="302">
        <v>0</v>
      </c>
      <c r="BS8" s="302">
        <v>0</v>
      </c>
      <c r="BU8" s="302">
        <v>0</v>
      </c>
      <c r="BV8" s="302">
        <v>0</v>
      </c>
      <c r="BW8" s="302">
        <v>0</v>
      </c>
      <c r="BX8" s="302">
        <v>0</v>
      </c>
      <c r="BY8" s="302">
        <v>0</v>
      </c>
      <c r="BZ8" s="302">
        <v>0</v>
      </c>
      <c r="CA8" s="302">
        <v>0</v>
      </c>
      <c r="CC8" s="302">
        <v>0</v>
      </c>
      <c r="CD8" s="302">
        <v>0</v>
      </c>
      <c r="CE8" s="302">
        <v>0</v>
      </c>
      <c r="CF8" s="302">
        <v>0</v>
      </c>
      <c r="CG8" s="302">
        <v>0</v>
      </c>
      <c r="CH8" s="302">
        <v>0</v>
      </c>
      <c r="CI8" s="302">
        <v>0</v>
      </c>
      <c r="CK8" s="302">
        <v>0</v>
      </c>
      <c r="CL8" s="302">
        <v>0</v>
      </c>
      <c r="CM8" s="302">
        <v>0</v>
      </c>
      <c r="CN8" s="302">
        <v>0</v>
      </c>
      <c r="CO8" s="302">
        <v>0</v>
      </c>
      <c r="CP8" s="302">
        <v>0</v>
      </c>
      <c r="CQ8" s="302">
        <v>0</v>
      </c>
      <c r="CS8" s="493"/>
      <c r="CT8" s="186" t="s">
        <v>62</v>
      </c>
      <c r="CU8" s="367">
        <v>0</v>
      </c>
      <c r="CV8" s="367">
        <v>0</v>
      </c>
      <c r="CW8" s="367">
        <v>0</v>
      </c>
      <c r="CX8" s="367">
        <v>0</v>
      </c>
      <c r="CY8" s="367">
        <v>0</v>
      </c>
      <c r="CZ8" s="367">
        <v>0</v>
      </c>
      <c r="DA8" s="367">
        <v>0</v>
      </c>
      <c r="DB8" s="367">
        <v>0</v>
      </c>
      <c r="DC8" s="367">
        <v>0</v>
      </c>
      <c r="DD8" s="367">
        <v>0</v>
      </c>
      <c r="DE8" s="367">
        <v>0</v>
      </c>
      <c r="DF8" s="367">
        <v>0</v>
      </c>
      <c r="DG8" s="368">
        <f t="shared" si="51"/>
        <v>0</v>
      </c>
      <c r="DI8" s="493"/>
      <c r="DJ8" s="186" t="s">
        <v>62</v>
      </c>
      <c r="DK8" s="367">
        <v>0</v>
      </c>
      <c r="DL8" s="367">
        <v>0</v>
      </c>
      <c r="DM8" s="367">
        <v>0</v>
      </c>
      <c r="DN8" s="367">
        <v>0</v>
      </c>
      <c r="DO8" s="367">
        <v>0</v>
      </c>
      <c r="DP8" s="367">
        <v>0</v>
      </c>
      <c r="DQ8" s="367">
        <v>0</v>
      </c>
      <c r="DR8" s="367">
        <v>0</v>
      </c>
      <c r="DS8" s="367">
        <v>0</v>
      </c>
      <c r="DT8" s="367">
        <v>0</v>
      </c>
      <c r="DU8" s="367">
        <v>0</v>
      </c>
      <c r="DV8" s="367">
        <v>0</v>
      </c>
      <c r="DW8" s="368">
        <f t="shared" si="52"/>
        <v>0</v>
      </c>
      <c r="DY8" s="493"/>
      <c r="DZ8" s="186" t="s">
        <v>62</v>
      </c>
      <c r="EA8" s="367">
        <v>0</v>
      </c>
      <c r="EB8" s="367">
        <v>0</v>
      </c>
      <c r="EC8" s="367">
        <v>0</v>
      </c>
      <c r="ED8" s="367">
        <v>0</v>
      </c>
      <c r="EE8" s="367">
        <v>0</v>
      </c>
      <c r="EF8" s="367">
        <v>0</v>
      </c>
      <c r="EG8" s="367">
        <v>0</v>
      </c>
      <c r="EH8" s="367">
        <v>0</v>
      </c>
      <c r="EI8" s="367">
        <v>0</v>
      </c>
      <c r="EJ8" s="367">
        <v>0</v>
      </c>
      <c r="EK8" s="367">
        <v>0</v>
      </c>
      <c r="EL8" s="367">
        <v>0</v>
      </c>
      <c r="EM8" s="368">
        <f t="shared" si="53"/>
        <v>0</v>
      </c>
      <c r="EO8" s="493"/>
      <c r="EP8" s="186" t="s">
        <v>62</v>
      </c>
      <c r="EQ8" s="367">
        <v>0</v>
      </c>
      <c r="ER8" s="367">
        <v>0</v>
      </c>
      <c r="ES8" s="367">
        <v>0</v>
      </c>
      <c r="ET8" s="367">
        <v>0</v>
      </c>
      <c r="EU8" s="367">
        <v>0</v>
      </c>
      <c r="EV8" s="367">
        <v>0</v>
      </c>
      <c r="EW8" s="367">
        <v>0</v>
      </c>
      <c r="EX8" s="367">
        <v>0</v>
      </c>
      <c r="EY8" s="367">
        <v>0</v>
      </c>
      <c r="EZ8" s="367">
        <v>0</v>
      </c>
      <c r="FA8" s="367">
        <v>0</v>
      </c>
      <c r="FB8" s="367">
        <v>0</v>
      </c>
      <c r="FC8" s="368">
        <f t="shared" si="54"/>
        <v>0</v>
      </c>
    </row>
    <row r="9" spans="1:159" x14ac:dyDescent="0.35">
      <c r="A9" s="493"/>
      <c r="B9" s="186" t="s">
        <v>61</v>
      </c>
      <c r="C9" s="296">
        <f t="shared" si="0"/>
        <v>0</v>
      </c>
      <c r="D9" s="296">
        <f t="shared" si="1"/>
        <v>0</v>
      </c>
      <c r="E9" s="296">
        <f t="shared" si="2"/>
        <v>0</v>
      </c>
      <c r="F9" s="296">
        <f t="shared" si="3"/>
        <v>0</v>
      </c>
      <c r="G9" s="296">
        <f t="shared" si="55"/>
        <v>0</v>
      </c>
      <c r="H9" s="296">
        <f t="shared" si="4"/>
        <v>0</v>
      </c>
      <c r="I9" s="296">
        <f t="shared" si="5"/>
        <v>0</v>
      </c>
      <c r="J9" s="296">
        <f t="shared" si="6"/>
        <v>0</v>
      </c>
      <c r="K9" s="296">
        <f t="shared" si="7"/>
        <v>0</v>
      </c>
      <c r="L9" s="296">
        <f t="shared" si="8"/>
        <v>0</v>
      </c>
      <c r="M9" s="296">
        <f t="shared" si="9"/>
        <v>0</v>
      </c>
      <c r="N9" s="296">
        <f t="shared" si="10"/>
        <v>0</v>
      </c>
      <c r="O9" s="66">
        <f t="shared" si="11"/>
        <v>0</v>
      </c>
      <c r="Q9" s="493"/>
      <c r="R9" s="186" t="s">
        <v>61</v>
      </c>
      <c r="S9" s="296">
        <f t="shared" si="12"/>
        <v>0</v>
      </c>
      <c r="T9" s="296">
        <f t="shared" si="13"/>
        <v>0</v>
      </c>
      <c r="U9" s="296">
        <f t="shared" si="14"/>
        <v>0</v>
      </c>
      <c r="V9" s="296">
        <f t="shared" si="15"/>
        <v>0</v>
      </c>
      <c r="W9" s="296">
        <f t="shared" si="16"/>
        <v>0</v>
      </c>
      <c r="X9" s="296">
        <f t="shared" si="17"/>
        <v>0</v>
      </c>
      <c r="Y9" s="296">
        <f t="shared" si="18"/>
        <v>0</v>
      </c>
      <c r="Z9" s="296">
        <f t="shared" si="19"/>
        <v>0</v>
      </c>
      <c r="AA9" s="296">
        <f t="shared" si="20"/>
        <v>0</v>
      </c>
      <c r="AB9" s="296">
        <f t="shared" si="21"/>
        <v>0</v>
      </c>
      <c r="AC9" s="296">
        <f t="shared" si="22"/>
        <v>0</v>
      </c>
      <c r="AD9" s="296">
        <f t="shared" si="23"/>
        <v>0</v>
      </c>
      <c r="AE9" s="66">
        <f t="shared" si="24"/>
        <v>0</v>
      </c>
      <c r="AG9" s="493"/>
      <c r="AH9" s="186" t="s">
        <v>61</v>
      </c>
      <c r="AI9" s="296">
        <f t="shared" si="25"/>
        <v>0</v>
      </c>
      <c r="AJ9" s="296">
        <f t="shared" si="26"/>
        <v>0</v>
      </c>
      <c r="AK9" s="296">
        <f t="shared" si="27"/>
        <v>0</v>
      </c>
      <c r="AL9" s="296">
        <f t="shared" si="28"/>
        <v>0</v>
      </c>
      <c r="AM9" s="296">
        <f t="shared" si="29"/>
        <v>0</v>
      </c>
      <c r="AN9" s="296">
        <f t="shared" si="30"/>
        <v>0</v>
      </c>
      <c r="AO9" s="296">
        <f t="shared" si="31"/>
        <v>0</v>
      </c>
      <c r="AP9" s="296">
        <f t="shared" si="32"/>
        <v>0</v>
      </c>
      <c r="AQ9" s="296">
        <f t="shared" si="33"/>
        <v>0</v>
      </c>
      <c r="AR9" s="296">
        <f t="shared" si="34"/>
        <v>0</v>
      </c>
      <c r="AS9" s="296">
        <f t="shared" si="35"/>
        <v>0</v>
      </c>
      <c r="AT9" s="296">
        <f t="shared" si="36"/>
        <v>0</v>
      </c>
      <c r="AU9" s="66">
        <f t="shared" si="37"/>
        <v>0</v>
      </c>
      <c r="AW9" s="493"/>
      <c r="AX9" s="186" t="s">
        <v>61</v>
      </c>
      <c r="AY9" s="296">
        <f t="shared" si="38"/>
        <v>0</v>
      </c>
      <c r="AZ9" s="296">
        <f t="shared" si="39"/>
        <v>0</v>
      </c>
      <c r="BA9" s="296">
        <f t="shared" si="40"/>
        <v>0</v>
      </c>
      <c r="BB9" s="296">
        <f t="shared" si="41"/>
        <v>0</v>
      </c>
      <c r="BC9" s="296">
        <f t="shared" si="42"/>
        <v>0</v>
      </c>
      <c r="BD9" s="296">
        <f t="shared" si="43"/>
        <v>0</v>
      </c>
      <c r="BE9" s="296">
        <f t="shared" si="44"/>
        <v>0</v>
      </c>
      <c r="BF9" s="296">
        <f t="shared" si="45"/>
        <v>0</v>
      </c>
      <c r="BG9" s="296">
        <f t="shared" si="46"/>
        <v>0</v>
      </c>
      <c r="BH9" s="296">
        <f t="shared" si="47"/>
        <v>0</v>
      </c>
      <c r="BI9" s="296">
        <f t="shared" si="48"/>
        <v>0</v>
      </c>
      <c r="BJ9" s="296">
        <f t="shared" si="49"/>
        <v>0</v>
      </c>
      <c r="BK9" s="66">
        <f t="shared" si="50"/>
        <v>0</v>
      </c>
      <c r="BM9" s="302">
        <v>0</v>
      </c>
      <c r="BN9" s="302">
        <v>0</v>
      </c>
      <c r="BO9" s="302">
        <v>0</v>
      </c>
      <c r="BP9" s="302">
        <v>0</v>
      </c>
      <c r="BQ9" s="302">
        <v>0</v>
      </c>
      <c r="BR9" s="302">
        <v>0</v>
      </c>
      <c r="BS9" s="302">
        <v>0</v>
      </c>
      <c r="BU9" s="302">
        <v>0</v>
      </c>
      <c r="BV9" s="302">
        <v>0</v>
      </c>
      <c r="BW9" s="302">
        <v>0</v>
      </c>
      <c r="BX9" s="302">
        <v>0</v>
      </c>
      <c r="BY9" s="302">
        <v>0</v>
      </c>
      <c r="BZ9" s="302">
        <v>0</v>
      </c>
      <c r="CA9" s="302">
        <v>0</v>
      </c>
      <c r="CC9" s="302">
        <v>0</v>
      </c>
      <c r="CD9" s="302">
        <v>0</v>
      </c>
      <c r="CE9" s="302">
        <v>0</v>
      </c>
      <c r="CF9" s="302">
        <v>0</v>
      </c>
      <c r="CG9" s="302">
        <v>0</v>
      </c>
      <c r="CH9" s="302">
        <v>0</v>
      </c>
      <c r="CI9" s="302">
        <v>0</v>
      </c>
      <c r="CK9" s="302">
        <v>0</v>
      </c>
      <c r="CL9" s="302">
        <v>0</v>
      </c>
      <c r="CM9" s="302">
        <v>0</v>
      </c>
      <c r="CN9" s="302">
        <v>0</v>
      </c>
      <c r="CO9" s="302">
        <v>0</v>
      </c>
      <c r="CP9" s="302">
        <v>0</v>
      </c>
      <c r="CQ9" s="302">
        <v>0</v>
      </c>
      <c r="CS9" s="493"/>
      <c r="CT9" s="186" t="s">
        <v>61</v>
      </c>
      <c r="CU9" s="367">
        <v>0</v>
      </c>
      <c r="CV9" s="367">
        <v>0</v>
      </c>
      <c r="CW9" s="367">
        <v>0</v>
      </c>
      <c r="CX9" s="367">
        <v>0</v>
      </c>
      <c r="CY9" s="367">
        <v>0</v>
      </c>
      <c r="CZ9" s="367">
        <v>0</v>
      </c>
      <c r="DA9" s="367">
        <v>0</v>
      </c>
      <c r="DB9" s="367">
        <v>0</v>
      </c>
      <c r="DC9" s="367">
        <v>0</v>
      </c>
      <c r="DD9" s="367">
        <v>0</v>
      </c>
      <c r="DE9" s="367">
        <v>0</v>
      </c>
      <c r="DF9" s="367">
        <v>0</v>
      </c>
      <c r="DG9" s="368">
        <f t="shared" si="51"/>
        <v>0</v>
      </c>
      <c r="DI9" s="493"/>
      <c r="DJ9" s="186" t="s">
        <v>61</v>
      </c>
      <c r="DK9" s="367">
        <v>0</v>
      </c>
      <c r="DL9" s="367">
        <v>0</v>
      </c>
      <c r="DM9" s="367">
        <v>0</v>
      </c>
      <c r="DN9" s="367">
        <v>0</v>
      </c>
      <c r="DO9" s="367">
        <v>0</v>
      </c>
      <c r="DP9" s="367">
        <v>0</v>
      </c>
      <c r="DQ9" s="367">
        <v>0</v>
      </c>
      <c r="DR9" s="367">
        <v>0</v>
      </c>
      <c r="DS9" s="367">
        <v>0</v>
      </c>
      <c r="DT9" s="367">
        <v>0</v>
      </c>
      <c r="DU9" s="367">
        <v>0</v>
      </c>
      <c r="DV9" s="367">
        <v>0</v>
      </c>
      <c r="DW9" s="368">
        <f t="shared" si="52"/>
        <v>0</v>
      </c>
      <c r="DY9" s="493"/>
      <c r="DZ9" s="186" t="s">
        <v>61</v>
      </c>
      <c r="EA9" s="367">
        <v>0</v>
      </c>
      <c r="EB9" s="367">
        <v>0</v>
      </c>
      <c r="EC9" s="367">
        <v>0</v>
      </c>
      <c r="ED9" s="367">
        <v>0</v>
      </c>
      <c r="EE9" s="367">
        <v>0</v>
      </c>
      <c r="EF9" s="367">
        <v>0</v>
      </c>
      <c r="EG9" s="367">
        <v>0</v>
      </c>
      <c r="EH9" s="367">
        <v>0</v>
      </c>
      <c r="EI9" s="367">
        <v>0</v>
      </c>
      <c r="EJ9" s="367">
        <v>0</v>
      </c>
      <c r="EK9" s="367">
        <v>0</v>
      </c>
      <c r="EL9" s="367">
        <v>0</v>
      </c>
      <c r="EM9" s="368">
        <f t="shared" si="53"/>
        <v>0</v>
      </c>
      <c r="EO9" s="493"/>
      <c r="EP9" s="186" t="s">
        <v>61</v>
      </c>
      <c r="EQ9" s="367">
        <v>0</v>
      </c>
      <c r="ER9" s="367">
        <v>0</v>
      </c>
      <c r="ES9" s="367">
        <v>0</v>
      </c>
      <c r="ET9" s="367">
        <v>0</v>
      </c>
      <c r="EU9" s="367">
        <v>0</v>
      </c>
      <c r="EV9" s="367">
        <v>0</v>
      </c>
      <c r="EW9" s="367">
        <v>0</v>
      </c>
      <c r="EX9" s="367">
        <v>0</v>
      </c>
      <c r="EY9" s="367">
        <v>0</v>
      </c>
      <c r="EZ9" s="367">
        <v>0</v>
      </c>
      <c r="FA9" s="367">
        <v>0</v>
      </c>
      <c r="FB9" s="367">
        <v>0</v>
      </c>
      <c r="FC9" s="368">
        <f t="shared" si="54"/>
        <v>0</v>
      </c>
    </row>
    <row r="10" spans="1:159" x14ac:dyDescent="0.35">
      <c r="A10" s="493"/>
      <c r="B10" s="186" t="s">
        <v>60</v>
      </c>
      <c r="C10" s="296">
        <f t="shared" si="0"/>
        <v>0</v>
      </c>
      <c r="D10" s="296">
        <f t="shared" si="1"/>
        <v>0</v>
      </c>
      <c r="E10" s="296">
        <f t="shared" si="2"/>
        <v>0</v>
      </c>
      <c r="F10" s="296">
        <f t="shared" si="3"/>
        <v>0</v>
      </c>
      <c r="G10" s="296">
        <f t="shared" si="55"/>
        <v>0</v>
      </c>
      <c r="H10" s="296">
        <f t="shared" si="4"/>
        <v>0</v>
      </c>
      <c r="I10" s="296">
        <f t="shared" si="5"/>
        <v>0</v>
      </c>
      <c r="J10" s="296">
        <f t="shared" si="6"/>
        <v>0</v>
      </c>
      <c r="K10" s="296">
        <f t="shared" si="7"/>
        <v>0</v>
      </c>
      <c r="L10" s="296">
        <f t="shared" si="8"/>
        <v>0</v>
      </c>
      <c r="M10" s="296">
        <f t="shared" si="9"/>
        <v>0</v>
      </c>
      <c r="N10" s="296">
        <f t="shared" si="10"/>
        <v>0</v>
      </c>
      <c r="O10" s="66">
        <f t="shared" si="11"/>
        <v>0</v>
      </c>
      <c r="Q10" s="493"/>
      <c r="R10" s="186" t="s">
        <v>60</v>
      </c>
      <c r="S10" s="296">
        <f t="shared" si="12"/>
        <v>0</v>
      </c>
      <c r="T10" s="296">
        <f t="shared" si="13"/>
        <v>0</v>
      </c>
      <c r="U10" s="296">
        <f t="shared" si="14"/>
        <v>0</v>
      </c>
      <c r="V10" s="296">
        <f t="shared" si="15"/>
        <v>0</v>
      </c>
      <c r="W10" s="296">
        <f t="shared" si="16"/>
        <v>0</v>
      </c>
      <c r="X10" s="296">
        <f t="shared" si="17"/>
        <v>0</v>
      </c>
      <c r="Y10" s="296">
        <f t="shared" si="18"/>
        <v>0</v>
      </c>
      <c r="Z10" s="296">
        <f t="shared" si="19"/>
        <v>0</v>
      </c>
      <c r="AA10" s="296">
        <f t="shared" si="20"/>
        <v>0</v>
      </c>
      <c r="AB10" s="296">
        <f t="shared" si="21"/>
        <v>0</v>
      </c>
      <c r="AC10" s="296">
        <f t="shared" si="22"/>
        <v>0</v>
      </c>
      <c r="AD10" s="296">
        <f t="shared" si="23"/>
        <v>0</v>
      </c>
      <c r="AE10" s="66">
        <f t="shared" si="24"/>
        <v>0</v>
      </c>
      <c r="AG10" s="493"/>
      <c r="AH10" s="186" t="s">
        <v>60</v>
      </c>
      <c r="AI10" s="296">
        <f t="shared" si="25"/>
        <v>0</v>
      </c>
      <c r="AJ10" s="296">
        <f t="shared" si="26"/>
        <v>0</v>
      </c>
      <c r="AK10" s="296">
        <f t="shared" si="27"/>
        <v>0</v>
      </c>
      <c r="AL10" s="296">
        <f t="shared" si="28"/>
        <v>0</v>
      </c>
      <c r="AM10" s="296">
        <f t="shared" si="29"/>
        <v>0</v>
      </c>
      <c r="AN10" s="296">
        <f t="shared" si="30"/>
        <v>0</v>
      </c>
      <c r="AO10" s="296">
        <f t="shared" si="31"/>
        <v>0</v>
      </c>
      <c r="AP10" s="296">
        <f t="shared" si="32"/>
        <v>0</v>
      </c>
      <c r="AQ10" s="296">
        <f t="shared" si="33"/>
        <v>0</v>
      </c>
      <c r="AR10" s="296">
        <f t="shared" si="34"/>
        <v>0</v>
      </c>
      <c r="AS10" s="296">
        <f t="shared" si="35"/>
        <v>0</v>
      </c>
      <c r="AT10" s="296">
        <f t="shared" si="36"/>
        <v>0</v>
      </c>
      <c r="AU10" s="66">
        <f t="shared" si="37"/>
        <v>0</v>
      </c>
      <c r="AW10" s="493"/>
      <c r="AX10" s="186" t="s">
        <v>60</v>
      </c>
      <c r="AY10" s="296">
        <f t="shared" si="38"/>
        <v>0</v>
      </c>
      <c r="AZ10" s="296">
        <f t="shared" si="39"/>
        <v>0</v>
      </c>
      <c r="BA10" s="296">
        <f t="shared" si="40"/>
        <v>0</v>
      </c>
      <c r="BB10" s="296">
        <f t="shared" si="41"/>
        <v>0</v>
      </c>
      <c r="BC10" s="296">
        <f t="shared" si="42"/>
        <v>0</v>
      </c>
      <c r="BD10" s="296">
        <f t="shared" si="43"/>
        <v>0</v>
      </c>
      <c r="BE10" s="296">
        <f t="shared" si="44"/>
        <v>0</v>
      </c>
      <c r="BF10" s="296">
        <f t="shared" si="45"/>
        <v>0</v>
      </c>
      <c r="BG10" s="296">
        <f t="shared" si="46"/>
        <v>0</v>
      </c>
      <c r="BH10" s="296">
        <f t="shared" si="47"/>
        <v>0</v>
      </c>
      <c r="BI10" s="296">
        <f t="shared" si="48"/>
        <v>0</v>
      </c>
      <c r="BJ10" s="296">
        <f t="shared" si="49"/>
        <v>0</v>
      </c>
      <c r="BK10" s="66">
        <f t="shared" si="50"/>
        <v>0</v>
      </c>
      <c r="BM10" s="302">
        <v>0</v>
      </c>
      <c r="BN10" s="302">
        <v>0</v>
      </c>
      <c r="BO10" s="302">
        <v>0</v>
      </c>
      <c r="BP10" s="302">
        <v>0</v>
      </c>
      <c r="BQ10" s="302">
        <v>0</v>
      </c>
      <c r="BR10" s="302">
        <v>0</v>
      </c>
      <c r="BS10" s="302">
        <v>0</v>
      </c>
      <c r="BU10" s="302">
        <v>0</v>
      </c>
      <c r="BV10" s="302">
        <v>0</v>
      </c>
      <c r="BW10" s="302">
        <v>0</v>
      </c>
      <c r="BX10" s="302">
        <v>0</v>
      </c>
      <c r="BY10" s="302">
        <v>0</v>
      </c>
      <c r="BZ10" s="302">
        <v>0</v>
      </c>
      <c r="CA10" s="302">
        <v>0</v>
      </c>
      <c r="CC10" s="302">
        <v>0</v>
      </c>
      <c r="CD10" s="302">
        <v>0</v>
      </c>
      <c r="CE10" s="302">
        <v>0</v>
      </c>
      <c r="CF10" s="302">
        <v>0</v>
      </c>
      <c r="CG10" s="302">
        <v>0</v>
      </c>
      <c r="CH10" s="302">
        <v>0</v>
      </c>
      <c r="CI10" s="302">
        <v>0</v>
      </c>
      <c r="CK10" s="302">
        <v>0</v>
      </c>
      <c r="CL10" s="302">
        <v>0</v>
      </c>
      <c r="CM10" s="302">
        <v>0</v>
      </c>
      <c r="CN10" s="302">
        <v>0</v>
      </c>
      <c r="CO10" s="302">
        <v>0</v>
      </c>
      <c r="CP10" s="302">
        <v>0</v>
      </c>
      <c r="CQ10" s="302">
        <v>0</v>
      </c>
      <c r="CS10" s="493"/>
      <c r="CT10" s="186" t="s">
        <v>60</v>
      </c>
      <c r="CU10" s="367">
        <v>0</v>
      </c>
      <c r="CV10" s="367">
        <v>0</v>
      </c>
      <c r="CW10" s="367">
        <v>0</v>
      </c>
      <c r="CX10" s="367">
        <v>0</v>
      </c>
      <c r="CY10" s="367">
        <v>0</v>
      </c>
      <c r="CZ10" s="367">
        <v>0</v>
      </c>
      <c r="DA10" s="367">
        <v>0</v>
      </c>
      <c r="DB10" s="367">
        <v>0</v>
      </c>
      <c r="DC10" s="367">
        <v>0</v>
      </c>
      <c r="DD10" s="367">
        <v>0</v>
      </c>
      <c r="DE10" s="367">
        <v>0</v>
      </c>
      <c r="DF10" s="367">
        <v>0</v>
      </c>
      <c r="DG10" s="368">
        <f t="shared" si="51"/>
        <v>0</v>
      </c>
      <c r="DI10" s="493"/>
      <c r="DJ10" s="186" t="s">
        <v>60</v>
      </c>
      <c r="DK10" s="367">
        <v>0</v>
      </c>
      <c r="DL10" s="367">
        <v>0</v>
      </c>
      <c r="DM10" s="367">
        <v>0</v>
      </c>
      <c r="DN10" s="367">
        <v>0</v>
      </c>
      <c r="DO10" s="367">
        <v>0</v>
      </c>
      <c r="DP10" s="367">
        <v>0</v>
      </c>
      <c r="DQ10" s="367">
        <v>0</v>
      </c>
      <c r="DR10" s="367">
        <v>0</v>
      </c>
      <c r="DS10" s="367">
        <v>0</v>
      </c>
      <c r="DT10" s="367">
        <v>0</v>
      </c>
      <c r="DU10" s="367">
        <v>0</v>
      </c>
      <c r="DV10" s="367">
        <v>0</v>
      </c>
      <c r="DW10" s="368">
        <f t="shared" si="52"/>
        <v>0</v>
      </c>
      <c r="DY10" s="493"/>
      <c r="DZ10" s="186" t="s">
        <v>60</v>
      </c>
      <c r="EA10" s="367">
        <v>0</v>
      </c>
      <c r="EB10" s="367">
        <v>0</v>
      </c>
      <c r="EC10" s="367">
        <v>0</v>
      </c>
      <c r="ED10" s="367">
        <v>0</v>
      </c>
      <c r="EE10" s="367">
        <v>0</v>
      </c>
      <c r="EF10" s="367">
        <v>0</v>
      </c>
      <c r="EG10" s="367">
        <v>0</v>
      </c>
      <c r="EH10" s="367">
        <v>0</v>
      </c>
      <c r="EI10" s="367">
        <v>0</v>
      </c>
      <c r="EJ10" s="367">
        <v>0</v>
      </c>
      <c r="EK10" s="367">
        <v>0</v>
      </c>
      <c r="EL10" s="367">
        <v>0</v>
      </c>
      <c r="EM10" s="368">
        <f t="shared" si="53"/>
        <v>0</v>
      </c>
      <c r="EO10" s="493"/>
      <c r="EP10" s="186" t="s">
        <v>60</v>
      </c>
      <c r="EQ10" s="367">
        <v>0</v>
      </c>
      <c r="ER10" s="367">
        <v>0</v>
      </c>
      <c r="ES10" s="367">
        <v>0</v>
      </c>
      <c r="ET10" s="367">
        <v>0</v>
      </c>
      <c r="EU10" s="367">
        <v>0</v>
      </c>
      <c r="EV10" s="367">
        <v>0</v>
      </c>
      <c r="EW10" s="367">
        <v>0</v>
      </c>
      <c r="EX10" s="367">
        <v>0</v>
      </c>
      <c r="EY10" s="367">
        <v>0</v>
      </c>
      <c r="EZ10" s="367">
        <v>0</v>
      </c>
      <c r="FA10" s="367">
        <v>0</v>
      </c>
      <c r="FB10" s="367">
        <v>0</v>
      </c>
      <c r="FC10" s="368">
        <f t="shared" si="54"/>
        <v>0</v>
      </c>
    </row>
    <row r="11" spans="1:159" x14ac:dyDescent="0.35">
      <c r="A11" s="493"/>
      <c r="B11" s="186" t="s">
        <v>59</v>
      </c>
      <c r="C11" s="296">
        <f t="shared" si="0"/>
        <v>0</v>
      </c>
      <c r="D11" s="296">
        <f t="shared" si="1"/>
        <v>374134.46104297676</v>
      </c>
      <c r="E11" s="296">
        <f t="shared" si="2"/>
        <v>61645.61935058282</v>
      </c>
      <c r="F11" s="296">
        <f t="shared" si="3"/>
        <v>151909.82633226668</v>
      </c>
      <c r="G11" s="296">
        <f t="shared" si="55"/>
        <v>0</v>
      </c>
      <c r="H11" s="296">
        <f t="shared" si="4"/>
        <v>0</v>
      </c>
      <c r="I11" s="296">
        <f t="shared" si="5"/>
        <v>14957.668045471366</v>
      </c>
      <c r="J11" s="296">
        <f t="shared" si="6"/>
        <v>99023.517524128081</v>
      </c>
      <c r="K11" s="296">
        <f t="shared" si="7"/>
        <v>222817.93468171879</v>
      </c>
      <c r="L11" s="296">
        <f t="shared" si="8"/>
        <v>146357.3396837553</v>
      </c>
      <c r="M11" s="296">
        <f t="shared" si="9"/>
        <v>246912.92295580448</v>
      </c>
      <c r="N11" s="296">
        <f t="shared" si="10"/>
        <v>696977.2634108637</v>
      </c>
      <c r="O11" s="66">
        <f t="shared" si="11"/>
        <v>2014736.5530275682</v>
      </c>
      <c r="Q11" s="493"/>
      <c r="R11" s="186" t="s">
        <v>59</v>
      </c>
      <c r="S11" s="296">
        <f t="shared" si="12"/>
        <v>0</v>
      </c>
      <c r="T11" s="296">
        <f t="shared" si="13"/>
        <v>551273.30470783939</v>
      </c>
      <c r="U11" s="296">
        <f t="shared" si="14"/>
        <v>0</v>
      </c>
      <c r="V11" s="296">
        <f t="shared" si="15"/>
        <v>511647.37542051449</v>
      </c>
      <c r="W11" s="296">
        <f t="shared" si="16"/>
        <v>0</v>
      </c>
      <c r="X11" s="296">
        <f t="shared" si="17"/>
        <v>0</v>
      </c>
      <c r="Y11" s="296">
        <f t="shared" si="18"/>
        <v>0</v>
      </c>
      <c r="Z11" s="296">
        <f t="shared" si="19"/>
        <v>0</v>
      </c>
      <c r="AA11" s="296">
        <f t="shared" si="20"/>
        <v>0</v>
      </c>
      <c r="AB11" s="296">
        <f t="shared" si="21"/>
        <v>86421.525734855648</v>
      </c>
      <c r="AC11" s="296">
        <f t="shared" si="22"/>
        <v>443450.42263478547</v>
      </c>
      <c r="AD11" s="296">
        <f t="shared" si="23"/>
        <v>771963.37029522331</v>
      </c>
      <c r="AE11" s="66">
        <f t="shared" si="24"/>
        <v>2364755.9987932183</v>
      </c>
      <c r="AG11" s="493"/>
      <c r="AH11" s="186" t="s">
        <v>59</v>
      </c>
      <c r="AI11" s="296">
        <f t="shared" si="25"/>
        <v>0</v>
      </c>
      <c r="AJ11" s="296">
        <f t="shared" si="26"/>
        <v>0</v>
      </c>
      <c r="AK11" s="296">
        <f t="shared" si="27"/>
        <v>0</v>
      </c>
      <c r="AL11" s="296">
        <f t="shared" si="28"/>
        <v>0</v>
      </c>
      <c r="AM11" s="296">
        <f t="shared" si="29"/>
        <v>0</v>
      </c>
      <c r="AN11" s="296">
        <f t="shared" si="30"/>
        <v>0</v>
      </c>
      <c r="AO11" s="296">
        <f t="shared" si="31"/>
        <v>0</v>
      </c>
      <c r="AP11" s="296">
        <f t="shared" si="32"/>
        <v>0</v>
      </c>
      <c r="AQ11" s="296">
        <f t="shared" si="33"/>
        <v>0</v>
      </c>
      <c r="AR11" s="296">
        <f t="shared" si="34"/>
        <v>0</v>
      </c>
      <c r="AS11" s="296">
        <f t="shared" si="35"/>
        <v>223411.23465272743</v>
      </c>
      <c r="AT11" s="296">
        <f t="shared" si="36"/>
        <v>0</v>
      </c>
      <c r="AU11" s="66">
        <f t="shared" si="37"/>
        <v>223411.23465272743</v>
      </c>
      <c r="AW11" s="493"/>
      <c r="AX11" s="186" t="s">
        <v>59</v>
      </c>
      <c r="AY11" s="296">
        <f t="shared" si="38"/>
        <v>0</v>
      </c>
      <c r="AZ11" s="296">
        <f t="shared" si="39"/>
        <v>0</v>
      </c>
      <c r="BA11" s="296">
        <f t="shared" si="40"/>
        <v>0</v>
      </c>
      <c r="BB11" s="296">
        <f t="shared" si="41"/>
        <v>0</v>
      </c>
      <c r="BC11" s="296">
        <f t="shared" si="42"/>
        <v>0</v>
      </c>
      <c r="BD11" s="296">
        <f t="shared" si="43"/>
        <v>0</v>
      </c>
      <c r="BE11" s="296">
        <f t="shared" si="44"/>
        <v>0</v>
      </c>
      <c r="BF11" s="296">
        <f t="shared" si="45"/>
        <v>0</v>
      </c>
      <c r="BG11" s="296">
        <f t="shared" si="46"/>
        <v>0</v>
      </c>
      <c r="BH11" s="296">
        <f t="shared" si="47"/>
        <v>0</v>
      </c>
      <c r="BI11" s="296">
        <f t="shared" si="48"/>
        <v>0</v>
      </c>
      <c r="BJ11" s="296">
        <f t="shared" si="49"/>
        <v>0</v>
      </c>
      <c r="BK11" s="66">
        <f t="shared" si="50"/>
        <v>0</v>
      </c>
      <c r="BM11" s="302">
        <v>0</v>
      </c>
      <c r="BN11" s="302">
        <v>0</v>
      </c>
      <c r="BO11" s="302">
        <v>0</v>
      </c>
      <c r="BP11" s="302">
        <v>0</v>
      </c>
      <c r="BQ11" s="302">
        <v>0</v>
      </c>
      <c r="BR11" s="302">
        <v>0</v>
      </c>
      <c r="BS11" s="302">
        <v>0</v>
      </c>
      <c r="BU11" s="302">
        <v>0</v>
      </c>
      <c r="BV11" s="302">
        <v>0</v>
      </c>
      <c r="BW11" s="302">
        <v>0</v>
      </c>
      <c r="BX11" s="302">
        <v>0</v>
      </c>
      <c r="BY11" s="302">
        <v>0</v>
      </c>
      <c r="BZ11" s="302">
        <v>0</v>
      </c>
      <c r="CA11" s="302">
        <v>0</v>
      </c>
      <c r="CC11" s="302">
        <v>0</v>
      </c>
      <c r="CD11" s="302">
        <v>0</v>
      </c>
      <c r="CE11" s="302">
        <v>0</v>
      </c>
      <c r="CF11" s="302">
        <v>0</v>
      </c>
      <c r="CG11" s="302">
        <v>0</v>
      </c>
      <c r="CH11" s="302">
        <v>0</v>
      </c>
      <c r="CI11" s="302">
        <v>0</v>
      </c>
      <c r="CK11" s="302">
        <v>0</v>
      </c>
      <c r="CL11" s="302">
        <v>0</v>
      </c>
      <c r="CM11" s="302">
        <v>0</v>
      </c>
      <c r="CN11" s="302">
        <v>0</v>
      </c>
      <c r="CO11" s="302">
        <v>0</v>
      </c>
      <c r="CP11" s="302">
        <v>0</v>
      </c>
      <c r="CQ11" s="302">
        <v>0</v>
      </c>
      <c r="CS11" s="493"/>
      <c r="CT11" s="186" t="s">
        <v>59</v>
      </c>
      <c r="CU11" s="367">
        <v>0</v>
      </c>
      <c r="CV11" s="367">
        <v>8.1173488425396609E-2</v>
      </c>
      <c r="CW11" s="367">
        <v>1.3374843779108955E-2</v>
      </c>
      <c r="CX11" s="367">
        <v>3.2958873916909222E-2</v>
      </c>
      <c r="CY11" s="367">
        <v>0</v>
      </c>
      <c r="CZ11" s="367">
        <v>0</v>
      </c>
      <c r="DA11" s="367">
        <v>3.2452666631543558E-3</v>
      </c>
      <c r="DB11" s="367">
        <v>2.1484480021378025E-2</v>
      </c>
      <c r="DC11" s="367">
        <v>4.8343338893285313E-2</v>
      </c>
      <c r="DD11" s="367">
        <v>3.1754187480277196E-2</v>
      </c>
      <c r="DE11" s="367">
        <v>5.3571069710500491E-2</v>
      </c>
      <c r="DF11" s="367">
        <v>0.15121856368571046</v>
      </c>
      <c r="DG11" s="368">
        <f t="shared" si="51"/>
        <v>0.43712411257572065</v>
      </c>
      <c r="DI11" s="493"/>
      <c r="DJ11" s="186" t="s">
        <v>59</v>
      </c>
      <c r="DK11" s="367">
        <v>0</v>
      </c>
      <c r="DL11" s="367">
        <v>0.11960613597097021</v>
      </c>
      <c r="DM11" s="367">
        <v>0</v>
      </c>
      <c r="DN11" s="367">
        <v>0.11100875923271576</v>
      </c>
      <c r="DO11" s="367">
        <v>0</v>
      </c>
      <c r="DP11" s="367">
        <v>0</v>
      </c>
      <c r="DQ11" s="367">
        <v>0</v>
      </c>
      <c r="DR11" s="367">
        <v>0</v>
      </c>
      <c r="DS11" s="367">
        <v>0</v>
      </c>
      <c r="DT11" s="367">
        <v>1.8750308911366472E-2</v>
      </c>
      <c r="DU11" s="367">
        <v>9.6212515812188412E-2</v>
      </c>
      <c r="DV11" s="367">
        <v>0.1674878051297482</v>
      </c>
      <c r="DW11" s="368">
        <f t="shared" si="52"/>
        <v>0.5130655250569891</v>
      </c>
      <c r="DY11" s="493"/>
      <c r="DZ11" s="186" t="s">
        <v>59</v>
      </c>
      <c r="EA11" s="367">
        <v>0</v>
      </c>
      <c r="EB11" s="367">
        <v>0</v>
      </c>
      <c r="EC11" s="367">
        <v>0</v>
      </c>
      <c r="ED11" s="367">
        <v>0</v>
      </c>
      <c r="EE11" s="367">
        <v>0</v>
      </c>
      <c r="EF11" s="367">
        <v>0</v>
      </c>
      <c r="EG11" s="367">
        <v>0</v>
      </c>
      <c r="EH11" s="367">
        <v>0</v>
      </c>
      <c r="EI11" s="367">
        <v>0</v>
      </c>
      <c r="EJ11" s="367">
        <v>0</v>
      </c>
      <c r="EK11" s="367">
        <v>4.8472063278083233E-2</v>
      </c>
      <c r="EL11" s="367">
        <v>0</v>
      </c>
      <c r="EM11" s="368">
        <f t="shared" si="53"/>
        <v>4.8472063278083233E-2</v>
      </c>
      <c r="EO11" s="493"/>
      <c r="EP11" s="186" t="s">
        <v>59</v>
      </c>
      <c r="EQ11" s="367">
        <v>0</v>
      </c>
      <c r="ER11" s="367">
        <v>0</v>
      </c>
      <c r="ES11" s="367">
        <v>0</v>
      </c>
      <c r="ET11" s="367">
        <v>0</v>
      </c>
      <c r="EU11" s="367">
        <v>0</v>
      </c>
      <c r="EV11" s="367">
        <v>0</v>
      </c>
      <c r="EW11" s="367">
        <v>0</v>
      </c>
      <c r="EX11" s="367">
        <v>0</v>
      </c>
      <c r="EY11" s="367">
        <v>0</v>
      </c>
      <c r="EZ11" s="367">
        <v>0</v>
      </c>
      <c r="FA11" s="367">
        <v>0</v>
      </c>
      <c r="FB11" s="367">
        <v>0</v>
      </c>
      <c r="FC11" s="368">
        <f t="shared" si="54"/>
        <v>0</v>
      </c>
    </row>
    <row r="12" spans="1:159" x14ac:dyDescent="0.35">
      <c r="A12" s="493"/>
      <c r="B12" s="186" t="s">
        <v>58</v>
      </c>
      <c r="C12" s="296">
        <f t="shared" si="0"/>
        <v>0</v>
      </c>
      <c r="D12" s="296">
        <f t="shared" si="1"/>
        <v>0</v>
      </c>
      <c r="E12" s="296">
        <f t="shared" si="2"/>
        <v>0</v>
      </c>
      <c r="F12" s="296">
        <f t="shared" si="3"/>
        <v>0</v>
      </c>
      <c r="G12" s="296">
        <f t="shared" si="55"/>
        <v>0</v>
      </c>
      <c r="H12" s="296">
        <f t="shared" si="4"/>
        <v>0</v>
      </c>
      <c r="I12" s="296">
        <f t="shared" si="5"/>
        <v>0</v>
      </c>
      <c r="J12" s="296">
        <f t="shared" si="6"/>
        <v>0</v>
      </c>
      <c r="K12" s="296">
        <f t="shared" si="7"/>
        <v>0</v>
      </c>
      <c r="L12" s="296">
        <f t="shared" si="8"/>
        <v>0</v>
      </c>
      <c r="M12" s="296">
        <f t="shared" si="9"/>
        <v>0</v>
      </c>
      <c r="N12" s="296">
        <f t="shared" si="10"/>
        <v>0</v>
      </c>
      <c r="O12" s="66">
        <f t="shared" si="11"/>
        <v>0</v>
      </c>
      <c r="Q12" s="493"/>
      <c r="R12" s="186" t="s">
        <v>58</v>
      </c>
      <c r="S12" s="296">
        <f t="shared" si="12"/>
        <v>0</v>
      </c>
      <c r="T12" s="296">
        <f t="shared" si="13"/>
        <v>0</v>
      </c>
      <c r="U12" s="296">
        <f t="shared" si="14"/>
        <v>0</v>
      </c>
      <c r="V12" s="296">
        <f t="shared" si="15"/>
        <v>0</v>
      </c>
      <c r="W12" s="296">
        <f t="shared" si="16"/>
        <v>0</v>
      </c>
      <c r="X12" s="296">
        <f t="shared" si="17"/>
        <v>0</v>
      </c>
      <c r="Y12" s="296">
        <f t="shared" si="18"/>
        <v>0</v>
      </c>
      <c r="Z12" s="296">
        <f t="shared" si="19"/>
        <v>0</v>
      </c>
      <c r="AA12" s="296">
        <f t="shared" si="20"/>
        <v>0</v>
      </c>
      <c r="AB12" s="296">
        <f t="shared" si="21"/>
        <v>0</v>
      </c>
      <c r="AC12" s="296">
        <f t="shared" si="22"/>
        <v>0</v>
      </c>
      <c r="AD12" s="296">
        <f t="shared" si="23"/>
        <v>0</v>
      </c>
      <c r="AE12" s="66">
        <f t="shared" si="24"/>
        <v>0</v>
      </c>
      <c r="AG12" s="493"/>
      <c r="AH12" s="186" t="s">
        <v>58</v>
      </c>
      <c r="AI12" s="296">
        <f t="shared" si="25"/>
        <v>0</v>
      </c>
      <c r="AJ12" s="296">
        <f t="shared" si="26"/>
        <v>0</v>
      </c>
      <c r="AK12" s="296">
        <f t="shared" si="27"/>
        <v>0</v>
      </c>
      <c r="AL12" s="296">
        <f t="shared" si="28"/>
        <v>0</v>
      </c>
      <c r="AM12" s="296">
        <f t="shared" si="29"/>
        <v>0</v>
      </c>
      <c r="AN12" s="296">
        <f t="shared" si="30"/>
        <v>0</v>
      </c>
      <c r="AO12" s="296">
        <f t="shared" si="31"/>
        <v>0</v>
      </c>
      <c r="AP12" s="296">
        <f t="shared" si="32"/>
        <v>0</v>
      </c>
      <c r="AQ12" s="296">
        <f t="shared" si="33"/>
        <v>0</v>
      </c>
      <c r="AR12" s="296">
        <f t="shared" si="34"/>
        <v>0</v>
      </c>
      <c r="AS12" s="296">
        <f t="shared" si="35"/>
        <v>0</v>
      </c>
      <c r="AT12" s="296">
        <f t="shared" si="36"/>
        <v>0</v>
      </c>
      <c r="AU12" s="66">
        <f t="shared" si="37"/>
        <v>0</v>
      </c>
      <c r="AW12" s="493"/>
      <c r="AX12" s="186" t="s">
        <v>58</v>
      </c>
      <c r="AY12" s="296">
        <f t="shared" si="38"/>
        <v>0</v>
      </c>
      <c r="AZ12" s="296">
        <f t="shared" si="39"/>
        <v>0</v>
      </c>
      <c r="BA12" s="296">
        <f t="shared" si="40"/>
        <v>0</v>
      </c>
      <c r="BB12" s="296">
        <f t="shared" si="41"/>
        <v>0</v>
      </c>
      <c r="BC12" s="296">
        <f t="shared" si="42"/>
        <v>0</v>
      </c>
      <c r="BD12" s="296">
        <f t="shared" si="43"/>
        <v>0</v>
      </c>
      <c r="BE12" s="296">
        <f t="shared" si="44"/>
        <v>0</v>
      </c>
      <c r="BF12" s="296">
        <f t="shared" si="45"/>
        <v>0</v>
      </c>
      <c r="BG12" s="296">
        <f t="shared" si="46"/>
        <v>0</v>
      </c>
      <c r="BH12" s="296">
        <f t="shared" si="47"/>
        <v>0</v>
      </c>
      <c r="BI12" s="296">
        <f t="shared" si="48"/>
        <v>0</v>
      </c>
      <c r="BJ12" s="296">
        <f t="shared" si="49"/>
        <v>0</v>
      </c>
      <c r="BK12" s="66">
        <f t="shared" si="50"/>
        <v>0</v>
      </c>
      <c r="BM12" s="302">
        <v>0</v>
      </c>
      <c r="BN12" s="302">
        <v>0</v>
      </c>
      <c r="BO12" s="302">
        <v>0</v>
      </c>
      <c r="BP12" s="302">
        <v>0</v>
      </c>
      <c r="BQ12" s="302">
        <v>0</v>
      </c>
      <c r="BR12" s="302">
        <v>0</v>
      </c>
      <c r="BS12" s="302">
        <v>0</v>
      </c>
      <c r="BU12" s="302">
        <v>0</v>
      </c>
      <c r="BV12" s="302">
        <v>0</v>
      </c>
      <c r="BW12" s="302">
        <v>0</v>
      </c>
      <c r="BX12" s="302">
        <v>0</v>
      </c>
      <c r="BY12" s="302">
        <v>0</v>
      </c>
      <c r="BZ12" s="302">
        <v>0</v>
      </c>
      <c r="CA12" s="302">
        <v>0</v>
      </c>
      <c r="CC12" s="302">
        <v>0</v>
      </c>
      <c r="CD12" s="302">
        <v>0</v>
      </c>
      <c r="CE12" s="302">
        <v>0</v>
      </c>
      <c r="CF12" s="302">
        <v>0</v>
      </c>
      <c r="CG12" s="302">
        <v>0</v>
      </c>
      <c r="CH12" s="302">
        <v>0</v>
      </c>
      <c r="CI12" s="302">
        <v>0</v>
      </c>
      <c r="CK12" s="302">
        <v>0</v>
      </c>
      <c r="CL12" s="302">
        <v>0</v>
      </c>
      <c r="CM12" s="302">
        <v>0</v>
      </c>
      <c r="CN12" s="302">
        <v>0</v>
      </c>
      <c r="CO12" s="302">
        <v>0</v>
      </c>
      <c r="CP12" s="302">
        <v>0</v>
      </c>
      <c r="CQ12" s="302">
        <v>0</v>
      </c>
      <c r="CS12" s="493"/>
      <c r="CT12" s="186" t="s">
        <v>58</v>
      </c>
      <c r="CU12" s="367">
        <v>0</v>
      </c>
      <c r="CV12" s="367">
        <v>0</v>
      </c>
      <c r="CW12" s="367">
        <v>0</v>
      </c>
      <c r="CX12" s="367">
        <v>0</v>
      </c>
      <c r="CY12" s="367">
        <v>0</v>
      </c>
      <c r="CZ12" s="367">
        <v>0</v>
      </c>
      <c r="DA12" s="367">
        <v>0</v>
      </c>
      <c r="DB12" s="367">
        <v>0</v>
      </c>
      <c r="DC12" s="367">
        <v>0</v>
      </c>
      <c r="DD12" s="367">
        <v>0</v>
      </c>
      <c r="DE12" s="367">
        <v>0</v>
      </c>
      <c r="DF12" s="367">
        <v>0</v>
      </c>
      <c r="DG12" s="368">
        <f t="shared" si="51"/>
        <v>0</v>
      </c>
      <c r="DI12" s="493"/>
      <c r="DJ12" s="186" t="s">
        <v>58</v>
      </c>
      <c r="DK12" s="367">
        <v>0</v>
      </c>
      <c r="DL12" s="367">
        <v>0</v>
      </c>
      <c r="DM12" s="367">
        <v>0</v>
      </c>
      <c r="DN12" s="367">
        <v>0</v>
      </c>
      <c r="DO12" s="367">
        <v>0</v>
      </c>
      <c r="DP12" s="367">
        <v>0</v>
      </c>
      <c r="DQ12" s="367">
        <v>0</v>
      </c>
      <c r="DR12" s="367">
        <v>0</v>
      </c>
      <c r="DS12" s="367">
        <v>0</v>
      </c>
      <c r="DT12" s="367">
        <v>0</v>
      </c>
      <c r="DU12" s="367">
        <v>0</v>
      </c>
      <c r="DV12" s="367">
        <v>0</v>
      </c>
      <c r="DW12" s="368">
        <f t="shared" si="52"/>
        <v>0</v>
      </c>
      <c r="DY12" s="493"/>
      <c r="DZ12" s="186" t="s">
        <v>58</v>
      </c>
      <c r="EA12" s="367">
        <v>0</v>
      </c>
      <c r="EB12" s="367">
        <v>0</v>
      </c>
      <c r="EC12" s="367">
        <v>0</v>
      </c>
      <c r="ED12" s="367">
        <v>0</v>
      </c>
      <c r="EE12" s="367">
        <v>0</v>
      </c>
      <c r="EF12" s="367">
        <v>0</v>
      </c>
      <c r="EG12" s="367">
        <v>0</v>
      </c>
      <c r="EH12" s="367">
        <v>0</v>
      </c>
      <c r="EI12" s="367">
        <v>0</v>
      </c>
      <c r="EJ12" s="367">
        <v>0</v>
      </c>
      <c r="EK12" s="367">
        <v>0</v>
      </c>
      <c r="EL12" s="367">
        <v>0</v>
      </c>
      <c r="EM12" s="368">
        <f t="shared" si="53"/>
        <v>0</v>
      </c>
      <c r="EO12" s="493"/>
      <c r="EP12" s="186" t="s">
        <v>58</v>
      </c>
      <c r="EQ12" s="367">
        <v>0</v>
      </c>
      <c r="ER12" s="367">
        <v>0</v>
      </c>
      <c r="ES12" s="367">
        <v>0</v>
      </c>
      <c r="ET12" s="367">
        <v>0</v>
      </c>
      <c r="EU12" s="367">
        <v>0</v>
      </c>
      <c r="EV12" s="367">
        <v>0</v>
      </c>
      <c r="EW12" s="367">
        <v>0</v>
      </c>
      <c r="EX12" s="367">
        <v>0</v>
      </c>
      <c r="EY12" s="367">
        <v>0</v>
      </c>
      <c r="EZ12" s="367">
        <v>0</v>
      </c>
      <c r="FA12" s="367">
        <v>0</v>
      </c>
      <c r="FB12" s="367">
        <v>0</v>
      </c>
      <c r="FC12" s="368">
        <f t="shared" si="54"/>
        <v>0</v>
      </c>
    </row>
    <row r="13" spans="1:159" x14ac:dyDescent="0.35">
      <c r="A13" s="493"/>
      <c r="B13" s="186" t="s">
        <v>57</v>
      </c>
      <c r="C13" s="296">
        <f t="shared" si="0"/>
        <v>0</v>
      </c>
      <c r="D13" s="296">
        <f t="shared" si="1"/>
        <v>0</v>
      </c>
      <c r="E13" s="296">
        <f t="shared" si="2"/>
        <v>0</v>
      </c>
      <c r="F13" s="296">
        <f t="shared" si="3"/>
        <v>0</v>
      </c>
      <c r="G13" s="296">
        <f t="shared" si="55"/>
        <v>0</v>
      </c>
      <c r="H13" s="296">
        <f t="shared" si="4"/>
        <v>0</v>
      </c>
      <c r="I13" s="296">
        <f t="shared" si="5"/>
        <v>0</v>
      </c>
      <c r="J13" s="296">
        <f t="shared" si="6"/>
        <v>0</v>
      </c>
      <c r="K13" s="296">
        <f t="shared" si="7"/>
        <v>0</v>
      </c>
      <c r="L13" s="296">
        <f t="shared" si="8"/>
        <v>0</v>
      </c>
      <c r="M13" s="296">
        <f t="shared" si="9"/>
        <v>0</v>
      </c>
      <c r="N13" s="296">
        <f t="shared" si="10"/>
        <v>0</v>
      </c>
      <c r="O13" s="66">
        <f t="shared" si="11"/>
        <v>0</v>
      </c>
      <c r="Q13" s="493"/>
      <c r="R13" s="186" t="s">
        <v>57</v>
      </c>
      <c r="S13" s="296">
        <f t="shared" si="12"/>
        <v>0</v>
      </c>
      <c r="T13" s="296">
        <f t="shared" si="13"/>
        <v>0</v>
      </c>
      <c r="U13" s="296">
        <f t="shared" si="14"/>
        <v>0</v>
      </c>
      <c r="V13" s="296">
        <f t="shared" si="15"/>
        <v>0</v>
      </c>
      <c r="W13" s="296">
        <f t="shared" si="16"/>
        <v>0</v>
      </c>
      <c r="X13" s="296">
        <f t="shared" si="17"/>
        <v>0</v>
      </c>
      <c r="Y13" s="296">
        <f t="shared" si="18"/>
        <v>0</v>
      </c>
      <c r="Z13" s="296">
        <f t="shared" si="19"/>
        <v>0</v>
      </c>
      <c r="AA13" s="296">
        <f t="shared" si="20"/>
        <v>0</v>
      </c>
      <c r="AB13" s="296">
        <f t="shared" si="21"/>
        <v>0</v>
      </c>
      <c r="AC13" s="296">
        <f t="shared" si="22"/>
        <v>0</v>
      </c>
      <c r="AD13" s="296">
        <f t="shared" si="23"/>
        <v>0</v>
      </c>
      <c r="AE13" s="66">
        <f t="shared" si="24"/>
        <v>0</v>
      </c>
      <c r="AG13" s="493"/>
      <c r="AH13" s="186" t="s">
        <v>57</v>
      </c>
      <c r="AI13" s="296">
        <f t="shared" si="25"/>
        <v>0</v>
      </c>
      <c r="AJ13" s="296">
        <f t="shared" si="26"/>
        <v>0</v>
      </c>
      <c r="AK13" s="296">
        <f t="shared" si="27"/>
        <v>0</v>
      </c>
      <c r="AL13" s="296">
        <f t="shared" si="28"/>
        <v>0</v>
      </c>
      <c r="AM13" s="296">
        <f t="shared" si="29"/>
        <v>0</v>
      </c>
      <c r="AN13" s="296">
        <f t="shared" si="30"/>
        <v>0</v>
      </c>
      <c r="AO13" s="296">
        <f t="shared" si="31"/>
        <v>0</v>
      </c>
      <c r="AP13" s="296">
        <f t="shared" si="32"/>
        <v>0</v>
      </c>
      <c r="AQ13" s="296">
        <f t="shared" si="33"/>
        <v>0</v>
      </c>
      <c r="AR13" s="296">
        <f t="shared" si="34"/>
        <v>0</v>
      </c>
      <c r="AS13" s="296">
        <f t="shared" si="35"/>
        <v>0</v>
      </c>
      <c r="AT13" s="296">
        <f t="shared" si="36"/>
        <v>0</v>
      </c>
      <c r="AU13" s="66">
        <f t="shared" si="37"/>
        <v>0</v>
      </c>
      <c r="AW13" s="493"/>
      <c r="AX13" s="186" t="s">
        <v>57</v>
      </c>
      <c r="AY13" s="296">
        <f t="shared" si="38"/>
        <v>0</v>
      </c>
      <c r="AZ13" s="296">
        <f t="shared" si="39"/>
        <v>0</v>
      </c>
      <c r="BA13" s="296">
        <f t="shared" si="40"/>
        <v>0</v>
      </c>
      <c r="BB13" s="296">
        <f t="shared" si="41"/>
        <v>0</v>
      </c>
      <c r="BC13" s="296">
        <f t="shared" si="42"/>
        <v>0</v>
      </c>
      <c r="BD13" s="296">
        <f t="shared" si="43"/>
        <v>0</v>
      </c>
      <c r="BE13" s="296">
        <f t="shared" si="44"/>
        <v>0</v>
      </c>
      <c r="BF13" s="296">
        <f t="shared" si="45"/>
        <v>0</v>
      </c>
      <c r="BG13" s="296">
        <f t="shared" si="46"/>
        <v>0</v>
      </c>
      <c r="BH13" s="296">
        <f t="shared" si="47"/>
        <v>0</v>
      </c>
      <c r="BI13" s="296">
        <f t="shared" si="48"/>
        <v>0</v>
      </c>
      <c r="BJ13" s="296">
        <f t="shared" si="49"/>
        <v>0</v>
      </c>
      <c r="BK13" s="66">
        <f t="shared" si="50"/>
        <v>0</v>
      </c>
      <c r="BM13" s="302">
        <v>0</v>
      </c>
      <c r="BN13" s="302">
        <v>0</v>
      </c>
      <c r="BO13" s="302">
        <v>0</v>
      </c>
      <c r="BP13" s="302">
        <v>0</v>
      </c>
      <c r="BQ13" s="302">
        <v>0</v>
      </c>
      <c r="BR13" s="302">
        <v>0</v>
      </c>
      <c r="BS13" s="302">
        <v>0</v>
      </c>
      <c r="BU13" s="302">
        <v>0</v>
      </c>
      <c r="BV13" s="302">
        <v>0</v>
      </c>
      <c r="BW13" s="302">
        <v>0</v>
      </c>
      <c r="BX13" s="302">
        <v>0</v>
      </c>
      <c r="BY13" s="302">
        <v>0</v>
      </c>
      <c r="BZ13" s="302">
        <v>0</v>
      </c>
      <c r="CA13" s="302">
        <v>0</v>
      </c>
      <c r="CC13" s="302">
        <v>0</v>
      </c>
      <c r="CD13" s="302">
        <v>0</v>
      </c>
      <c r="CE13" s="302">
        <v>0</v>
      </c>
      <c r="CF13" s="302">
        <v>0</v>
      </c>
      <c r="CG13" s="302">
        <v>0</v>
      </c>
      <c r="CH13" s="302">
        <v>0</v>
      </c>
      <c r="CI13" s="302">
        <v>0</v>
      </c>
      <c r="CK13" s="302">
        <v>0</v>
      </c>
      <c r="CL13" s="302">
        <v>0</v>
      </c>
      <c r="CM13" s="302">
        <v>0</v>
      </c>
      <c r="CN13" s="302">
        <v>0</v>
      </c>
      <c r="CO13" s="302">
        <v>0</v>
      </c>
      <c r="CP13" s="302">
        <v>0</v>
      </c>
      <c r="CQ13" s="302">
        <v>0</v>
      </c>
      <c r="CS13" s="493"/>
      <c r="CT13" s="186" t="s">
        <v>57</v>
      </c>
      <c r="CU13" s="367">
        <v>0</v>
      </c>
      <c r="CV13" s="367">
        <v>0</v>
      </c>
      <c r="CW13" s="367">
        <v>0</v>
      </c>
      <c r="CX13" s="367">
        <v>0</v>
      </c>
      <c r="CY13" s="367">
        <v>0</v>
      </c>
      <c r="CZ13" s="367">
        <v>0</v>
      </c>
      <c r="DA13" s="367">
        <v>0</v>
      </c>
      <c r="DB13" s="367">
        <v>0</v>
      </c>
      <c r="DC13" s="367">
        <v>0</v>
      </c>
      <c r="DD13" s="367">
        <v>0</v>
      </c>
      <c r="DE13" s="367">
        <v>0</v>
      </c>
      <c r="DF13" s="367">
        <v>0</v>
      </c>
      <c r="DG13" s="368">
        <f t="shared" si="51"/>
        <v>0</v>
      </c>
      <c r="DI13" s="493"/>
      <c r="DJ13" s="186" t="s">
        <v>57</v>
      </c>
      <c r="DK13" s="367">
        <v>0</v>
      </c>
      <c r="DL13" s="367">
        <v>0</v>
      </c>
      <c r="DM13" s="367">
        <v>0</v>
      </c>
      <c r="DN13" s="367">
        <v>0</v>
      </c>
      <c r="DO13" s="367">
        <v>0</v>
      </c>
      <c r="DP13" s="367">
        <v>0</v>
      </c>
      <c r="DQ13" s="367">
        <v>0</v>
      </c>
      <c r="DR13" s="367">
        <v>0</v>
      </c>
      <c r="DS13" s="367">
        <v>0</v>
      </c>
      <c r="DT13" s="367">
        <v>0</v>
      </c>
      <c r="DU13" s="367">
        <v>0</v>
      </c>
      <c r="DV13" s="367">
        <v>0</v>
      </c>
      <c r="DW13" s="368">
        <f t="shared" si="52"/>
        <v>0</v>
      </c>
      <c r="DY13" s="493"/>
      <c r="DZ13" s="186" t="s">
        <v>57</v>
      </c>
      <c r="EA13" s="367">
        <v>0</v>
      </c>
      <c r="EB13" s="367">
        <v>0</v>
      </c>
      <c r="EC13" s="367">
        <v>0</v>
      </c>
      <c r="ED13" s="367">
        <v>0</v>
      </c>
      <c r="EE13" s="367">
        <v>0</v>
      </c>
      <c r="EF13" s="367">
        <v>0</v>
      </c>
      <c r="EG13" s="367">
        <v>0</v>
      </c>
      <c r="EH13" s="367">
        <v>0</v>
      </c>
      <c r="EI13" s="367">
        <v>0</v>
      </c>
      <c r="EJ13" s="367">
        <v>0</v>
      </c>
      <c r="EK13" s="367">
        <v>0</v>
      </c>
      <c r="EL13" s="367">
        <v>0</v>
      </c>
      <c r="EM13" s="368">
        <f t="shared" si="53"/>
        <v>0</v>
      </c>
      <c r="EO13" s="493"/>
      <c r="EP13" s="186" t="s">
        <v>57</v>
      </c>
      <c r="EQ13" s="367">
        <v>0</v>
      </c>
      <c r="ER13" s="367">
        <v>0</v>
      </c>
      <c r="ES13" s="367">
        <v>0</v>
      </c>
      <c r="ET13" s="367">
        <v>0</v>
      </c>
      <c r="EU13" s="367">
        <v>0</v>
      </c>
      <c r="EV13" s="367">
        <v>0</v>
      </c>
      <c r="EW13" s="367">
        <v>0</v>
      </c>
      <c r="EX13" s="367">
        <v>0</v>
      </c>
      <c r="EY13" s="367">
        <v>0</v>
      </c>
      <c r="EZ13" s="367">
        <v>0</v>
      </c>
      <c r="FA13" s="367">
        <v>0</v>
      </c>
      <c r="FB13" s="367">
        <v>0</v>
      </c>
      <c r="FC13" s="368">
        <f t="shared" si="54"/>
        <v>0</v>
      </c>
    </row>
    <row r="14" spans="1:159" x14ac:dyDescent="0.35">
      <c r="A14" s="493"/>
      <c r="B14" s="186" t="s">
        <v>56</v>
      </c>
      <c r="C14" s="296">
        <f t="shared" si="0"/>
        <v>0</v>
      </c>
      <c r="D14" s="296">
        <f t="shared" si="1"/>
        <v>0</v>
      </c>
      <c r="E14" s="296">
        <f t="shared" si="2"/>
        <v>0</v>
      </c>
      <c r="F14" s="296">
        <f t="shared" si="3"/>
        <v>0</v>
      </c>
      <c r="G14" s="296">
        <f t="shared" si="55"/>
        <v>0</v>
      </c>
      <c r="H14" s="296">
        <f t="shared" si="4"/>
        <v>0</v>
      </c>
      <c r="I14" s="296">
        <f t="shared" si="5"/>
        <v>0</v>
      </c>
      <c r="J14" s="296">
        <f t="shared" si="6"/>
        <v>0</v>
      </c>
      <c r="K14" s="296">
        <f t="shared" si="7"/>
        <v>0</v>
      </c>
      <c r="L14" s="296">
        <f t="shared" si="8"/>
        <v>0</v>
      </c>
      <c r="M14" s="296">
        <f t="shared" si="9"/>
        <v>0</v>
      </c>
      <c r="N14" s="296">
        <f t="shared" si="10"/>
        <v>0</v>
      </c>
      <c r="O14" s="66">
        <f t="shared" si="11"/>
        <v>0</v>
      </c>
      <c r="Q14" s="493"/>
      <c r="R14" s="186" t="s">
        <v>56</v>
      </c>
      <c r="S14" s="296">
        <f t="shared" si="12"/>
        <v>0</v>
      </c>
      <c r="T14" s="296">
        <f t="shared" si="13"/>
        <v>0</v>
      </c>
      <c r="U14" s="296">
        <f t="shared" si="14"/>
        <v>0</v>
      </c>
      <c r="V14" s="296">
        <f t="shared" si="15"/>
        <v>0</v>
      </c>
      <c r="W14" s="296">
        <f t="shared" si="16"/>
        <v>0</v>
      </c>
      <c r="X14" s="296">
        <f t="shared" si="17"/>
        <v>0</v>
      </c>
      <c r="Y14" s="296">
        <f t="shared" si="18"/>
        <v>0</v>
      </c>
      <c r="Z14" s="296">
        <f t="shared" si="19"/>
        <v>0</v>
      </c>
      <c r="AA14" s="296">
        <f t="shared" si="20"/>
        <v>0</v>
      </c>
      <c r="AB14" s="296">
        <f t="shared" si="21"/>
        <v>0</v>
      </c>
      <c r="AC14" s="296">
        <f t="shared" si="22"/>
        <v>0</v>
      </c>
      <c r="AD14" s="296">
        <f t="shared" si="23"/>
        <v>0</v>
      </c>
      <c r="AE14" s="66">
        <f t="shared" si="24"/>
        <v>0</v>
      </c>
      <c r="AG14" s="493"/>
      <c r="AH14" s="186" t="s">
        <v>56</v>
      </c>
      <c r="AI14" s="296">
        <f t="shared" si="25"/>
        <v>0</v>
      </c>
      <c r="AJ14" s="296">
        <f t="shared" si="26"/>
        <v>0</v>
      </c>
      <c r="AK14" s="296">
        <f t="shared" si="27"/>
        <v>0</v>
      </c>
      <c r="AL14" s="296">
        <f t="shared" si="28"/>
        <v>0</v>
      </c>
      <c r="AM14" s="296">
        <f t="shared" si="29"/>
        <v>0</v>
      </c>
      <c r="AN14" s="296">
        <f t="shared" si="30"/>
        <v>0</v>
      </c>
      <c r="AO14" s="296">
        <f t="shared" si="31"/>
        <v>0</v>
      </c>
      <c r="AP14" s="296">
        <f t="shared" si="32"/>
        <v>0</v>
      </c>
      <c r="AQ14" s="296">
        <f t="shared" si="33"/>
        <v>0</v>
      </c>
      <c r="AR14" s="296">
        <f t="shared" si="34"/>
        <v>0</v>
      </c>
      <c r="AS14" s="296">
        <f t="shared" si="35"/>
        <v>0</v>
      </c>
      <c r="AT14" s="296">
        <f t="shared" si="36"/>
        <v>0</v>
      </c>
      <c r="AU14" s="66">
        <f t="shared" si="37"/>
        <v>0</v>
      </c>
      <c r="AW14" s="493"/>
      <c r="AX14" s="186" t="s">
        <v>56</v>
      </c>
      <c r="AY14" s="296">
        <f t="shared" si="38"/>
        <v>0</v>
      </c>
      <c r="AZ14" s="296">
        <f t="shared" si="39"/>
        <v>0</v>
      </c>
      <c r="BA14" s="296">
        <f t="shared" si="40"/>
        <v>0</v>
      </c>
      <c r="BB14" s="296">
        <f t="shared" si="41"/>
        <v>0</v>
      </c>
      <c r="BC14" s="296">
        <f t="shared" si="42"/>
        <v>0</v>
      </c>
      <c r="BD14" s="296">
        <f t="shared" si="43"/>
        <v>0</v>
      </c>
      <c r="BE14" s="296">
        <f t="shared" si="44"/>
        <v>0</v>
      </c>
      <c r="BF14" s="296">
        <f t="shared" si="45"/>
        <v>0</v>
      </c>
      <c r="BG14" s="296">
        <f t="shared" si="46"/>
        <v>0</v>
      </c>
      <c r="BH14" s="296">
        <f t="shared" si="47"/>
        <v>0</v>
      </c>
      <c r="BI14" s="296">
        <f t="shared" si="48"/>
        <v>0</v>
      </c>
      <c r="BJ14" s="296">
        <f t="shared" si="49"/>
        <v>0</v>
      </c>
      <c r="BK14" s="66">
        <f t="shared" si="50"/>
        <v>0</v>
      </c>
      <c r="BM14" s="302">
        <v>0</v>
      </c>
      <c r="BN14" s="302">
        <v>0</v>
      </c>
      <c r="BO14" s="302">
        <v>0</v>
      </c>
      <c r="BP14" s="302">
        <v>0</v>
      </c>
      <c r="BQ14" s="302">
        <v>0</v>
      </c>
      <c r="BR14" s="302">
        <v>0</v>
      </c>
      <c r="BS14" s="302">
        <v>0</v>
      </c>
      <c r="BU14" s="302">
        <v>0</v>
      </c>
      <c r="BV14" s="302">
        <v>0</v>
      </c>
      <c r="BW14" s="302">
        <v>0</v>
      </c>
      <c r="BX14" s="302">
        <v>0</v>
      </c>
      <c r="BY14" s="302">
        <v>0</v>
      </c>
      <c r="BZ14" s="302">
        <v>0</v>
      </c>
      <c r="CA14" s="302">
        <v>0</v>
      </c>
      <c r="CC14" s="302">
        <v>0</v>
      </c>
      <c r="CD14" s="302">
        <v>0</v>
      </c>
      <c r="CE14" s="302">
        <v>0</v>
      </c>
      <c r="CF14" s="302">
        <v>0</v>
      </c>
      <c r="CG14" s="302">
        <v>0</v>
      </c>
      <c r="CH14" s="302">
        <v>0</v>
      </c>
      <c r="CI14" s="302">
        <v>0</v>
      </c>
      <c r="CK14" s="302">
        <v>0</v>
      </c>
      <c r="CL14" s="302">
        <v>0</v>
      </c>
      <c r="CM14" s="302">
        <v>0</v>
      </c>
      <c r="CN14" s="302">
        <v>0</v>
      </c>
      <c r="CO14" s="302">
        <v>0</v>
      </c>
      <c r="CP14" s="302">
        <v>0</v>
      </c>
      <c r="CQ14" s="302">
        <v>0</v>
      </c>
      <c r="CS14" s="493"/>
      <c r="CT14" s="186" t="s">
        <v>56</v>
      </c>
      <c r="CU14" s="367">
        <v>0</v>
      </c>
      <c r="CV14" s="367">
        <v>0</v>
      </c>
      <c r="CW14" s="367">
        <v>0</v>
      </c>
      <c r="CX14" s="367">
        <v>0</v>
      </c>
      <c r="CY14" s="367">
        <v>0</v>
      </c>
      <c r="CZ14" s="367">
        <v>0</v>
      </c>
      <c r="DA14" s="367">
        <v>0</v>
      </c>
      <c r="DB14" s="367">
        <v>0</v>
      </c>
      <c r="DC14" s="367">
        <v>0</v>
      </c>
      <c r="DD14" s="367">
        <v>0</v>
      </c>
      <c r="DE14" s="367">
        <v>0</v>
      </c>
      <c r="DF14" s="367">
        <v>0</v>
      </c>
      <c r="DG14" s="368">
        <f t="shared" si="51"/>
        <v>0</v>
      </c>
      <c r="DI14" s="493"/>
      <c r="DJ14" s="186" t="s">
        <v>56</v>
      </c>
      <c r="DK14" s="367">
        <v>0</v>
      </c>
      <c r="DL14" s="367">
        <v>0</v>
      </c>
      <c r="DM14" s="367">
        <v>0</v>
      </c>
      <c r="DN14" s="367">
        <v>0</v>
      </c>
      <c r="DO14" s="367">
        <v>0</v>
      </c>
      <c r="DP14" s="367">
        <v>0</v>
      </c>
      <c r="DQ14" s="367">
        <v>0</v>
      </c>
      <c r="DR14" s="367">
        <v>0</v>
      </c>
      <c r="DS14" s="367">
        <v>0</v>
      </c>
      <c r="DT14" s="367">
        <v>0</v>
      </c>
      <c r="DU14" s="367">
        <v>0</v>
      </c>
      <c r="DV14" s="367">
        <v>0</v>
      </c>
      <c r="DW14" s="368">
        <f t="shared" si="52"/>
        <v>0</v>
      </c>
      <c r="DY14" s="493"/>
      <c r="DZ14" s="186" t="s">
        <v>56</v>
      </c>
      <c r="EA14" s="367">
        <v>0</v>
      </c>
      <c r="EB14" s="367">
        <v>0</v>
      </c>
      <c r="EC14" s="367">
        <v>0</v>
      </c>
      <c r="ED14" s="367">
        <v>0</v>
      </c>
      <c r="EE14" s="367">
        <v>0</v>
      </c>
      <c r="EF14" s="367">
        <v>0</v>
      </c>
      <c r="EG14" s="367">
        <v>0</v>
      </c>
      <c r="EH14" s="367">
        <v>0</v>
      </c>
      <c r="EI14" s="367">
        <v>0</v>
      </c>
      <c r="EJ14" s="367">
        <v>0</v>
      </c>
      <c r="EK14" s="367">
        <v>0</v>
      </c>
      <c r="EL14" s="367">
        <v>0</v>
      </c>
      <c r="EM14" s="368">
        <f t="shared" si="53"/>
        <v>0</v>
      </c>
      <c r="EO14" s="493"/>
      <c r="EP14" s="186" t="s">
        <v>56</v>
      </c>
      <c r="EQ14" s="367">
        <v>0</v>
      </c>
      <c r="ER14" s="367">
        <v>0</v>
      </c>
      <c r="ES14" s="367">
        <v>0</v>
      </c>
      <c r="ET14" s="367">
        <v>0</v>
      </c>
      <c r="EU14" s="367">
        <v>0</v>
      </c>
      <c r="EV14" s="367">
        <v>0</v>
      </c>
      <c r="EW14" s="367">
        <v>0</v>
      </c>
      <c r="EX14" s="367">
        <v>0</v>
      </c>
      <c r="EY14" s="367">
        <v>0</v>
      </c>
      <c r="EZ14" s="367">
        <v>0</v>
      </c>
      <c r="FA14" s="367">
        <v>0</v>
      </c>
      <c r="FB14" s="367">
        <v>0</v>
      </c>
      <c r="FC14" s="368">
        <f t="shared" si="54"/>
        <v>0</v>
      </c>
    </row>
    <row r="15" spans="1:159" x14ac:dyDescent="0.35">
      <c r="A15" s="493"/>
      <c r="B15" s="186" t="s">
        <v>55</v>
      </c>
      <c r="C15" s="296">
        <f t="shared" si="0"/>
        <v>0</v>
      </c>
      <c r="D15" s="296">
        <f t="shared" si="1"/>
        <v>0</v>
      </c>
      <c r="E15" s="296">
        <f t="shared" si="2"/>
        <v>0</v>
      </c>
      <c r="F15" s="296">
        <f t="shared" si="3"/>
        <v>0</v>
      </c>
      <c r="G15" s="296">
        <f t="shared" si="55"/>
        <v>0</v>
      </c>
      <c r="H15" s="296">
        <f t="shared" si="4"/>
        <v>0</v>
      </c>
      <c r="I15" s="296">
        <f t="shared" si="5"/>
        <v>0</v>
      </c>
      <c r="J15" s="296">
        <f t="shared" si="6"/>
        <v>0</v>
      </c>
      <c r="K15" s="296">
        <f t="shared" si="7"/>
        <v>0</v>
      </c>
      <c r="L15" s="296">
        <f t="shared" si="8"/>
        <v>0</v>
      </c>
      <c r="M15" s="296">
        <f t="shared" si="9"/>
        <v>0</v>
      </c>
      <c r="N15" s="296">
        <f t="shared" si="10"/>
        <v>0</v>
      </c>
      <c r="O15" s="66">
        <f t="shared" si="11"/>
        <v>0</v>
      </c>
      <c r="Q15" s="493"/>
      <c r="R15" s="186" t="s">
        <v>55</v>
      </c>
      <c r="S15" s="296">
        <f t="shared" si="12"/>
        <v>0</v>
      </c>
      <c r="T15" s="296">
        <f t="shared" si="13"/>
        <v>0</v>
      </c>
      <c r="U15" s="296">
        <f t="shared" si="14"/>
        <v>0</v>
      </c>
      <c r="V15" s="296">
        <f t="shared" si="15"/>
        <v>0</v>
      </c>
      <c r="W15" s="296">
        <f t="shared" si="16"/>
        <v>0</v>
      </c>
      <c r="X15" s="296">
        <f t="shared" si="17"/>
        <v>0</v>
      </c>
      <c r="Y15" s="296">
        <f t="shared" si="18"/>
        <v>0</v>
      </c>
      <c r="Z15" s="296">
        <f t="shared" si="19"/>
        <v>0</v>
      </c>
      <c r="AA15" s="296">
        <f t="shared" si="20"/>
        <v>0</v>
      </c>
      <c r="AB15" s="296">
        <f t="shared" si="21"/>
        <v>0</v>
      </c>
      <c r="AC15" s="296">
        <f t="shared" si="22"/>
        <v>0</v>
      </c>
      <c r="AD15" s="296">
        <f t="shared" si="23"/>
        <v>0</v>
      </c>
      <c r="AE15" s="66">
        <f t="shared" si="24"/>
        <v>0</v>
      </c>
      <c r="AG15" s="493"/>
      <c r="AH15" s="186" t="s">
        <v>55</v>
      </c>
      <c r="AI15" s="296">
        <f t="shared" si="25"/>
        <v>0</v>
      </c>
      <c r="AJ15" s="296">
        <f t="shared" si="26"/>
        <v>0</v>
      </c>
      <c r="AK15" s="296">
        <f t="shared" si="27"/>
        <v>0</v>
      </c>
      <c r="AL15" s="296">
        <f t="shared" si="28"/>
        <v>0</v>
      </c>
      <c r="AM15" s="296">
        <f t="shared" si="29"/>
        <v>0</v>
      </c>
      <c r="AN15" s="296">
        <f t="shared" si="30"/>
        <v>0</v>
      </c>
      <c r="AO15" s="296">
        <f t="shared" si="31"/>
        <v>0</v>
      </c>
      <c r="AP15" s="296">
        <f t="shared" si="32"/>
        <v>0</v>
      </c>
      <c r="AQ15" s="296">
        <f t="shared" si="33"/>
        <v>0</v>
      </c>
      <c r="AR15" s="296">
        <f t="shared" si="34"/>
        <v>0</v>
      </c>
      <c r="AS15" s="296">
        <f t="shared" si="35"/>
        <v>0</v>
      </c>
      <c r="AT15" s="296">
        <f t="shared" si="36"/>
        <v>0</v>
      </c>
      <c r="AU15" s="66">
        <f t="shared" si="37"/>
        <v>0</v>
      </c>
      <c r="AW15" s="493"/>
      <c r="AX15" s="186" t="s">
        <v>55</v>
      </c>
      <c r="AY15" s="296">
        <f t="shared" si="38"/>
        <v>0</v>
      </c>
      <c r="AZ15" s="296">
        <f t="shared" si="39"/>
        <v>0</v>
      </c>
      <c r="BA15" s="296">
        <f t="shared" si="40"/>
        <v>0</v>
      </c>
      <c r="BB15" s="296">
        <f t="shared" si="41"/>
        <v>0</v>
      </c>
      <c r="BC15" s="296">
        <f t="shared" si="42"/>
        <v>0</v>
      </c>
      <c r="BD15" s="296">
        <f t="shared" si="43"/>
        <v>0</v>
      </c>
      <c r="BE15" s="296">
        <f t="shared" si="44"/>
        <v>0</v>
      </c>
      <c r="BF15" s="296">
        <f t="shared" si="45"/>
        <v>0</v>
      </c>
      <c r="BG15" s="296">
        <f t="shared" si="46"/>
        <v>0</v>
      </c>
      <c r="BH15" s="296">
        <f t="shared" si="47"/>
        <v>0</v>
      </c>
      <c r="BI15" s="296">
        <f t="shared" si="48"/>
        <v>0</v>
      </c>
      <c r="BJ15" s="296">
        <f t="shared" si="49"/>
        <v>0</v>
      </c>
      <c r="BK15" s="66">
        <f t="shared" si="50"/>
        <v>0</v>
      </c>
      <c r="BM15" s="302">
        <v>0</v>
      </c>
      <c r="BN15" s="302">
        <v>0</v>
      </c>
      <c r="BO15" s="302">
        <v>0</v>
      </c>
      <c r="BP15" s="302">
        <v>0</v>
      </c>
      <c r="BQ15" s="302">
        <v>0</v>
      </c>
      <c r="BR15" s="302">
        <v>0</v>
      </c>
      <c r="BS15" s="302">
        <v>0</v>
      </c>
      <c r="BU15" s="302">
        <v>0</v>
      </c>
      <c r="BV15" s="302">
        <v>0</v>
      </c>
      <c r="BW15" s="302">
        <v>0</v>
      </c>
      <c r="BX15" s="302">
        <v>0</v>
      </c>
      <c r="BY15" s="302">
        <v>0</v>
      </c>
      <c r="BZ15" s="302">
        <v>0</v>
      </c>
      <c r="CA15" s="302">
        <v>0</v>
      </c>
      <c r="CC15" s="302">
        <v>0</v>
      </c>
      <c r="CD15" s="302">
        <v>0</v>
      </c>
      <c r="CE15" s="302">
        <v>0</v>
      </c>
      <c r="CF15" s="302">
        <v>0</v>
      </c>
      <c r="CG15" s="302">
        <v>0</v>
      </c>
      <c r="CH15" s="302">
        <v>0</v>
      </c>
      <c r="CI15" s="302">
        <v>0</v>
      </c>
      <c r="CK15" s="302">
        <v>0</v>
      </c>
      <c r="CL15" s="302">
        <v>0</v>
      </c>
      <c r="CM15" s="302">
        <v>0</v>
      </c>
      <c r="CN15" s="302">
        <v>0</v>
      </c>
      <c r="CO15" s="302">
        <v>0</v>
      </c>
      <c r="CP15" s="302">
        <v>0</v>
      </c>
      <c r="CQ15" s="302">
        <v>0</v>
      </c>
      <c r="CS15" s="493"/>
      <c r="CT15" s="186" t="s">
        <v>55</v>
      </c>
      <c r="CU15" s="367">
        <v>0</v>
      </c>
      <c r="CV15" s="367">
        <v>0</v>
      </c>
      <c r="CW15" s="367">
        <v>0</v>
      </c>
      <c r="CX15" s="367">
        <v>0</v>
      </c>
      <c r="CY15" s="367">
        <v>0</v>
      </c>
      <c r="CZ15" s="367">
        <v>0</v>
      </c>
      <c r="DA15" s="367">
        <v>0</v>
      </c>
      <c r="DB15" s="367">
        <v>0</v>
      </c>
      <c r="DC15" s="367">
        <v>0</v>
      </c>
      <c r="DD15" s="367">
        <v>0</v>
      </c>
      <c r="DE15" s="367">
        <v>0</v>
      </c>
      <c r="DF15" s="367">
        <v>0</v>
      </c>
      <c r="DG15" s="368">
        <f t="shared" si="51"/>
        <v>0</v>
      </c>
      <c r="DI15" s="493"/>
      <c r="DJ15" s="186" t="s">
        <v>55</v>
      </c>
      <c r="DK15" s="367">
        <v>0</v>
      </c>
      <c r="DL15" s="367">
        <v>0</v>
      </c>
      <c r="DM15" s="367">
        <v>0</v>
      </c>
      <c r="DN15" s="367">
        <v>0</v>
      </c>
      <c r="DO15" s="367">
        <v>0</v>
      </c>
      <c r="DP15" s="367">
        <v>0</v>
      </c>
      <c r="DQ15" s="367">
        <v>0</v>
      </c>
      <c r="DR15" s="367">
        <v>0</v>
      </c>
      <c r="DS15" s="367">
        <v>0</v>
      </c>
      <c r="DT15" s="367">
        <v>0</v>
      </c>
      <c r="DU15" s="367">
        <v>0</v>
      </c>
      <c r="DV15" s="367">
        <v>0</v>
      </c>
      <c r="DW15" s="368">
        <f t="shared" si="52"/>
        <v>0</v>
      </c>
      <c r="DY15" s="493"/>
      <c r="DZ15" s="186" t="s">
        <v>55</v>
      </c>
      <c r="EA15" s="367">
        <v>0</v>
      </c>
      <c r="EB15" s="367">
        <v>0</v>
      </c>
      <c r="EC15" s="367">
        <v>0</v>
      </c>
      <c r="ED15" s="367">
        <v>0</v>
      </c>
      <c r="EE15" s="367">
        <v>0</v>
      </c>
      <c r="EF15" s="367">
        <v>0</v>
      </c>
      <c r="EG15" s="367">
        <v>0</v>
      </c>
      <c r="EH15" s="367">
        <v>0</v>
      </c>
      <c r="EI15" s="367">
        <v>0</v>
      </c>
      <c r="EJ15" s="367">
        <v>0</v>
      </c>
      <c r="EK15" s="367">
        <v>0</v>
      </c>
      <c r="EL15" s="367">
        <v>0</v>
      </c>
      <c r="EM15" s="368">
        <f t="shared" si="53"/>
        <v>0</v>
      </c>
      <c r="EO15" s="493"/>
      <c r="EP15" s="186" t="s">
        <v>55</v>
      </c>
      <c r="EQ15" s="367">
        <v>0</v>
      </c>
      <c r="ER15" s="367">
        <v>0</v>
      </c>
      <c r="ES15" s="367">
        <v>0</v>
      </c>
      <c r="ET15" s="367">
        <v>0</v>
      </c>
      <c r="EU15" s="367">
        <v>0</v>
      </c>
      <c r="EV15" s="367">
        <v>0</v>
      </c>
      <c r="EW15" s="367">
        <v>0</v>
      </c>
      <c r="EX15" s="367">
        <v>0</v>
      </c>
      <c r="EY15" s="367">
        <v>0</v>
      </c>
      <c r="EZ15" s="367">
        <v>0</v>
      </c>
      <c r="FA15" s="367">
        <v>0</v>
      </c>
      <c r="FB15" s="367">
        <v>0</v>
      </c>
      <c r="FC15" s="368">
        <f t="shared" si="54"/>
        <v>0</v>
      </c>
    </row>
    <row r="16" spans="1:159" ht="16.5" customHeight="1" thickBot="1" x14ac:dyDescent="0.4">
      <c r="A16" s="494"/>
      <c r="B16" s="186" t="s">
        <v>54</v>
      </c>
      <c r="C16" s="296">
        <f t="shared" si="0"/>
        <v>0</v>
      </c>
      <c r="D16" s="296">
        <f t="shared" si="1"/>
        <v>0</v>
      </c>
      <c r="E16" s="296">
        <f t="shared" si="2"/>
        <v>0</v>
      </c>
      <c r="F16" s="296">
        <f t="shared" si="3"/>
        <v>0</v>
      </c>
      <c r="G16" s="296">
        <f t="shared" si="55"/>
        <v>0</v>
      </c>
      <c r="H16" s="296">
        <f t="shared" si="4"/>
        <v>0</v>
      </c>
      <c r="I16" s="296">
        <f t="shared" si="5"/>
        <v>0</v>
      </c>
      <c r="J16" s="296">
        <f t="shared" si="6"/>
        <v>0</v>
      </c>
      <c r="K16" s="296">
        <f t="shared" si="7"/>
        <v>0</v>
      </c>
      <c r="L16" s="296">
        <f t="shared" si="8"/>
        <v>0</v>
      </c>
      <c r="M16" s="296">
        <f t="shared" si="9"/>
        <v>0</v>
      </c>
      <c r="N16" s="296">
        <f t="shared" si="10"/>
        <v>0</v>
      </c>
      <c r="O16" s="66">
        <f t="shared" si="11"/>
        <v>0</v>
      </c>
      <c r="Q16" s="494"/>
      <c r="R16" s="186" t="s">
        <v>54</v>
      </c>
      <c r="S16" s="296">
        <f t="shared" si="12"/>
        <v>0</v>
      </c>
      <c r="T16" s="296">
        <f t="shared" si="13"/>
        <v>0</v>
      </c>
      <c r="U16" s="296">
        <f t="shared" si="14"/>
        <v>0</v>
      </c>
      <c r="V16" s="296">
        <f t="shared" si="15"/>
        <v>0</v>
      </c>
      <c r="W16" s="296">
        <f t="shared" si="16"/>
        <v>0</v>
      </c>
      <c r="X16" s="296">
        <f t="shared" si="17"/>
        <v>0</v>
      </c>
      <c r="Y16" s="296">
        <f t="shared" si="18"/>
        <v>0</v>
      </c>
      <c r="Z16" s="296">
        <f t="shared" si="19"/>
        <v>0</v>
      </c>
      <c r="AA16" s="296">
        <f t="shared" si="20"/>
        <v>0</v>
      </c>
      <c r="AB16" s="296">
        <f t="shared" si="21"/>
        <v>0</v>
      </c>
      <c r="AC16" s="296">
        <f t="shared" si="22"/>
        <v>0</v>
      </c>
      <c r="AD16" s="296">
        <f t="shared" si="23"/>
        <v>0</v>
      </c>
      <c r="AE16" s="66">
        <f t="shared" si="24"/>
        <v>0</v>
      </c>
      <c r="AG16" s="494"/>
      <c r="AH16" s="186" t="s">
        <v>54</v>
      </c>
      <c r="AI16" s="296">
        <f t="shared" si="25"/>
        <v>0</v>
      </c>
      <c r="AJ16" s="296">
        <f t="shared" si="26"/>
        <v>0</v>
      </c>
      <c r="AK16" s="296">
        <f t="shared" si="27"/>
        <v>0</v>
      </c>
      <c r="AL16" s="296">
        <f t="shared" si="28"/>
        <v>0</v>
      </c>
      <c r="AM16" s="296">
        <f t="shared" si="29"/>
        <v>0</v>
      </c>
      <c r="AN16" s="296">
        <f t="shared" si="30"/>
        <v>0</v>
      </c>
      <c r="AO16" s="296">
        <f t="shared" si="31"/>
        <v>0</v>
      </c>
      <c r="AP16" s="296">
        <f t="shared" si="32"/>
        <v>0</v>
      </c>
      <c r="AQ16" s="296">
        <f t="shared" si="33"/>
        <v>0</v>
      </c>
      <c r="AR16" s="296">
        <f t="shared" si="34"/>
        <v>0</v>
      </c>
      <c r="AS16" s="296">
        <f t="shared" si="35"/>
        <v>0</v>
      </c>
      <c r="AT16" s="296">
        <f t="shared" si="36"/>
        <v>0</v>
      </c>
      <c r="AU16" s="66">
        <f t="shared" si="37"/>
        <v>0</v>
      </c>
      <c r="AW16" s="494"/>
      <c r="AX16" s="186" t="s">
        <v>54</v>
      </c>
      <c r="AY16" s="296">
        <f t="shared" si="38"/>
        <v>0</v>
      </c>
      <c r="AZ16" s="296">
        <f t="shared" si="39"/>
        <v>0</v>
      </c>
      <c r="BA16" s="296">
        <f t="shared" si="40"/>
        <v>0</v>
      </c>
      <c r="BB16" s="296">
        <f t="shared" si="41"/>
        <v>0</v>
      </c>
      <c r="BC16" s="296">
        <f t="shared" si="42"/>
        <v>0</v>
      </c>
      <c r="BD16" s="296">
        <f t="shared" si="43"/>
        <v>0</v>
      </c>
      <c r="BE16" s="296">
        <f t="shared" si="44"/>
        <v>0</v>
      </c>
      <c r="BF16" s="296">
        <f t="shared" si="45"/>
        <v>0</v>
      </c>
      <c r="BG16" s="296">
        <f t="shared" si="46"/>
        <v>0</v>
      </c>
      <c r="BH16" s="296">
        <f t="shared" si="47"/>
        <v>0</v>
      </c>
      <c r="BI16" s="296">
        <f t="shared" si="48"/>
        <v>0</v>
      </c>
      <c r="BJ16" s="296">
        <f t="shared" si="49"/>
        <v>0</v>
      </c>
      <c r="BK16" s="66">
        <f t="shared" si="50"/>
        <v>0</v>
      </c>
      <c r="BM16" s="302">
        <v>0</v>
      </c>
      <c r="BN16" s="302">
        <v>0</v>
      </c>
      <c r="BO16" s="302">
        <v>0</v>
      </c>
      <c r="BP16" s="302">
        <v>0</v>
      </c>
      <c r="BQ16" s="302">
        <v>0</v>
      </c>
      <c r="BR16" s="302">
        <v>0</v>
      </c>
      <c r="BS16" s="302">
        <v>0</v>
      </c>
      <c r="BU16" s="302">
        <v>0</v>
      </c>
      <c r="BV16" s="302">
        <v>0</v>
      </c>
      <c r="BW16" s="302">
        <v>0</v>
      </c>
      <c r="BX16" s="302">
        <v>0</v>
      </c>
      <c r="BY16" s="302">
        <v>0</v>
      </c>
      <c r="BZ16" s="302">
        <v>0</v>
      </c>
      <c r="CA16" s="302">
        <v>0</v>
      </c>
      <c r="CC16" s="302">
        <v>0</v>
      </c>
      <c r="CD16" s="302">
        <v>0</v>
      </c>
      <c r="CE16" s="302">
        <v>0</v>
      </c>
      <c r="CF16" s="302">
        <v>0</v>
      </c>
      <c r="CG16" s="302">
        <v>0</v>
      </c>
      <c r="CH16" s="302">
        <v>0</v>
      </c>
      <c r="CI16" s="302">
        <v>0</v>
      </c>
      <c r="CK16" s="302">
        <v>0</v>
      </c>
      <c r="CL16" s="302">
        <v>0</v>
      </c>
      <c r="CM16" s="302">
        <v>0</v>
      </c>
      <c r="CN16" s="302">
        <v>0</v>
      </c>
      <c r="CO16" s="302">
        <v>0</v>
      </c>
      <c r="CP16" s="302">
        <v>0</v>
      </c>
      <c r="CQ16" s="302">
        <v>0</v>
      </c>
      <c r="CS16" s="494"/>
      <c r="CT16" s="186" t="s">
        <v>54</v>
      </c>
      <c r="CU16" s="367">
        <v>0</v>
      </c>
      <c r="CV16" s="367">
        <v>0</v>
      </c>
      <c r="CW16" s="367">
        <v>0</v>
      </c>
      <c r="CX16" s="367">
        <v>0</v>
      </c>
      <c r="CY16" s="367">
        <v>0</v>
      </c>
      <c r="CZ16" s="367">
        <v>0</v>
      </c>
      <c r="DA16" s="367">
        <v>0</v>
      </c>
      <c r="DB16" s="367">
        <v>0</v>
      </c>
      <c r="DC16" s="367">
        <v>0</v>
      </c>
      <c r="DD16" s="367">
        <v>0</v>
      </c>
      <c r="DE16" s="367">
        <v>0</v>
      </c>
      <c r="DF16" s="367">
        <v>0</v>
      </c>
      <c r="DG16" s="368">
        <f t="shared" si="51"/>
        <v>0</v>
      </c>
      <c r="DI16" s="494"/>
      <c r="DJ16" s="186" t="s">
        <v>54</v>
      </c>
      <c r="DK16" s="367">
        <v>0</v>
      </c>
      <c r="DL16" s="367">
        <v>0</v>
      </c>
      <c r="DM16" s="367">
        <v>0</v>
      </c>
      <c r="DN16" s="367">
        <v>0</v>
      </c>
      <c r="DO16" s="367">
        <v>0</v>
      </c>
      <c r="DP16" s="367">
        <v>0</v>
      </c>
      <c r="DQ16" s="367">
        <v>0</v>
      </c>
      <c r="DR16" s="367">
        <v>0</v>
      </c>
      <c r="DS16" s="367">
        <v>0</v>
      </c>
      <c r="DT16" s="367">
        <v>0</v>
      </c>
      <c r="DU16" s="367">
        <v>0</v>
      </c>
      <c r="DV16" s="367">
        <v>0</v>
      </c>
      <c r="DW16" s="368">
        <f t="shared" si="52"/>
        <v>0</v>
      </c>
      <c r="DY16" s="494"/>
      <c r="DZ16" s="186" t="s">
        <v>54</v>
      </c>
      <c r="EA16" s="367">
        <v>0</v>
      </c>
      <c r="EB16" s="367">
        <v>0</v>
      </c>
      <c r="EC16" s="367">
        <v>0</v>
      </c>
      <c r="ED16" s="367">
        <v>0</v>
      </c>
      <c r="EE16" s="367">
        <v>0</v>
      </c>
      <c r="EF16" s="367">
        <v>0</v>
      </c>
      <c r="EG16" s="367">
        <v>0</v>
      </c>
      <c r="EH16" s="367">
        <v>0</v>
      </c>
      <c r="EI16" s="367">
        <v>0</v>
      </c>
      <c r="EJ16" s="367">
        <v>0</v>
      </c>
      <c r="EK16" s="367">
        <v>0</v>
      </c>
      <c r="EL16" s="367">
        <v>0</v>
      </c>
      <c r="EM16" s="368">
        <f t="shared" si="53"/>
        <v>0</v>
      </c>
      <c r="EO16" s="494"/>
      <c r="EP16" s="186" t="s">
        <v>54</v>
      </c>
      <c r="EQ16" s="367">
        <v>0</v>
      </c>
      <c r="ER16" s="367">
        <v>0</v>
      </c>
      <c r="ES16" s="367">
        <v>0</v>
      </c>
      <c r="ET16" s="367">
        <v>0</v>
      </c>
      <c r="EU16" s="367">
        <v>0</v>
      </c>
      <c r="EV16" s="367">
        <v>0</v>
      </c>
      <c r="EW16" s="367">
        <v>0</v>
      </c>
      <c r="EX16" s="367">
        <v>0</v>
      </c>
      <c r="EY16" s="367">
        <v>0</v>
      </c>
      <c r="EZ16" s="367">
        <v>0</v>
      </c>
      <c r="FA16" s="367">
        <v>0</v>
      </c>
      <c r="FB16" s="367">
        <v>0</v>
      </c>
      <c r="FC16" s="368">
        <f t="shared" si="54"/>
        <v>0</v>
      </c>
    </row>
    <row r="17" spans="1:160" ht="15" thickBot="1" x14ac:dyDescent="0.4">
      <c r="B17" s="187" t="s">
        <v>43</v>
      </c>
      <c r="C17" s="179">
        <f>SUM(C4:C16)</f>
        <v>0</v>
      </c>
      <c r="D17" s="179">
        <f t="shared" ref="D17:N17" si="56">SUM(D4:D16)</f>
        <v>374134.46104297676</v>
      </c>
      <c r="E17" s="179">
        <f t="shared" si="56"/>
        <v>61645.61935058282</v>
      </c>
      <c r="F17" s="179">
        <f t="shared" si="56"/>
        <v>151909.82633226668</v>
      </c>
      <c r="G17" s="179">
        <f t="shared" si="56"/>
        <v>0</v>
      </c>
      <c r="H17" s="179">
        <f t="shared" si="56"/>
        <v>0</v>
      </c>
      <c r="I17" s="179">
        <f t="shared" si="56"/>
        <v>14957.668045471366</v>
      </c>
      <c r="J17" s="179">
        <f t="shared" si="56"/>
        <v>99023.517524128081</v>
      </c>
      <c r="K17" s="179">
        <f t="shared" si="56"/>
        <v>222817.93468171879</v>
      </c>
      <c r="L17" s="179">
        <f t="shared" si="56"/>
        <v>152525.65668192125</v>
      </c>
      <c r="M17" s="179">
        <f t="shared" si="56"/>
        <v>246912.92295580448</v>
      </c>
      <c r="N17" s="189">
        <f t="shared" si="56"/>
        <v>696977.2634108637</v>
      </c>
      <c r="O17" s="69">
        <f t="shared" si="11"/>
        <v>2020904.870025734</v>
      </c>
      <c r="Q17" s="70"/>
      <c r="R17" s="187" t="s">
        <v>43</v>
      </c>
      <c r="S17" s="179">
        <f>SUM(S4:S16)</f>
        <v>0</v>
      </c>
      <c r="T17" s="179">
        <f t="shared" ref="T17" si="57">SUM(T4:T16)</f>
        <v>551273.30470783939</v>
      </c>
      <c r="U17" s="179">
        <f t="shared" ref="U17" si="58">SUM(U4:U16)</f>
        <v>0</v>
      </c>
      <c r="V17" s="179">
        <f t="shared" ref="V17" si="59">SUM(V4:V16)</f>
        <v>511647.37542051449</v>
      </c>
      <c r="W17" s="179">
        <f t="shared" ref="W17" si="60">SUM(W4:W16)</f>
        <v>0</v>
      </c>
      <c r="X17" s="179">
        <f t="shared" ref="X17" si="61">SUM(X4:X16)</f>
        <v>0</v>
      </c>
      <c r="Y17" s="179">
        <f t="shared" ref="Y17" si="62">SUM(Y4:Y16)</f>
        <v>0</v>
      </c>
      <c r="Z17" s="179">
        <f t="shared" ref="Z17" si="63">SUM(Z4:Z16)</f>
        <v>0</v>
      </c>
      <c r="AA17" s="179">
        <f t="shared" ref="AA17" si="64">SUM(AA4:AA16)</f>
        <v>0</v>
      </c>
      <c r="AB17" s="179">
        <f t="shared" ref="AB17" si="65">SUM(AB4:AB16)</f>
        <v>86421.525734855648</v>
      </c>
      <c r="AC17" s="179">
        <f t="shared" ref="AC17" si="66">SUM(AC4:AC16)</f>
        <v>443450.42263478547</v>
      </c>
      <c r="AD17" s="189">
        <f t="shared" ref="AD17" si="67">SUM(AD4:AD16)</f>
        <v>771963.37029522331</v>
      </c>
      <c r="AE17" s="69">
        <f t="shared" si="24"/>
        <v>2364755.9987932183</v>
      </c>
      <c r="AG17" s="70"/>
      <c r="AH17" s="187" t="s">
        <v>43</v>
      </c>
      <c r="AI17" s="179">
        <f>SUM(AI4:AI16)</f>
        <v>0</v>
      </c>
      <c r="AJ17" s="179">
        <f t="shared" ref="AJ17" si="68">SUM(AJ4:AJ16)</f>
        <v>0</v>
      </c>
      <c r="AK17" s="179">
        <f t="shared" ref="AK17" si="69">SUM(AK4:AK16)</f>
        <v>0</v>
      </c>
      <c r="AL17" s="179">
        <f t="shared" ref="AL17" si="70">SUM(AL4:AL16)</f>
        <v>0</v>
      </c>
      <c r="AM17" s="179">
        <f t="shared" ref="AM17" si="71">SUM(AM4:AM16)</f>
        <v>0</v>
      </c>
      <c r="AN17" s="179">
        <f t="shared" ref="AN17" si="72">SUM(AN4:AN16)</f>
        <v>0</v>
      </c>
      <c r="AO17" s="179">
        <f t="shared" ref="AO17" si="73">SUM(AO4:AO16)</f>
        <v>0</v>
      </c>
      <c r="AP17" s="179">
        <f t="shared" ref="AP17" si="74">SUM(AP4:AP16)</f>
        <v>0</v>
      </c>
      <c r="AQ17" s="179">
        <f t="shared" ref="AQ17" si="75">SUM(AQ4:AQ16)</f>
        <v>0</v>
      </c>
      <c r="AR17" s="179">
        <f t="shared" ref="AR17" si="76">SUM(AR4:AR16)</f>
        <v>0</v>
      </c>
      <c r="AS17" s="179">
        <f t="shared" ref="AS17" si="77">SUM(AS4:AS16)</f>
        <v>223411.23465272743</v>
      </c>
      <c r="AT17" s="189">
        <f t="shared" ref="AT17" si="78">SUM(AT4:AT16)</f>
        <v>0</v>
      </c>
      <c r="AU17" s="69">
        <f t="shared" si="37"/>
        <v>223411.23465272743</v>
      </c>
      <c r="AW17" s="70"/>
      <c r="AX17" s="187" t="s">
        <v>43</v>
      </c>
      <c r="AY17" s="179">
        <f>SUM(AY4:AY16)</f>
        <v>0</v>
      </c>
      <c r="AZ17" s="179">
        <f t="shared" ref="AZ17" si="79">SUM(AZ4:AZ16)</f>
        <v>0</v>
      </c>
      <c r="BA17" s="179">
        <f t="shared" ref="BA17" si="80">SUM(BA4:BA16)</f>
        <v>0</v>
      </c>
      <c r="BB17" s="179">
        <f t="shared" ref="BB17" si="81">SUM(BB4:BB16)</f>
        <v>0</v>
      </c>
      <c r="BC17" s="179">
        <f t="shared" ref="BC17" si="82">SUM(BC4:BC16)</f>
        <v>0</v>
      </c>
      <c r="BD17" s="179">
        <f t="shared" ref="BD17" si="83">SUM(BD4:BD16)</f>
        <v>0</v>
      </c>
      <c r="BE17" s="179">
        <f t="shared" ref="BE17" si="84">SUM(BE4:BE16)</f>
        <v>0</v>
      </c>
      <c r="BF17" s="179">
        <f t="shared" ref="BF17" si="85">SUM(BF4:BF16)</f>
        <v>0</v>
      </c>
      <c r="BG17" s="179">
        <f t="shared" ref="BG17" si="86">SUM(BG4:BG16)</f>
        <v>0</v>
      </c>
      <c r="BH17" s="179">
        <f t="shared" ref="BH17" si="87">SUM(BH4:BH16)</f>
        <v>0</v>
      </c>
      <c r="BI17" s="179">
        <f t="shared" ref="BI17" si="88">SUM(BI4:BI16)</f>
        <v>0</v>
      </c>
      <c r="BJ17" s="189">
        <f t="shared" ref="BJ17" si="89">SUM(BJ4:BJ16)</f>
        <v>0</v>
      </c>
      <c r="BK17" s="69">
        <f t="shared" si="50"/>
        <v>0</v>
      </c>
      <c r="BM17" s="302">
        <f t="shared" ref="BM17" si="90">SUM(BM4:BM16)</f>
        <v>0</v>
      </c>
      <c r="BN17" s="302">
        <f t="shared" ref="BN17" si="91">SUM(BN4:BN16)</f>
        <v>0</v>
      </c>
      <c r="BO17" s="302">
        <f t="shared" ref="BO17" si="92">SUM(BO4:BO16)</f>
        <v>0</v>
      </c>
      <c r="BP17" s="302">
        <f t="shared" ref="BP17" si="93">SUM(BP4:BP16)</f>
        <v>0</v>
      </c>
      <c r="BQ17" s="302">
        <f t="shared" ref="BQ17" si="94">SUM(BQ4:BQ16)</f>
        <v>0</v>
      </c>
      <c r="BR17" s="302">
        <f t="shared" ref="BR17" si="95">SUM(BR4:BR16)</f>
        <v>0</v>
      </c>
      <c r="BS17" s="302">
        <f t="shared" ref="BS17" si="96">SUM(BS4:BS16)</f>
        <v>0</v>
      </c>
      <c r="BU17" s="302">
        <f t="shared" ref="BU17" si="97">SUM(BU4:BU16)</f>
        <v>0</v>
      </c>
      <c r="BV17" s="302">
        <f t="shared" ref="BV17" si="98">SUM(BV4:BV16)</f>
        <v>0</v>
      </c>
      <c r="BW17" s="302">
        <f t="shared" ref="BW17" si="99">SUM(BW4:BW16)</f>
        <v>0</v>
      </c>
      <c r="BX17" s="302">
        <f t="shared" ref="BX17" si="100">SUM(BX4:BX16)</f>
        <v>0</v>
      </c>
      <c r="BY17" s="302">
        <f t="shared" ref="BY17" si="101">SUM(BY4:BY16)</f>
        <v>0</v>
      </c>
      <c r="BZ17" s="302">
        <f t="shared" ref="BZ17" si="102">SUM(BZ4:BZ16)</f>
        <v>0</v>
      </c>
      <c r="CA17" s="302">
        <f t="shared" ref="CA17" si="103">SUM(CA4:CA16)</f>
        <v>0</v>
      </c>
      <c r="CC17" s="302">
        <f t="shared" ref="CC17" si="104">SUM(CC4:CC16)</f>
        <v>0</v>
      </c>
      <c r="CD17" s="302">
        <f t="shared" ref="CD17" si="105">SUM(CD4:CD16)</f>
        <v>0</v>
      </c>
      <c r="CE17" s="302">
        <f t="shared" ref="CE17" si="106">SUM(CE4:CE16)</f>
        <v>0</v>
      </c>
      <c r="CF17" s="302">
        <f t="shared" ref="CF17" si="107">SUM(CF4:CF16)</f>
        <v>0</v>
      </c>
      <c r="CG17" s="302">
        <f t="shared" ref="CG17" si="108">SUM(CG4:CG16)</f>
        <v>0</v>
      </c>
      <c r="CH17" s="302">
        <f t="shared" ref="CH17" si="109">SUM(CH4:CH16)</f>
        <v>0</v>
      </c>
      <c r="CI17" s="302">
        <f t="shared" ref="CI17" si="110">SUM(CI4:CI16)</f>
        <v>0</v>
      </c>
      <c r="CK17" s="302">
        <f t="shared" ref="CK17" si="111">SUM(CK4:CK16)</f>
        <v>0</v>
      </c>
      <c r="CL17" s="302">
        <f t="shared" ref="CL17" si="112">SUM(CL4:CL16)</f>
        <v>0</v>
      </c>
      <c r="CM17" s="302">
        <f t="shared" ref="CM17" si="113">SUM(CM4:CM16)</f>
        <v>0</v>
      </c>
      <c r="CN17" s="302">
        <f t="shared" ref="CN17" si="114">SUM(CN4:CN16)</f>
        <v>0</v>
      </c>
      <c r="CO17" s="302">
        <f t="shared" ref="CO17" si="115">SUM(CO4:CO16)</f>
        <v>0</v>
      </c>
      <c r="CP17" s="302">
        <f t="shared" ref="CP17" si="116">SUM(CP4:CP16)</f>
        <v>0</v>
      </c>
      <c r="CQ17" s="302">
        <f t="shared" ref="CQ17" si="117">SUM(CQ4:CQ16)</f>
        <v>0</v>
      </c>
      <c r="CR17" s="291" t="s">
        <v>231</v>
      </c>
      <c r="CT17" s="187" t="s">
        <v>43</v>
      </c>
      <c r="CU17" s="369">
        <f>SUM(CU4:CU16)</f>
        <v>0</v>
      </c>
      <c r="CV17" s="369">
        <f t="shared" ref="CV17:DF17" si="118">SUM(CV4:CV16)</f>
        <v>8.1173488425396609E-2</v>
      </c>
      <c r="CW17" s="369">
        <f t="shared" si="118"/>
        <v>1.3374843779108955E-2</v>
      </c>
      <c r="CX17" s="369">
        <f t="shared" si="118"/>
        <v>3.2958873916909222E-2</v>
      </c>
      <c r="CY17" s="369">
        <f t="shared" si="118"/>
        <v>0</v>
      </c>
      <c r="CZ17" s="369">
        <f t="shared" si="118"/>
        <v>0</v>
      </c>
      <c r="DA17" s="369">
        <f t="shared" si="118"/>
        <v>3.2452666631543558E-3</v>
      </c>
      <c r="DB17" s="369">
        <f t="shared" si="118"/>
        <v>2.1484480021378025E-2</v>
      </c>
      <c r="DC17" s="369">
        <f t="shared" si="118"/>
        <v>4.8343338893285313E-2</v>
      </c>
      <c r="DD17" s="369">
        <f t="shared" si="118"/>
        <v>3.3092486569484283E-2</v>
      </c>
      <c r="DE17" s="369">
        <f t="shared" si="118"/>
        <v>5.3571069710500491E-2</v>
      </c>
      <c r="DF17" s="383">
        <f t="shared" si="118"/>
        <v>0.15121856368571046</v>
      </c>
      <c r="DG17" s="372">
        <f t="shared" si="51"/>
        <v>0.43846241166492778</v>
      </c>
      <c r="DI17" s="70"/>
      <c r="DJ17" s="187" t="s">
        <v>43</v>
      </c>
      <c r="DK17" s="369">
        <f>SUM(DK4:DK16)</f>
        <v>0</v>
      </c>
      <c r="DL17" s="369">
        <f t="shared" ref="DL17:DV17" si="119">SUM(DL4:DL16)</f>
        <v>0.11960613597097021</v>
      </c>
      <c r="DM17" s="369">
        <f t="shared" si="119"/>
        <v>0</v>
      </c>
      <c r="DN17" s="369">
        <f t="shared" si="119"/>
        <v>0.11100875923271576</v>
      </c>
      <c r="DO17" s="369">
        <f t="shared" si="119"/>
        <v>0</v>
      </c>
      <c r="DP17" s="369">
        <f t="shared" si="119"/>
        <v>0</v>
      </c>
      <c r="DQ17" s="369">
        <f t="shared" si="119"/>
        <v>0</v>
      </c>
      <c r="DR17" s="369">
        <f t="shared" si="119"/>
        <v>0</v>
      </c>
      <c r="DS17" s="369">
        <f t="shared" si="119"/>
        <v>0</v>
      </c>
      <c r="DT17" s="369">
        <f t="shared" si="119"/>
        <v>1.8750308911366472E-2</v>
      </c>
      <c r="DU17" s="369">
        <f t="shared" si="119"/>
        <v>9.6212515812188412E-2</v>
      </c>
      <c r="DV17" s="383">
        <f t="shared" si="119"/>
        <v>0.1674878051297482</v>
      </c>
      <c r="DW17" s="372">
        <f t="shared" si="52"/>
        <v>0.5130655250569891</v>
      </c>
      <c r="DY17" s="70"/>
      <c r="DZ17" s="187" t="s">
        <v>43</v>
      </c>
      <c r="EA17" s="369">
        <f>SUM(EA4:EA16)</f>
        <v>0</v>
      </c>
      <c r="EB17" s="369">
        <f t="shared" ref="EB17:EL17" si="120">SUM(EB4:EB16)</f>
        <v>0</v>
      </c>
      <c r="EC17" s="369">
        <f t="shared" si="120"/>
        <v>0</v>
      </c>
      <c r="ED17" s="369">
        <f t="shared" si="120"/>
        <v>0</v>
      </c>
      <c r="EE17" s="369">
        <f t="shared" si="120"/>
        <v>0</v>
      </c>
      <c r="EF17" s="369">
        <f t="shared" si="120"/>
        <v>0</v>
      </c>
      <c r="EG17" s="369">
        <f t="shared" si="120"/>
        <v>0</v>
      </c>
      <c r="EH17" s="369">
        <f t="shared" si="120"/>
        <v>0</v>
      </c>
      <c r="EI17" s="369">
        <f t="shared" si="120"/>
        <v>0</v>
      </c>
      <c r="EJ17" s="369">
        <f t="shared" si="120"/>
        <v>0</v>
      </c>
      <c r="EK17" s="369">
        <f t="shared" si="120"/>
        <v>4.8472063278083233E-2</v>
      </c>
      <c r="EL17" s="383">
        <f t="shared" si="120"/>
        <v>0</v>
      </c>
      <c r="EM17" s="372">
        <f t="shared" si="53"/>
        <v>4.8472063278083233E-2</v>
      </c>
      <c r="EO17" s="70"/>
      <c r="EP17" s="187" t="s">
        <v>43</v>
      </c>
      <c r="EQ17" s="369">
        <f>SUM(EQ4:EQ16)</f>
        <v>0</v>
      </c>
      <c r="ER17" s="369">
        <f t="shared" ref="ER17:FB17" si="121">SUM(ER4:ER16)</f>
        <v>0</v>
      </c>
      <c r="ES17" s="369">
        <f t="shared" si="121"/>
        <v>0</v>
      </c>
      <c r="ET17" s="369">
        <f t="shared" si="121"/>
        <v>0</v>
      </c>
      <c r="EU17" s="369">
        <f t="shared" si="121"/>
        <v>0</v>
      </c>
      <c r="EV17" s="369">
        <f t="shared" si="121"/>
        <v>0</v>
      </c>
      <c r="EW17" s="369">
        <f t="shared" si="121"/>
        <v>0</v>
      </c>
      <c r="EX17" s="369">
        <f t="shared" si="121"/>
        <v>0</v>
      </c>
      <c r="EY17" s="369">
        <f t="shared" si="121"/>
        <v>0</v>
      </c>
      <c r="EZ17" s="369">
        <f t="shared" si="121"/>
        <v>0</v>
      </c>
      <c r="FA17" s="369">
        <f t="shared" si="121"/>
        <v>0</v>
      </c>
      <c r="FB17" s="383">
        <f t="shared" si="121"/>
        <v>0</v>
      </c>
      <c r="FC17" s="372">
        <f t="shared" si="54"/>
        <v>0</v>
      </c>
      <c r="FD17" s="289">
        <f>SUM(CU4:DF16,DK4:DV16,EA4:EL16,EQ4:FB16)</f>
        <v>1</v>
      </c>
    </row>
    <row r="18" spans="1:160" ht="21.5" thickBot="1" x14ac:dyDescent="0.55000000000000004">
      <c r="A18" s="72"/>
      <c r="Q18" s="72"/>
      <c r="AG18" s="72"/>
      <c r="AW18" s="72"/>
      <c r="BK18" s="299" t="s">
        <v>189</v>
      </c>
      <c r="BL18" s="298">
        <f>SUM(C4:N16,S4:AD16,AI4:AT16,AY4:BJ16)</f>
        <v>4609072.1034716805</v>
      </c>
      <c r="BM18" s="302"/>
      <c r="BN18" s="302"/>
      <c r="BO18" s="302"/>
      <c r="BP18" s="302"/>
      <c r="BQ18" s="302"/>
      <c r="BR18" s="302"/>
      <c r="BS18" s="302"/>
      <c r="BU18" s="302"/>
      <c r="BV18" s="302"/>
      <c r="BW18" s="302"/>
      <c r="BX18" s="302"/>
      <c r="BY18" s="302"/>
      <c r="BZ18" s="302"/>
      <c r="CA18" s="302"/>
      <c r="CC18" s="302"/>
      <c r="CD18" s="302"/>
      <c r="CE18" s="302"/>
      <c r="CF18" s="302"/>
      <c r="CG18" s="302"/>
      <c r="CH18" s="302"/>
      <c r="CI18" s="302"/>
      <c r="CK18" s="302"/>
      <c r="CL18" s="302"/>
      <c r="CM18" s="302"/>
      <c r="CN18" s="302"/>
      <c r="CO18" s="302"/>
      <c r="CP18" s="302"/>
      <c r="CQ18" s="302"/>
      <c r="CR18" s="293">
        <f>'FORECAST OVERVIEW'!D19</f>
        <v>4609072.1034716796</v>
      </c>
      <c r="CS18" s="72"/>
      <c r="DF18" s="102"/>
      <c r="DG18" s="102"/>
      <c r="DI18" s="72"/>
      <c r="DV18" s="102"/>
      <c r="DW18" s="102"/>
      <c r="DY18" s="72"/>
      <c r="EL18" s="102"/>
      <c r="EM18" s="102"/>
      <c r="EO18" s="72"/>
      <c r="FB18" s="102"/>
      <c r="FC18" s="102"/>
      <c r="FD18" s="289">
        <f>DG17+DW17+EM17+FC17</f>
        <v>1.0000000000000002</v>
      </c>
    </row>
    <row r="19" spans="1:160" ht="21.5" thickBot="1" x14ac:dyDescent="0.55000000000000004">
      <c r="A19" s="72"/>
      <c r="B19" s="174" t="s">
        <v>36</v>
      </c>
      <c r="C19" s="336" t="s">
        <v>203</v>
      </c>
      <c r="D19" s="336" t="s">
        <v>204</v>
      </c>
      <c r="E19" s="336" t="s">
        <v>205</v>
      </c>
      <c r="F19" s="336" t="s">
        <v>206</v>
      </c>
      <c r="G19" s="336" t="s">
        <v>44</v>
      </c>
      <c r="H19" s="336" t="s">
        <v>207</v>
      </c>
      <c r="I19" s="336" t="s">
        <v>208</v>
      </c>
      <c r="J19" s="336" t="s">
        <v>209</v>
      </c>
      <c r="K19" s="336" t="s">
        <v>210</v>
      </c>
      <c r="L19" s="336" t="s">
        <v>211</v>
      </c>
      <c r="M19" s="336" t="s">
        <v>212</v>
      </c>
      <c r="N19" s="336" t="s">
        <v>213</v>
      </c>
      <c r="O19" s="176" t="s">
        <v>34</v>
      </c>
      <c r="Q19" s="72"/>
      <c r="R19" s="174" t="s">
        <v>36</v>
      </c>
      <c r="S19" s="336" t="s">
        <v>203</v>
      </c>
      <c r="T19" s="336" t="s">
        <v>204</v>
      </c>
      <c r="U19" s="336" t="s">
        <v>205</v>
      </c>
      <c r="V19" s="336" t="s">
        <v>206</v>
      </c>
      <c r="W19" s="336" t="s">
        <v>44</v>
      </c>
      <c r="X19" s="336" t="s">
        <v>207</v>
      </c>
      <c r="Y19" s="336" t="s">
        <v>208</v>
      </c>
      <c r="Z19" s="336" t="s">
        <v>209</v>
      </c>
      <c r="AA19" s="336" t="s">
        <v>210</v>
      </c>
      <c r="AB19" s="336" t="s">
        <v>211</v>
      </c>
      <c r="AC19" s="336" t="s">
        <v>212</v>
      </c>
      <c r="AD19" s="336" t="s">
        <v>213</v>
      </c>
      <c r="AE19" s="176" t="s">
        <v>34</v>
      </c>
      <c r="AG19" s="72"/>
      <c r="AH19" s="188" t="s">
        <v>36</v>
      </c>
      <c r="AI19" s="336" t="s">
        <v>203</v>
      </c>
      <c r="AJ19" s="336" t="s">
        <v>204</v>
      </c>
      <c r="AK19" s="336" t="s">
        <v>205</v>
      </c>
      <c r="AL19" s="336" t="s">
        <v>206</v>
      </c>
      <c r="AM19" s="336" t="s">
        <v>44</v>
      </c>
      <c r="AN19" s="336" t="s">
        <v>207</v>
      </c>
      <c r="AO19" s="336" t="s">
        <v>208</v>
      </c>
      <c r="AP19" s="336" t="s">
        <v>209</v>
      </c>
      <c r="AQ19" s="336" t="s">
        <v>210</v>
      </c>
      <c r="AR19" s="336" t="s">
        <v>211</v>
      </c>
      <c r="AS19" s="336" t="s">
        <v>212</v>
      </c>
      <c r="AT19" s="336" t="s">
        <v>213</v>
      </c>
      <c r="AU19" s="176" t="s">
        <v>34</v>
      </c>
      <c r="AW19" s="72"/>
      <c r="AX19" s="174" t="s">
        <v>36</v>
      </c>
      <c r="AY19" s="336" t="s">
        <v>203</v>
      </c>
      <c r="AZ19" s="336" t="s">
        <v>204</v>
      </c>
      <c r="BA19" s="336" t="s">
        <v>205</v>
      </c>
      <c r="BB19" s="336" t="s">
        <v>206</v>
      </c>
      <c r="BC19" s="336" t="s">
        <v>44</v>
      </c>
      <c r="BD19" s="336" t="s">
        <v>207</v>
      </c>
      <c r="BE19" s="336" t="s">
        <v>208</v>
      </c>
      <c r="BF19" s="336" t="s">
        <v>209</v>
      </c>
      <c r="BG19" s="336" t="s">
        <v>210</v>
      </c>
      <c r="BH19" s="336" t="s">
        <v>211</v>
      </c>
      <c r="BI19" s="336" t="s">
        <v>212</v>
      </c>
      <c r="BJ19" s="336" t="s">
        <v>213</v>
      </c>
      <c r="BK19" s="176" t="s">
        <v>34</v>
      </c>
      <c r="BM19" s="301">
        <v>44166</v>
      </c>
      <c r="BN19" s="301">
        <v>44197</v>
      </c>
      <c r="BO19" s="301">
        <v>44228</v>
      </c>
      <c r="BP19" s="301">
        <v>44256</v>
      </c>
      <c r="BQ19" s="301">
        <v>44287</v>
      </c>
      <c r="BR19" s="301">
        <v>44317</v>
      </c>
      <c r="BS19" s="301">
        <v>44348</v>
      </c>
      <c r="BU19" s="301">
        <v>44166</v>
      </c>
      <c r="BV19" s="301">
        <v>44197</v>
      </c>
      <c r="BW19" s="301">
        <v>44228</v>
      </c>
      <c r="BX19" s="301">
        <v>44256</v>
      </c>
      <c r="BY19" s="301">
        <v>44287</v>
      </c>
      <c r="BZ19" s="301">
        <v>44317</v>
      </c>
      <c r="CA19" s="301">
        <v>44348</v>
      </c>
      <c r="CC19" s="301">
        <v>44166</v>
      </c>
      <c r="CD19" s="301">
        <v>44197</v>
      </c>
      <c r="CE19" s="301">
        <v>44228</v>
      </c>
      <c r="CF19" s="301">
        <v>44256</v>
      </c>
      <c r="CG19" s="301">
        <v>44287</v>
      </c>
      <c r="CH19" s="301">
        <v>44317</v>
      </c>
      <c r="CI19" s="301">
        <v>44348</v>
      </c>
      <c r="CK19" s="301">
        <v>44166</v>
      </c>
      <c r="CL19" s="301">
        <v>44197</v>
      </c>
      <c r="CM19" s="301">
        <v>44228</v>
      </c>
      <c r="CN19" s="301">
        <v>44256</v>
      </c>
      <c r="CO19" s="301">
        <v>44287</v>
      </c>
      <c r="CP19" s="301">
        <v>44317</v>
      </c>
      <c r="CQ19" s="301">
        <v>44348</v>
      </c>
      <c r="CS19" s="72"/>
      <c r="CT19" s="174" t="s">
        <v>36</v>
      </c>
      <c r="CU19" s="175" t="s">
        <v>203</v>
      </c>
      <c r="CV19" s="175" t="s">
        <v>204</v>
      </c>
      <c r="CW19" s="175" t="s">
        <v>205</v>
      </c>
      <c r="CX19" s="175" t="s">
        <v>206</v>
      </c>
      <c r="CY19" s="175" t="s">
        <v>44</v>
      </c>
      <c r="CZ19" s="175" t="s">
        <v>207</v>
      </c>
      <c r="DA19" s="175" t="s">
        <v>208</v>
      </c>
      <c r="DB19" s="175" t="s">
        <v>209</v>
      </c>
      <c r="DC19" s="175" t="s">
        <v>210</v>
      </c>
      <c r="DD19" s="175" t="s">
        <v>211</v>
      </c>
      <c r="DE19" s="175" t="s">
        <v>212</v>
      </c>
      <c r="DF19" s="175" t="s">
        <v>213</v>
      </c>
      <c r="DG19" s="176" t="s">
        <v>34</v>
      </c>
      <c r="DI19" s="72"/>
      <c r="DJ19" s="174" t="s">
        <v>36</v>
      </c>
      <c r="DK19" s="175" t="s">
        <v>203</v>
      </c>
      <c r="DL19" s="175" t="s">
        <v>204</v>
      </c>
      <c r="DM19" s="175" t="s">
        <v>205</v>
      </c>
      <c r="DN19" s="175" t="s">
        <v>206</v>
      </c>
      <c r="DO19" s="175" t="s">
        <v>44</v>
      </c>
      <c r="DP19" s="175" t="s">
        <v>207</v>
      </c>
      <c r="DQ19" s="175" t="s">
        <v>208</v>
      </c>
      <c r="DR19" s="175" t="s">
        <v>209</v>
      </c>
      <c r="DS19" s="175" t="s">
        <v>210</v>
      </c>
      <c r="DT19" s="175" t="s">
        <v>211</v>
      </c>
      <c r="DU19" s="175" t="s">
        <v>212</v>
      </c>
      <c r="DV19" s="175" t="s">
        <v>213</v>
      </c>
      <c r="DW19" s="176" t="s">
        <v>34</v>
      </c>
      <c r="DY19" s="72"/>
      <c r="DZ19" s="188" t="s">
        <v>36</v>
      </c>
      <c r="EA19" s="175" t="s">
        <v>203</v>
      </c>
      <c r="EB19" s="175" t="s">
        <v>204</v>
      </c>
      <c r="EC19" s="175" t="s">
        <v>205</v>
      </c>
      <c r="ED19" s="175" t="s">
        <v>206</v>
      </c>
      <c r="EE19" s="175" t="s">
        <v>44</v>
      </c>
      <c r="EF19" s="175" t="s">
        <v>207</v>
      </c>
      <c r="EG19" s="175" t="s">
        <v>208</v>
      </c>
      <c r="EH19" s="175" t="s">
        <v>209</v>
      </c>
      <c r="EI19" s="175" t="s">
        <v>210</v>
      </c>
      <c r="EJ19" s="175" t="s">
        <v>211</v>
      </c>
      <c r="EK19" s="175" t="s">
        <v>212</v>
      </c>
      <c r="EL19" s="175" t="s">
        <v>213</v>
      </c>
      <c r="EM19" s="176" t="s">
        <v>34</v>
      </c>
      <c r="EO19" s="72"/>
      <c r="EP19" s="174" t="s">
        <v>36</v>
      </c>
      <c r="EQ19" s="175" t="s">
        <v>203</v>
      </c>
      <c r="ER19" s="175" t="s">
        <v>204</v>
      </c>
      <c r="ES19" s="175" t="s">
        <v>205</v>
      </c>
      <c r="ET19" s="175" t="s">
        <v>206</v>
      </c>
      <c r="EU19" s="175" t="s">
        <v>44</v>
      </c>
      <c r="EV19" s="175" t="s">
        <v>207</v>
      </c>
      <c r="EW19" s="175" t="s">
        <v>208</v>
      </c>
      <c r="EX19" s="175" t="s">
        <v>209</v>
      </c>
      <c r="EY19" s="175" t="s">
        <v>210</v>
      </c>
      <c r="EZ19" s="175" t="s">
        <v>211</v>
      </c>
      <c r="FA19" s="175" t="s">
        <v>212</v>
      </c>
      <c r="FB19" s="175" t="s">
        <v>213</v>
      </c>
      <c r="FC19" s="176" t="s">
        <v>34</v>
      </c>
    </row>
    <row r="20" spans="1:160" ht="15" customHeight="1" x14ac:dyDescent="0.35">
      <c r="A20" s="495" t="s">
        <v>73</v>
      </c>
      <c r="B20" s="186" t="s">
        <v>66</v>
      </c>
      <c r="C20" s="296">
        <f t="shared" ref="C20:C32" si="122">$CR$34*CU20</f>
        <v>0</v>
      </c>
      <c r="D20" s="296">
        <f t="shared" ref="D20:D32" si="123">$CR$34*CV20</f>
        <v>0</v>
      </c>
      <c r="E20" s="296">
        <f t="shared" ref="E20:E32" si="124">$CR$34*CW20</f>
        <v>0</v>
      </c>
      <c r="F20" s="296">
        <f t="shared" ref="F20:F32" si="125">$CR$34*CX20</f>
        <v>0</v>
      </c>
      <c r="G20" s="296">
        <f>$CR$34*CY20</f>
        <v>0</v>
      </c>
      <c r="H20" s="296">
        <f t="shared" ref="H20:H32" si="126">$CR$34*CZ20</f>
        <v>0</v>
      </c>
      <c r="I20" s="296">
        <f t="shared" ref="I20:I32" si="127">$CR$34*DA20</f>
        <v>0</v>
      </c>
      <c r="J20" s="296">
        <f t="shared" ref="J20:J32" si="128">$CR$34*DB20</f>
        <v>0</v>
      </c>
      <c r="K20" s="296">
        <f t="shared" ref="K20:K32" si="129">$CR$34*DC20</f>
        <v>0</v>
      </c>
      <c r="L20" s="296">
        <f t="shared" ref="L20:L32" si="130">$CR$34*DD20</f>
        <v>0</v>
      </c>
      <c r="M20" s="296">
        <f t="shared" ref="M20:M32" si="131">$CR$34*DE20</f>
        <v>29639.356303936209</v>
      </c>
      <c r="N20" s="296">
        <f t="shared" ref="N20:N32" si="132">$CR$34*DF20</f>
        <v>0</v>
      </c>
      <c r="O20" s="66">
        <f t="shared" ref="O20:O33" si="133">SUM(C20:N20)</f>
        <v>29639.356303936209</v>
      </c>
      <c r="Q20" s="495" t="s">
        <v>73</v>
      </c>
      <c r="R20" s="186" t="s">
        <v>66</v>
      </c>
      <c r="S20" s="296">
        <f t="shared" ref="S20:S32" si="134">$CR$34*DK20</f>
        <v>0</v>
      </c>
      <c r="T20" s="296">
        <f t="shared" ref="T20:T32" si="135">$CR$34*DL20</f>
        <v>200062.98318871815</v>
      </c>
      <c r="U20" s="296">
        <f t="shared" ref="U20:U32" si="136">$CR$34*DM20</f>
        <v>0</v>
      </c>
      <c r="V20" s="296">
        <f t="shared" ref="V20:V32" si="137">$CR$34*DN20</f>
        <v>0</v>
      </c>
      <c r="W20" s="296">
        <f t="shared" ref="W20:W32" si="138">$CR$34*DO20</f>
        <v>0</v>
      </c>
      <c r="X20" s="296">
        <f t="shared" ref="X20:X32" si="139">$CR$34*DP20</f>
        <v>0</v>
      </c>
      <c r="Y20" s="296">
        <f t="shared" ref="Y20:Y32" si="140">$CR$34*DQ20</f>
        <v>637146.15652505204</v>
      </c>
      <c r="Z20" s="296">
        <f t="shared" ref="Z20:Z32" si="141">$CR$34*DR20</f>
        <v>237948.47164108886</v>
      </c>
      <c r="AA20" s="296">
        <f t="shared" ref="AA20:AA32" si="142">$CR$34*DS20</f>
        <v>137654.37409791833</v>
      </c>
      <c r="AB20" s="296">
        <f t="shared" ref="AB20:AB32" si="143">$CR$34*DT20</f>
        <v>324794.70175907679</v>
      </c>
      <c r="AC20" s="296">
        <f t="shared" ref="AC20:AC32" si="144">$CR$34*DU20</f>
        <v>1196724.3175305307</v>
      </c>
      <c r="AD20" s="296">
        <f t="shared" ref="AD20:AD32" si="145">$CR$34*DV20</f>
        <v>1484517.5357463171</v>
      </c>
      <c r="AE20" s="66">
        <f t="shared" ref="AE20:AE33" si="146">SUM(S20:AD20)</f>
        <v>4218848.5404887022</v>
      </c>
      <c r="AG20" s="495" t="s">
        <v>73</v>
      </c>
      <c r="AH20" s="186" t="s">
        <v>66</v>
      </c>
      <c r="AI20" s="296">
        <f t="shared" ref="AI20:AI32" si="147">$CR$34*EA20</f>
        <v>0</v>
      </c>
      <c r="AJ20" s="296">
        <f t="shared" ref="AJ20:AJ32" si="148">$CR$34*EB20</f>
        <v>0</v>
      </c>
      <c r="AK20" s="296">
        <f t="shared" ref="AK20:AK32" si="149">$CR$34*EC20</f>
        <v>0</v>
      </c>
      <c r="AL20" s="296">
        <f t="shared" ref="AL20:AL32" si="150">$CR$34*ED20</f>
        <v>0</v>
      </c>
      <c r="AM20" s="296">
        <f t="shared" ref="AM20:AM32" si="151">$CR$34*EE20</f>
        <v>0</v>
      </c>
      <c r="AN20" s="296">
        <f t="shared" ref="AN20:AN32" si="152">$CR$34*EF20</f>
        <v>0</v>
      </c>
      <c r="AO20" s="296">
        <f t="shared" ref="AO20:AO32" si="153">$CR$34*EG20</f>
        <v>0</v>
      </c>
      <c r="AP20" s="296">
        <f t="shared" ref="AP20:AP32" si="154">$CR$34*EH20</f>
        <v>996177.3454710379</v>
      </c>
      <c r="AQ20" s="296">
        <f t="shared" ref="AQ20:AQ32" si="155">$CR$34*EI20</f>
        <v>0</v>
      </c>
      <c r="AR20" s="296">
        <f t="shared" ref="AR20:AR32" si="156">$CR$34*EJ20</f>
        <v>2662015.1281990409</v>
      </c>
      <c r="AS20" s="296">
        <f t="shared" ref="AS20:AS32" si="157">$CR$34*EK20</f>
        <v>0</v>
      </c>
      <c r="AT20" s="296">
        <f t="shared" ref="AT20:AT32" si="158">$CR$34*EL20</f>
        <v>0</v>
      </c>
      <c r="AU20" s="66">
        <f t="shared" ref="AU20:AU33" si="159">SUM(AI20:AT20)</f>
        <v>3658192.4736700789</v>
      </c>
      <c r="AW20" s="495" t="s">
        <v>73</v>
      </c>
      <c r="AX20" s="186" t="s">
        <v>66</v>
      </c>
      <c r="AY20" s="296">
        <f t="shared" ref="AY20:AY32" si="160">$CR$34*EQ20</f>
        <v>0</v>
      </c>
      <c r="AZ20" s="296">
        <f t="shared" ref="AZ20:AZ32" si="161">$CR$34*ER20</f>
        <v>0</v>
      </c>
      <c r="BA20" s="296">
        <f t="shared" ref="BA20:BA32" si="162">$CR$34*ES20</f>
        <v>0</v>
      </c>
      <c r="BB20" s="296">
        <f t="shared" ref="BB20:BB32" si="163">$CR$34*ET20</f>
        <v>450964.64593280992</v>
      </c>
      <c r="BC20" s="296">
        <f>$CR$34*EU20</f>
        <v>0</v>
      </c>
      <c r="BD20" s="296">
        <f t="shared" ref="BD20:BD32" si="164">$CR$34*EV20</f>
        <v>0</v>
      </c>
      <c r="BE20" s="296">
        <f t="shared" ref="BE20:BE32" si="165">$CR$34*EW20</f>
        <v>0</v>
      </c>
      <c r="BF20" s="296">
        <f t="shared" ref="BF20:BF32" si="166">$CR$34*EX20</f>
        <v>0</v>
      </c>
      <c r="BG20" s="296">
        <f t="shared" ref="BG20:BG32" si="167">$CR$34*EY20</f>
        <v>0</v>
      </c>
      <c r="BH20" s="296">
        <f t="shared" ref="BH20:BH32" si="168">$CR$34*EZ20</f>
        <v>0</v>
      </c>
      <c r="BI20" s="296">
        <f t="shared" ref="BI20:BI32" si="169">$CR$34*FA20</f>
        <v>516058.85888383863</v>
      </c>
      <c r="BJ20" s="296">
        <f t="shared" ref="BJ20:BJ32" si="170">$CR$34*FB20</f>
        <v>642437.97174935765</v>
      </c>
      <c r="BK20" s="66">
        <f t="shared" ref="BK20:BK33" si="171">SUM(AY20:BJ20)</f>
        <v>1609461.4765660062</v>
      </c>
      <c r="BL20" s="183"/>
      <c r="BM20" s="302">
        <v>0</v>
      </c>
      <c r="BN20" s="302">
        <v>0</v>
      </c>
      <c r="BO20" s="302">
        <v>0</v>
      </c>
      <c r="BP20" s="302">
        <v>0</v>
      </c>
      <c r="BQ20" s="302">
        <v>0</v>
      </c>
      <c r="BR20" s="302">
        <v>0</v>
      </c>
      <c r="BS20" s="302">
        <v>0</v>
      </c>
      <c r="BU20" s="302">
        <v>0</v>
      </c>
      <c r="BV20" s="302">
        <v>0</v>
      </c>
      <c r="BW20" s="302">
        <v>0</v>
      </c>
      <c r="BX20" s="302">
        <v>0</v>
      </c>
      <c r="BY20" s="302">
        <v>0</v>
      </c>
      <c r="BZ20" s="302">
        <v>0</v>
      </c>
      <c r="CA20" s="302">
        <v>0</v>
      </c>
      <c r="CC20" s="302">
        <v>0</v>
      </c>
      <c r="CD20" s="302">
        <v>0</v>
      </c>
      <c r="CE20" s="302">
        <v>0</v>
      </c>
      <c r="CF20" s="302">
        <v>0</v>
      </c>
      <c r="CG20" s="302">
        <v>0</v>
      </c>
      <c r="CH20" s="302">
        <v>0</v>
      </c>
      <c r="CI20" s="302">
        <v>0</v>
      </c>
      <c r="CK20" s="302">
        <v>0</v>
      </c>
      <c r="CL20" s="302">
        <v>0</v>
      </c>
      <c r="CM20" s="302">
        <v>0</v>
      </c>
      <c r="CN20" s="302">
        <v>0</v>
      </c>
      <c r="CO20" s="302">
        <v>0</v>
      </c>
      <c r="CP20" s="302">
        <v>0</v>
      </c>
      <c r="CQ20" s="302">
        <v>0</v>
      </c>
      <c r="CS20" s="495" t="s">
        <v>73</v>
      </c>
      <c r="CT20" s="186" t="s">
        <v>66</v>
      </c>
      <c r="CU20" s="382">
        <v>0</v>
      </c>
      <c r="CV20" s="367">
        <v>0</v>
      </c>
      <c r="CW20" s="367">
        <v>0</v>
      </c>
      <c r="CX20" s="367">
        <v>0</v>
      </c>
      <c r="CY20" s="367">
        <v>0</v>
      </c>
      <c r="CZ20" s="367">
        <v>0</v>
      </c>
      <c r="DA20" s="367">
        <v>0</v>
      </c>
      <c r="DB20" s="367">
        <v>0</v>
      </c>
      <c r="DC20" s="367">
        <v>0</v>
      </c>
      <c r="DD20" s="367">
        <v>0</v>
      </c>
      <c r="DE20" s="367">
        <v>3.5790686375874146E-4</v>
      </c>
      <c r="DF20" s="367">
        <v>0</v>
      </c>
      <c r="DG20" s="368">
        <f t="shared" ref="DG20:DG33" si="172">SUM(CU20:DF20)</f>
        <v>3.5790686375874146E-4</v>
      </c>
      <c r="DI20" s="495" t="s">
        <v>73</v>
      </c>
      <c r="DJ20" s="186" t="s">
        <v>66</v>
      </c>
      <c r="DK20" s="382">
        <v>0</v>
      </c>
      <c r="DL20" s="367">
        <v>2.4158390665786045E-3</v>
      </c>
      <c r="DM20" s="367">
        <v>0</v>
      </c>
      <c r="DN20" s="367">
        <v>0</v>
      </c>
      <c r="DO20" s="367">
        <v>0</v>
      </c>
      <c r="DP20" s="367">
        <v>0</v>
      </c>
      <c r="DQ20" s="367">
        <v>7.6937899831358075E-3</v>
      </c>
      <c r="DR20" s="367">
        <v>2.8733212134548938E-3</v>
      </c>
      <c r="DS20" s="367">
        <v>1.6622306102347978E-3</v>
      </c>
      <c r="DT20" s="367">
        <v>3.922023537893401E-3</v>
      </c>
      <c r="DU20" s="367">
        <v>1.4450915967236801E-2</v>
      </c>
      <c r="DV20" s="367">
        <v>1.7926132064590712E-2</v>
      </c>
      <c r="DW20" s="368">
        <f t="shared" ref="DW20:DW33" si="173">SUM(DK20:DV20)</f>
        <v>5.0944252443125018E-2</v>
      </c>
      <c r="DY20" s="495" t="s">
        <v>73</v>
      </c>
      <c r="DZ20" s="186" t="s">
        <v>66</v>
      </c>
      <c r="EA20" s="382">
        <v>0</v>
      </c>
      <c r="EB20" s="367">
        <v>0</v>
      </c>
      <c r="EC20" s="367">
        <v>0</v>
      </c>
      <c r="ED20" s="367">
        <v>0</v>
      </c>
      <c r="EE20" s="367">
        <v>0</v>
      </c>
      <c r="EF20" s="367">
        <v>0</v>
      </c>
      <c r="EG20" s="367">
        <v>0</v>
      </c>
      <c r="EH20" s="367">
        <v>1.202923254502993E-2</v>
      </c>
      <c r="EI20" s="367">
        <v>0</v>
      </c>
      <c r="EJ20" s="367">
        <v>3.2144877778115373E-2</v>
      </c>
      <c r="EK20" s="367">
        <v>0</v>
      </c>
      <c r="EL20" s="367">
        <v>0</v>
      </c>
      <c r="EM20" s="368">
        <f t="shared" ref="EM20:EM33" si="174">SUM(EA20:EL20)</f>
        <v>4.4174110323145305E-2</v>
      </c>
      <c r="EO20" s="495" t="s">
        <v>73</v>
      </c>
      <c r="EP20" s="186" t="s">
        <v>66</v>
      </c>
      <c r="EQ20" s="382">
        <v>0</v>
      </c>
      <c r="ER20" s="367">
        <v>0</v>
      </c>
      <c r="ES20" s="367">
        <v>0</v>
      </c>
      <c r="ET20" s="367">
        <v>5.4455751480152201E-3</v>
      </c>
      <c r="EU20" s="367">
        <v>0</v>
      </c>
      <c r="EV20" s="367">
        <v>0</v>
      </c>
      <c r="EW20" s="367">
        <v>0</v>
      </c>
      <c r="EX20" s="367">
        <v>0</v>
      </c>
      <c r="EY20" s="367">
        <v>0</v>
      </c>
      <c r="EZ20" s="367">
        <v>0</v>
      </c>
      <c r="FA20" s="367">
        <v>6.2316133253373209E-3</v>
      </c>
      <c r="FB20" s="367">
        <v>7.7576907295319238E-3</v>
      </c>
      <c r="FC20" s="368">
        <f t="shared" ref="FC20:FC33" si="175">SUM(EQ20:FB20)</f>
        <v>1.9434879202884465E-2</v>
      </c>
    </row>
    <row r="21" spans="1:160" x14ac:dyDescent="0.35">
      <c r="A21" s="496"/>
      <c r="B21" s="186" t="s">
        <v>65</v>
      </c>
      <c r="C21" s="296">
        <f t="shared" si="122"/>
        <v>0</v>
      </c>
      <c r="D21" s="296">
        <f t="shared" si="123"/>
        <v>0</v>
      </c>
      <c r="E21" s="296">
        <f t="shared" si="124"/>
        <v>0</v>
      </c>
      <c r="F21" s="296">
        <f t="shared" si="125"/>
        <v>0</v>
      </c>
      <c r="G21" s="296">
        <f t="shared" ref="G21:G32" si="176">$CR$34*CY21</f>
        <v>0</v>
      </c>
      <c r="H21" s="296">
        <f t="shared" si="126"/>
        <v>0</v>
      </c>
      <c r="I21" s="296">
        <f t="shared" si="127"/>
        <v>0</v>
      </c>
      <c r="J21" s="296">
        <f t="shared" si="128"/>
        <v>0</v>
      </c>
      <c r="K21" s="296">
        <f t="shared" si="129"/>
        <v>0</v>
      </c>
      <c r="L21" s="296">
        <f t="shared" si="130"/>
        <v>0</v>
      </c>
      <c r="M21" s="296">
        <f t="shared" si="131"/>
        <v>3783.3577974117306</v>
      </c>
      <c r="N21" s="296">
        <f t="shared" si="132"/>
        <v>0</v>
      </c>
      <c r="O21" s="66">
        <f t="shared" si="133"/>
        <v>3783.3577974117306</v>
      </c>
      <c r="Q21" s="496"/>
      <c r="R21" s="186" t="s">
        <v>65</v>
      </c>
      <c r="S21" s="296">
        <f t="shared" si="134"/>
        <v>0</v>
      </c>
      <c r="T21" s="296">
        <f t="shared" si="135"/>
        <v>0</v>
      </c>
      <c r="U21" s="296">
        <f t="shared" si="136"/>
        <v>0</v>
      </c>
      <c r="V21" s="296">
        <f t="shared" si="137"/>
        <v>0</v>
      </c>
      <c r="W21" s="296">
        <f t="shared" si="138"/>
        <v>0</v>
      </c>
      <c r="X21" s="296">
        <f t="shared" si="139"/>
        <v>71128.042658603823</v>
      </c>
      <c r="Y21" s="296">
        <f t="shared" si="140"/>
        <v>0</v>
      </c>
      <c r="Z21" s="296">
        <f t="shared" si="141"/>
        <v>0</v>
      </c>
      <c r="AA21" s="296">
        <f t="shared" si="142"/>
        <v>6701.0320310089128</v>
      </c>
      <c r="AB21" s="296">
        <f t="shared" si="143"/>
        <v>25040.698642191204</v>
      </c>
      <c r="AC21" s="296">
        <f t="shared" si="144"/>
        <v>0</v>
      </c>
      <c r="AD21" s="296">
        <f t="shared" si="145"/>
        <v>159192.64223677519</v>
      </c>
      <c r="AE21" s="66">
        <f t="shared" si="146"/>
        <v>262062.41556857913</v>
      </c>
      <c r="AG21" s="496"/>
      <c r="AH21" s="186" t="s">
        <v>65</v>
      </c>
      <c r="AI21" s="296">
        <f t="shared" si="147"/>
        <v>0</v>
      </c>
      <c r="AJ21" s="296">
        <f t="shared" si="148"/>
        <v>0</v>
      </c>
      <c r="AK21" s="296">
        <f t="shared" si="149"/>
        <v>0</v>
      </c>
      <c r="AL21" s="296">
        <f t="shared" si="150"/>
        <v>0</v>
      </c>
      <c r="AM21" s="296">
        <f t="shared" si="151"/>
        <v>0</v>
      </c>
      <c r="AN21" s="296">
        <f t="shared" si="152"/>
        <v>0</v>
      </c>
      <c r="AO21" s="296">
        <f t="shared" si="153"/>
        <v>0</v>
      </c>
      <c r="AP21" s="296">
        <f t="shared" si="154"/>
        <v>0</v>
      </c>
      <c r="AQ21" s="296">
        <f t="shared" si="155"/>
        <v>16586.924580742954</v>
      </c>
      <c r="AR21" s="296">
        <f t="shared" si="156"/>
        <v>0</v>
      </c>
      <c r="AS21" s="296">
        <f t="shared" si="157"/>
        <v>0</v>
      </c>
      <c r="AT21" s="296">
        <f t="shared" si="158"/>
        <v>0</v>
      </c>
      <c r="AU21" s="66">
        <f t="shared" si="159"/>
        <v>16586.924580742954</v>
      </c>
      <c r="AW21" s="496"/>
      <c r="AX21" s="186" t="s">
        <v>65</v>
      </c>
      <c r="AY21" s="296">
        <f t="shared" si="160"/>
        <v>0</v>
      </c>
      <c r="AZ21" s="296">
        <f t="shared" si="161"/>
        <v>0</v>
      </c>
      <c r="BA21" s="296">
        <f t="shared" si="162"/>
        <v>0</v>
      </c>
      <c r="BB21" s="296">
        <f t="shared" si="163"/>
        <v>0</v>
      </c>
      <c r="BC21" s="296">
        <f t="shared" ref="BC21:BC32" si="177">$CR$34*EU21</f>
        <v>0</v>
      </c>
      <c r="BD21" s="296">
        <f t="shared" si="164"/>
        <v>0</v>
      </c>
      <c r="BE21" s="296">
        <f t="shared" si="165"/>
        <v>0</v>
      </c>
      <c r="BF21" s="296">
        <f t="shared" si="166"/>
        <v>0</v>
      </c>
      <c r="BG21" s="296">
        <f t="shared" si="167"/>
        <v>0</v>
      </c>
      <c r="BH21" s="296">
        <f t="shared" si="168"/>
        <v>0</v>
      </c>
      <c r="BI21" s="296">
        <f t="shared" si="169"/>
        <v>0</v>
      </c>
      <c r="BJ21" s="296">
        <f t="shared" si="170"/>
        <v>0</v>
      </c>
      <c r="BK21" s="66">
        <f t="shared" si="171"/>
        <v>0</v>
      </c>
      <c r="BM21" s="302">
        <v>0</v>
      </c>
      <c r="BN21" s="302">
        <v>0</v>
      </c>
      <c r="BO21" s="302">
        <v>0</v>
      </c>
      <c r="BP21" s="302">
        <v>0</v>
      </c>
      <c r="BQ21" s="302">
        <v>0</v>
      </c>
      <c r="BR21" s="302">
        <v>0</v>
      </c>
      <c r="BS21" s="302">
        <v>0</v>
      </c>
      <c r="BU21" s="302">
        <v>0</v>
      </c>
      <c r="BV21" s="302">
        <v>0</v>
      </c>
      <c r="BW21" s="302">
        <v>0</v>
      </c>
      <c r="BX21" s="302">
        <v>0</v>
      </c>
      <c r="BY21" s="302">
        <v>0</v>
      </c>
      <c r="BZ21" s="302">
        <v>0</v>
      </c>
      <c r="CA21" s="302">
        <v>0</v>
      </c>
      <c r="CC21" s="302">
        <v>0</v>
      </c>
      <c r="CD21" s="302">
        <v>0</v>
      </c>
      <c r="CE21" s="302">
        <v>0</v>
      </c>
      <c r="CF21" s="302">
        <v>0</v>
      </c>
      <c r="CG21" s="302">
        <v>0</v>
      </c>
      <c r="CH21" s="302">
        <v>0</v>
      </c>
      <c r="CI21" s="302">
        <v>0</v>
      </c>
      <c r="CK21" s="302">
        <v>0</v>
      </c>
      <c r="CL21" s="302">
        <v>0</v>
      </c>
      <c r="CM21" s="302">
        <v>0</v>
      </c>
      <c r="CN21" s="302">
        <v>0</v>
      </c>
      <c r="CO21" s="302">
        <v>0</v>
      </c>
      <c r="CP21" s="302">
        <v>0</v>
      </c>
      <c r="CQ21" s="302">
        <v>0</v>
      </c>
      <c r="CS21" s="496"/>
      <c r="CT21" s="186" t="s">
        <v>65</v>
      </c>
      <c r="CU21" s="367">
        <v>0</v>
      </c>
      <c r="CV21" s="367">
        <v>0</v>
      </c>
      <c r="CW21" s="367">
        <v>0</v>
      </c>
      <c r="CX21" s="367">
        <v>0</v>
      </c>
      <c r="CY21" s="367">
        <v>0</v>
      </c>
      <c r="CZ21" s="367">
        <v>0</v>
      </c>
      <c r="DA21" s="367">
        <v>0</v>
      </c>
      <c r="DB21" s="367">
        <v>0</v>
      </c>
      <c r="DC21" s="367">
        <v>0</v>
      </c>
      <c r="DD21" s="367">
        <v>0</v>
      </c>
      <c r="DE21" s="367">
        <v>4.5685530747136521E-5</v>
      </c>
      <c r="DF21" s="367">
        <v>0</v>
      </c>
      <c r="DG21" s="368">
        <f t="shared" si="172"/>
        <v>4.5685530747136521E-5</v>
      </c>
      <c r="DI21" s="496"/>
      <c r="DJ21" s="186" t="s">
        <v>65</v>
      </c>
      <c r="DK21" s="367">
        <v>0</v>
      </c>
      <c r="DL21" s="367">
        <v>0</v>
      </c>
      <c r="DM21" s="367">
        <v>0</v>
      </c>
      <c r="DN21" s="367">
        <v>0</v>
      </c>
      <c r="DO21" s="367">
        <v>0</v>
      </c>
      <c r="DP21" s="367">
        <v>8.5889903991801821E-4</v>
      </c>
      <c r="DQ21" s="367">
        <v>0</v>
      </c>
      <c r="DR21" s="367">
        <v>0</v>
      </c>
      <c r="DS21" s="367">
        <v>8.0917592594504525E-5</v>
      </c>
      <c r="DT21" s="367">
        <v>3.0237626706367481E-4</v>
      </c>
      <c r="DU21" s="367">
        <v>0</v>
      </c>
      <c r="DV21" s="367">
        <v>1.9223136539191622E-3</v>
      </c>
      <c r="DW21" s="368">
        <f t="shared" si="173"/>
        <v>3.1645065534953599E-3</v>
      </c>
      <c r="DY21" s="496"/>
      <c r="DZ21" s="186" t="s">
        <v>65</v>
      </c>
      <c r="EA21" s="367">
        <v>0</v>
      </c>
      <c r="EB21" s="367">
        <v>0</v>
      </c>
      <c r="EC21" s="367">
        <v>0</v>
      </c>
      <c r="ED21" s="367">
        <v>0</v>
      </c>
      <c r="EE21" s="367">
        <v>0</v>
      </c>
      <c r="EF21" s="367">
        <v>0</v>
      </c>
      <c r="EG21" s="367">
        <v>0</v>
      </c>
      <c r="EH21" s="367">
        <v>0</v>
      </c>
      <c r="EI21" s="367">
        <v>2.0029362632642905E-4</v>
      </c>
      <c r="EJ21" s="367">
        <v>0</v>
      </c>
      <c r="EK21" s="367">
        <v>0</v>
      </c>
      <c r="EL21" s="367">
        <v>0</v>
      </c>
      <c r="EM21" s="368">
        <f t="shared" si="174"/>
        <v>2.0029362632642905E-4</v>
      </c>
      <c r="EO21" s="496"/>
      <c r="EP21" s="186" t="s">
        <v>65</v>
      </c>
      <c r="EQ21" s="367">
        <v>0</v>
      </c>
      <c r="ER21" s="367">
        <v>0</v>
      </c>
      <c r="ES21" s="367">
        <v>0</v>
      </c>
      <c r="ET21" s="367">
        <v>0</v>
      </c>
      <c r="EU21" s="367">
        <v>0</v>
      </c>
      <c r="EV21" s="367">
        <v>0</v>
      </c>
      <c r="EW21" s="367">
        <v>0</v>
      </c>
      <c r="EX21" s="367">
        <v>0</v>
      </c>
      <c r="EY21" s="367">
        <v>0</v>
      </c>
      <c r="EZ21" s="367">
        <v>0</v>
      </c>
      <c r="FA21" s="367">
        <v>0</v>
      </c>
      <c r="FB21" s="367">
        <v>0</v>
      </c>
      <c r="FC21" s="368">
        <f t="shared" si="175"/>
        <v>0</v>
      </c>
    </row>
    <row r="22" spans="1:160" x14ac:dyDescent="0.35">
      <c r="A22" s="496"/>
      <c r="B22" s="186" t="s">
        <v>64</v>
      </c>
      <c r="C22" s="296">
        <f t="shared" si="122"/>
        <v>0</v>
      </c>
      <c r="D22" s="296">
        <f t="shared" si="123"/>
        <v>0</v>
      </c>
      <c r="E22" s="296">
        <f t="shared" si="124"/>
        <v>0</v>
      </c>
      <c r="F22" s="296">
        <f t="shared" si="125"/>
        <v>0</v>
      </c>
      <c r="G22" s="296">
        <f t="shared" si="176"/>
        <v>0</v>
      </c>
      <c r="H22" s="296">
        <f t="shared" si="126"/>
        <v>0</v>
      </c>
      <c r="I22" s="296">
        <f t="shared" si="127"/>
        <v>0</v>
      </c>
      <c r="J22" s="296">
        <f t="shared" si="128"/>
        <v>0</v>
      </c>
      <c r="K22" s="296">
        <f t="shared" si="129"/>
        <v>0</v>
      </c>
      <c r="L22" s="296">
        <f t="shared" si="130"/>
        <v>0</v>
      </c>
      <c r="M22" s="296">
        <f t="shared" si="131"/>
        <v>0</v>
      </c>
      <c r="N22" s="296">
        <f t="shared" si="132"/>
        <v>0</v>
      </c>
      <c r="O22" s="66">
        <f t="shared" si="133"/>
        <v>0</v>
      </c>
      <c r="Q22" s="496"/>
      <c r="R22" s="186" t="s">
        <v>64</v>
      </c>
      <c r="S22" s="296">
        <f t="shared" si="134"/>
        <v>0</v>
      </c>
      <c r="T22" s="296">
        <f t="shared" si="135"/>
        <v>0</v>
      </c>
      <c r="U22" s="296">
        <f t="shared" si="136"/>
        <v>0</v>
      </c>
      <c r="V22" s="296">
        <f t="shared" si="137"/>
        <v>0</v>
      </c>
      <c r="W22" s="296">
        <f t="shared" si="138"/>
        <v>0</v>
      </c>
      <c r="X22" s="296">
        <f t="shared" si="139"/>
        <v>0</v>
      </c>
      <c r="Y22" s="296">
        <f t="shared" si="140"/>
        <v>0</v>
      </c>
      <c r="Z22" s="296">
        <f t="shared" si="141"/>
        <v>0</v>
      </c>
      <c r="AA22" s="296">
        <f t="shared" si="142"/>
        <v>0</v>
      </c>
      <c r="AB22" s="296">
        <f t="shared" si="143"/>
        <v>0</v>
      </c>
      <c r="AC22" s="296">
        <f t="shared" si="144"/>
        <v>0</v>
      </c>
      <c r="AD22" s="296">
        <f t="shared" si="145"/>
        <v>0</v>
      </c>
      <c r="AE22" s="66">
        <f t="shared" si="146"/>
        <v>0</v>
      </c>
      <c r="AG22" s="496"/>
      <c r="AH22" s="186" t="s">
        <v>64</v>
      </c>
      <c r="AI22" s="296">
        <f t="shared" si="147"/>
        <v>0</v>
      </c>
      <c r="AJ22" s="296">
        <f t="shared" si="148"/>
        <v>0</v>
      </c>
      <c r="AK22" s="296">
        <f t="shared" si="149"/>
        <v>0</v>
      </c>
      <c r="AL22" s="296">
        <f t="shared" si="150"/>
        <v>0</v>
      </c>
      <c r="AM22" s="296">
        <f t="shared" si="151"/>
        <v>0</v>
      </c>
      <c r="AN22" s="296">
        <f t="shared" si="152"/>
        <v>0</v>
      </c>
      <c r="AO22" s="296">
        <f t="shared" si="153"/>
        <v>0</v>
      </c>
      <c r="AP22" s="296">
        <f t="shared" si="154"/>
        <v>0</v>
      </c>
      <c r="AQ22" s="296">
        <f t="shared" si="155"/>
        <v>0</v>
      </c>
      <c r="AR22" s="296">
        <f t="shared" si="156"/>
        <v>0</v>
      </c>
      <c r="AS22" s="296">
        <f t="shared" si="157"/>
        <v>0</v>
      </c>
      <c r="AT22" s="296">
        <f t="shared" si="158"/>
        <v>0</v>
      </c>
      <c r="AU22" s="66">
        <f t="shared" si="159"/>
        <v>0</v>
      </c>
      <c r="AW22" s="496"/>
      <c r="AX22" s="186" t="s">
        <v>64</v>
      </c>
      <c r="AY22" s="296">
        <f t="shared" si="160"/>
        <v>0</v>
      </c>
      <c r="AZ22" s="296">
        <f t="shared" si="161"/>
        <v>0</v>
      </c>
      <c r="BA22" s="296">
        <f t="shared" si="162"/>
        <v>0</v>
      </c>
      <c r="BB22" s="296">
        <f t="shared" si="163"/>
        <v>0</v>
      </c>
      <c r="BC22" s="296">
        <f t="shared" si="177"/>
        <v>0</v>
      </c>
      <c r="BD22" s="296">
        <f t="shared" si="164"/>
        <v>0</v>
      </c>
      <c r="BE22" s="296">
        <f t="shared" si="165"/>
        <v>0</v>
      </c>
      <c r="BF22" s="296">
        <f t="shared" si="166"/>
        <v>0</v>
      </c>
      <c r="BG22" s="296">
        <f t="shared" si="167"/>
        <v>0</v>
      </c>
      <c r="BH22" s="296">
        <f t="shared" si="168"/>
        <v>0</v>
      </c>
      <c r="BI22" s="296">
        <f t="shared" si="169"/>
        <v>0</v>
      </c>
      <c r="BJ22" s="296">
        <f t="shared" si="170"/>
        <v>0</v>
      </c>
      <c r="BK22" s="66">
        <f t="shared" si="171"/>
        <v>0</v>
      </c>
      <c r="BM22" s="302">
        <v>0</v>
      </c>
      <c r="BN22" s="302">
        <v>0</v>
      </c>
      <c r="BO22" s="302">
        <v>0</v>
      </c>
      <c r="BP22" s="302">
        <v>0</v>
      </c>
      <c r="BQ22" s="302">
        <v>0</v>
      </c>
      <c r="BR22" s="302">
        <v>0</v>
      </c>
      <c r="BS22" s="302">
        <v>0</v>
      </c>
      <c r="BU22" s="302">
        <v>0</v>
      </c>
      <c r="BV22" s="302">
        <v>0</v>
      </c>
      <c r="BW22" s="302">
        <v>0</v>
      </c>
      <c r="BX22" s="302">
        <v>0</v>
      </c>
      <c r="BY22" s="302">
        <v>0</v>
      </c>
      <c r="BZ22" s="302">
        <v>0</v>
      </c>
      <c r="CA22" s="302">
        <v>0</v>
      </c>
      <c r="CC22" s="302">
        <v>0</v>
      </c>
      <c r="CD22" s="302">
        <v>0</v>
      </c>
      <c r="CE22" s="302">
        <v>0</v>
      </c>
      <c r="CF22" s="302">
        <v>0</v>
      </c>
      <c r="CG22" s="302">
        <v>0</v>
      </c>
      <c r="CH22" s="302">
        <v>0</v>
      </c>
      <c r="CI22" s="302">
        <v>0</v>
      </c>
      <c r="CK22" s="302">
        <v>0</v>
      </c>
      <c r="CL22" s="302">
        <v>0</v>
      </c>
      <c r="CM22" s="302">
        <v>0</v>
      </c>
      <c r="CN22" s="302">
        <v>0</v>
      </c>
      <c r="CO22" s="302">
        <v>0</v>
      </c>
      <c r="CP22" s="302">
        <v>0</v>
      </c>
      <c r="CQ22" s="302">
        <v>0</v>
      </c>
      <c r="CS22" s="496"/>
      <c r="CT22" s="186" t="s">
        <v>64</v>
      </c>
      <c r="CU22" s="367">
        <v>0</v>
      </c>
      <c r="CV22" s="367">
        <v>0</v>
      </c>
      <c r="CW22" s="367">
        <v>0</v>
      </c>
      <c r="CX22" s="367">
        <v>0</v>
      </c>
      <c r="CY22" s="367">
        <v>0</v>
      </c>
      <c r="CZ22" s="367">
        <v>0</v>
      </c>
      <c r="DA22" s="367">
        <v>0</v>
      </c>
      <c r="DB22" s="367">
        <v>0</v>
      </c>
      <c r="DC22" s="367">
        <v>0</v>
      </c>
      <c r="DD22" s="367">
        <v>0</v>
      </c>
      <c r="DE22" s="367">
        <v>0</v>
      </c>
      <c r="DF22" s="367">
        <v>0</v>
      </c>
      <c r="DG22" s="368">
        <f t="shared" si="172"/>
        <v>0</v>
      </c>
      <c r="DI22" s="496"/>
      <c r="DJ22" s="186" t="s">
        <v>64</v>
      </c>
      <c r="DK22" s="367">
        <v>0</v>
      </c>
      <c r="DL22" s="367">
        <v>0</v>
      </c>
      <c r="DM22" s="367">
        <v>0</v>
      </c>
      <c r="DN22" s="367">
        <v>0</v>
      </c>
      <c r="DO22" s="367">
        <v>0</v>
      </c>
      <c r="DP22" s="367">
        <v>0</v>
      </c>
      <c r="DQ22" s="367">
        <v>0</v>
      </c>
      <c r="DR22" s="367">
        <v>0</v>
      </c>
      <c r="DS22" s="367">
        <v>0</v>
      </c>
      <c r="DT22" s="367">
        <v>0</v>
      </c>
      <c r="DU22" s="367">
        <v>0</v>
      </c>
      <c r="DV22" s="367">
        <v>0</v>
      </c>
      <c r="DW22" s="368">
        <f t="shared" si="173"/>
        <v>0</v>
      </c>
      <c r="DY22" s="496"/>
      <c r="DZ22" s="186" t="s">
        <v>64</v>
      </c>
      <c r="EA22" s="367">
        <v>0</v>
      </c>
      <c r="EB22" s="367">
        <v>0</v>
      </c>
      <c r="EC22" s="367">
        <v>0</v>
      </c>
      <c r="ED22" s="367">
        <v>0</v>
      </c>
      <c r="EE22" s="367">
        <v>0</v>
      </c>
      <c r="EF22" s="367">
        <v>0</v>
      </c>
      <c r="EG22" s="367">
        <v>0</v>
      </c>
      <c r="EH22" s="367">
        <v>0</v>
      </c>
      <c r="EI22" s="367">
        <v>0</v>
      </c>
      <c r="EJ22" s="367">
        <v>0</v>
      </c>
      <c r="EK22" s="367">
        <v>0</v>
      </c>
      <c r="EL22" s="367">
        <v>0</v>
      </c>
      <c r="EM22" s="368">
        <f t="shared" si="174"/>
        <v>0</v>
      </c>
      <c r="EO22" s="496"/>
      <c r="EP22" s="186" t="s">
        <v>64</v>
      </c>
      <c r="EQ22" s="367">
        <v>0</v>
      </c>
      <c r="ER22" s="367">
        <v>0</v>
      </c>
      <c r="ES22" s="367">
        <v>0</v>
      </c>
      <c r="ET22" s="367">
        <v>0</v>
      </c>
      <c r="EU22" s="367">
        <v>0</v>
      </c>
      <c r="EV22" s="367">
        <v>0</v>
      </c>
      <c r="EW22" s="367">
        <v>0</v>
      </c>
      <c r="EX22" s="367">
        <v>0</v>
      </c>
      <c r="EY22" s="367">
        <v>0</v>
      </c>
      <c r="EZ22" s="367">
        <v>0</v>
      </c>
      <c r="FA22" s="367">
        <v>0</v>
      </c>
      <c r="FB22" s="367">
        <v>0</v>
      </c>
      <c r="FC22" s="368">
        <f t="shared" si="175"/>
        <v>0</v>
      </c>
    </row>
    <row r="23" spans="1:160" x14ac:dyDescent="0.35">
      <c r="A23" s="496"/>
      <c r="B23" s="186" t="s">
        <v>63</v>
      </c>
      <c r="C23" s="296">
        <f t="shared" si="122"/>
        <v>0</v>
      </c>
      <c r="D23" s="296">
        <f t="shared" si="123"/>
        <v>0</v>
      </c>
      <c r="E23" s="296">
        <f t="shared" si="124"/>
        <v>5255.1725337736789</v>
      </c>
      <c r="F23" s="296">
        <f t="shared" si="125"/>
        <v>23614.687268994046</v>
      </c>
      <c r="G23" s="296">
        <f t="shared" si="176"/>
        <v>18374.782522941961</v>
      </c>
      <c r="H23" s="296">
        <f t="shared" si="126"/>
        <v>0</v>
      </c>
      <c r="I23" s="296">
        <f t="shared" si="127"/>
        <v>17790.026253204796</v>
      </c>
      <c r="J23" s="296">
        <f t="shared" si="128"/>
        <v>0</v>
      </c>
      <c r="K23" s="296">
        <f t="shared" si="129"/>
        <v>15646.42885709258</v>
      </c>
      <c r="L23" s="296">
        <f t="shared" si="130"/>
        <v>0</v>
      </c>
      <c r="M23" s="296">
        <f t="shared" si="131"/>
        <v>7282.7347432017577</v>
      </c>
      <c r="N23" s="296">
        <f t="shared" si="132"/>
        <v>33233.393533600138</v>
      </c>
      <c r="O23" s="66">
        <f t="shared" si="133"/>
        <v>121197.22571280895</v>
      </c>
      <c r="Q23" s="496"/>
      <c r="R23" s="186" t="s">
        <v>63</v>
      </c>
      <c r="S23" s="296">
        <f t="shared" si="134"/>
        <v>568431.9511052327</v>
      </c>
      <c r="T23" s="296">
        <f t="shared" si="135"/>
        <v>0</v>
      </c>
      <c r="U23" s="296">
        <f t="shared" si="136"/>
        <v>4035.2762948180812</v>
      </c>
      <c r="V23" s="296">
        <f t="shared" si="137"/>
        <v>30976.814508348107</v>
      </c>
      <c r="W23" s="296">
        <f t="shared" si="138"/>
        <v>66117.154728375695</v>
      </c>
      <c r="X23" s="296">
        <f t="shared" si="139"/>
        <v>1185737.6174860694</v>
      </c>
      <c r="Y23" s="296">
        <f t="shared" si="140"/>
        <v>398852.63288145507</v>
      </c>
      <c r="Z23" s="296">
        <f t="shared" si="141"/>
        <v>1035704.1211034803</v>
      </c>
      <c r="AA23" s="296">
        <f t="shared" si="142"/>
        <v>1074296.5081273608</v>
      </c>
      <c r="AB23" s="296">
        <f t="shared" si="143"/>
        <v>1988195.7455667129</v>
      </c>
      <c r="AC23" s="296">
        <f t="shared" si="144"/>
        <v>1992038.6477362388</v>
      </c>
      <c r="AD23" s="296">
        <f t="shared" si="145"/>
        <v>1783306.614679198</v>
      </c>
      <c r="AE23" s="66">
        <f t="shared" si="146"/>
        <v>10127693.084217291</v>
      </c>
      <c r="AG23" s="496"/>
      <c r="AH23" s="186" t="s">
        <v>63</v>
      </c>
      <c r="AI23" s="296">
        <f t="shared" si="147"/>
        <v>2308330.7185131582</v>
      </c>
      <c r="AJ23" s="296">
        <f t="shared" si="148"/>
        <v>0</v>
      </c>
      <c r="AK23" s="296">
        <f t="shared" si="149"/>
        <v>0</v>
      </c>
      <c r="AL23" s="296">
        <f t="shared" si="150"/>
        <v>0</v>
      </c>
      <c r="AM23" s="296">
        <f t="shared" si="151"/>
        <v>106210.36528528937</v>
      </c>
      <c r="AN23" s="296">
        <f t="shared" si="152"/>
        <v>368133.84398560203</v>
      </c>
      <c r="AO23" s="296">
        <f t="shared" si="153"/>
        <v>724189.34110464854</v>
      </c>
      <c r="AP23" s="296">
        <f t="shared" si="154"/>
        <v>513544.25424609159</v>
      </c>
      <c r="AQ23" s="296">
        <f t="shared" si="155"/>
        <v>989323.63556281303</v>
      </c>
      <c r="AR23" s="296">
        <f t="shared" si="156"/>
        <v>302222.80439146783</v>
      </c>
      <c r="AS23" s="296">
        <f t="shared" si="157"/>
        <v>221503.53748615677</v>
      </c>
      <c r="AT23" s="296">
        <f t="shared" si="158"/>
        <v>2819705.4201240106</v>
      </c>
      <c r="AU23" s="66">
        <f t="shared" si="159"/>
        <v>8353163.9206992388</v>
      </c>
      <c r="AW23" s="496"/>
      <c r="AX23" s="186" t="s">
        <v>63</v>
      </c>
      <c r="AY23" s="296">
        <f t="shared" si="160"/>
        <v>0</v>
      </c>
      <c r="AZ23" s="296">
        <f t="shared" si="161"/>
        <v>0</v>
      </c>
      <c r="BA23" s="296">
        <f t="shared" si="162"/>
        <v>0</v>
      </c>
      <c r="BB23" s="296">
        <f t="shared" si="163"/>
        <v>0</v>
      </c>
      <c r="BC23" s="296">
        <f t="shared" si="177"/>
        <v>0</v>
      </c>
      <c r="BD23" s="296">
        <f t="shared" si="164"/>
        <v>0</v>
      </c>
      <c r="BE23" s="296">
        <f t="shared" si="165"/>
        <v>0</v>
      </c>
      <c r="BF23" s="296">
        <f t="shared" si="166"/>
        <v>0</v>
      </c>
      <c r="BG23" s="296">
        <f t="shared" si="167"/>
        <v>0</v>
      </c>
      <c r="BH23" s="296">
        <f t="shared" si="168"/>
        <v>1222079.5325997868</v>
      </c>
      <c r="BI23" s="296">
        <f t="shared" si="169"/>
        <v>255048.39388927747</v>
      </c>
      <c r="BJ23" s="296">
        <f t="shared" si="170"/>
        <v>2481330.0211865734</v>
      </c>
      <c r="BK23" s="66">
        <f t="shared" si="171"/>
        <v>3958457.9476756379</v>
      </c>
      <c r="BM23" s="302">
        <v>0</v>
      </c>
      <c r="BN23" s="302">
        <v>0</v>
      </c>
      <c r="BO23" s="302">
        <v>0</v>
      </c>
      <c r="BP23" s="302">
        <v>0</v>
      </c>
      <c r="BQ23" s="302">
        <v>0</v>
      </c>
      <c r="BR23" s="302">
        <v>0</v>
      </c>
      <c r="BS23" s="302">
        <v>0</v>
      </c>
      <c r="BU23" s="302">
        <v>0</v>
      </c>
      <c r="BV23" s="302">
        <v>0</v>
      </c>
      <c r="BW23" s="302">
        <v>0</v>
      </c>
      <c r="BX23" s="302">
        <v>0</v>
      </c>
      <c r="BY23" s="302">
        <v>0</v>
      </c>
      <c r="BZ23" s="302">
        <v>0</v>
      </c>
      <c r="CA23" s="302">
        <v>0</v>
      </c>
      <c r="CC23" s="302">
        <v>0</v>
      </c>
      <c r="CD23" s="302">
        <v>0</v>
      </c>
      <c r="CE23" s="302">
        <v>0</v>
      </c>
      <c r="CF23" s="302">
        <v>0</v>
      </c>
      <c r="CG23" s="302">
        <v>0</v>
      </c>
      <c r="CH23" s="302">
        <v>0</v>
      </c>
      <c r="CI23" s="302">
        <v>0</v>
      </c>
      <c r="CK23" s="302">
        <v>0</v>
      </c>
      <c r="CL23" s="302">
        <v>0</v>
      </c>
      <c r="CM23" s="302">
        <v>0</v>
      </c>
      <c r="CN23" s="302">
        <v>0</v>
      </c>
      <c r="CO23" s="302">
        <v>0</v>
      </c>
      <c r="CP23" s="302">
        <v>0</v>
      </c>
      <c r="CQ23" s="302">
        <v>0</v>
      </c>
      <c r="CS23" s="496"/>
      <c r="CT23" s="186" t="s">
        <v>63</v>
      </c>
      <c r="CU23" s="367">
        <v>0</v>
      </c>
      <c r="CV23" s="367">
        <v>0</v>
      </c>
      <c r="CW23" s="367">
        <v>6.3458271522051616E-5</v>
      </c>
      <c r="CX23" s="367">
        <v>2.8515661988134006E-4</v>
      </c>
      <c r="CY23" s="367">
        <v>2.2188271289014854E-4</v>
      </c>
      <c r="CZ23" s="367">
        <v>0</v>
      </c>
      <c r="DA23" s="367">
        <v>2.1482155135820613E-4</v>
      </c>
      <c r="DB23" s="367">
        <v>0</v>
      </c>
      <c r="DC23" s="367">
        <v>1.8893677122544595E-4</v>
      </c>
      <c r="DD23" s="367">
        <v>0</v>
      </c>
      <c r="DE23" s="367">
        <v>8.794188122027491E-5</v>
      </c>
      <c r="DF23" s="367">
        <v>4.0130627432321257E-4</v>
      </c>
      <c r="DG23" s="368">
        <f t="shared" si="172"/>
        <v>1.4635040824206797E-3</v>
      </c>
      <c r="DI23" s="496"/>
      <c r="DJ23" s="186" t="s">
        <v>63</v>
      </c>
      <c r="DK23" s="367">
        <v>6.8640389755467738E-3</v>
      </c>
      <c r="DL23" s="367">
        <v>0</v>
      </c>
      <c r="DM23" s="367">
        <v>4.8727545506328425E-5</v>
      </c>
      <c r="DN23" s="367">
        <v>3.7405719666208756E-4</v>
      </c>
      <c r="DO23" s="367">
        <v>7.9839060088972844E-4</v>
      </c>
      <c r="DP23" s="367">
        <v>1.4318247250829861E-2</v>
      </c>
      <c r="DQ23" s="367">
        <v>4.8163021312834751E-3</v>
      </c>
      <c r="DR23" s="367">
        <v>1.2506533878973682E-2</v>
      </c>
      <c r="DS23" s="367">
        <v>1.2972552103628795E-2</v>
      </c>
      <c r="DT23" s="367">
        <v>2.4008244191853566E-2</v>
      </c>
      <c r="DU23" s="367">
        <v>2.4054648744271056E-2</v>
      </c>
      <c r="DV23" s="367">
        <v>2.153412749707008E-2</v>
      </c>
      <c r="DW23" s="368">
        <f t="shared" si="173"/>
        <v>0.12229587011651544</v>
      </c>
      <c r="DY23" s="496"/>
      <c r="DZ23" s="186" t="s">
        <v>63</v>
      </c>
      <c r="EA23" s="367">
        <v>2.787399967492846E-2</v>
      </c>
      <c r="EB23" s="367">
        <v>0</v>
      </c>
      <c r="EC23" s="367">
        <v>0</v>
      </c>
      <c r="ED23" s="367">
        <v>0</v>
      </c>
      <c r="EE23" s="367">
        <v>1.2825318589283908E-3</v>
      </c>
      <c r="EF23" s="367">
        <v>4.4453606951929238E-3</v>
      </c>
      <c r="EG23" s="367">
        <v>8.7448706100224094E-3</v>
      </c>
      <c r="EH23" s="367">
        <v>6.2012484871046599E-3</v>
      </c>
      <c r="EI23" s="367">
        <v>1.1946471307126824E-2</v>
      </c>
      <c r="EJ23" s="367">
        <v>3.6494590154698067E-3</v>
      </c>
      <c r="EK23" s="367">
        <v>2.6747421772654639E-3</v>
      </c>
      <c r="EL23" s="367">
        <v>3.4049049962197896E-2</v>
      </c>
      <c r="EM23" s="368">
        <f t="shared" si="174"/>
        <v>0.10086773378823682</v>
      </c>
      <c r="EO23" s="496"/>
      <c r="EP23" s="186" t="s">
        <v>63</v>
      </c>
      <c r="EQ23" s="367">
        <v>0</v>
      </c>
      <c r="ER23" s="367">
        <v>0</v>
      </c>
      <c r="ES23" s="367">
        <v>0</v>
      </c>
      <c r="ET23" s="367">
        <v>0</v>
      </c>
      <c r="EU23" s="367">
        <v>0</v>
      </c>
      <c r="EV23" s="367">
        <v>0</v>
      </c>
      <c r="EW23" s="367">
        <v>0</v>
      </c>
      <c r="EX23" s="367">
        <v>0</v>
      </c>
      <c r="EY23" s="367">
        <v>0</v>
      </c>
      <c r="EZ23" s="367">
        <v>1.4757090143636194E-2</v>
      </c>
      <c r="FA23" s="367">
        <v>3.0798094880182228E-3</v>
      </c>
      <c r="FB23" s="367">
        <v>2.9963034174104425E-2</v>
      </c>
      <c r="FC23" s="368">
        <f t="shared" si="175"/>
        <v>4.7799933805758837E-2</v>
      </c>
    </row>
    <row r="24" spans="1:160" x14ac:dyDescent="0.35">
      <c r="A24" s="496"/>
      <c r="B24" s="186" t="s">
        <v>62</v>
      </c>
      <c r="C24" s="296">
        <f t="shared" si="122"/>
        <v>0</v>
      </c>
      <c r="D24" s="296">
        <f t="shared" si="123"/>
        <v>0</v>
      </c>
      <c r="E24" s="296">
        <f t="shared" si="124"/>
        <v>0</v>
      </c>
      <c r="F24" s="296">
        <f t="shared" si="125"/>
        <v>0</v>
      </c>
      <c r="G24" s="296">
        <f t="shared" si="176"/>
        <v>0</v>
      </c>
      <c r="H24" s="296">
        <f t="shared" si="126"/>
        <v>0</v>
      </c>
      <c r="I24" s="296">
        <f t="shared" si="127"/>
        <v>0</v>
      </c>
      <c r="J24" s="296">
        <f t="shared" si="128"/>
        <v>0</v>
      </c>
      <c r="K24" s="296">
        <f t="shared" si="129"/>
        <v>0</v>
      </c>
      <c r="L24" s="296">
        <f t="shared" si="130"/>
        <v>0</v>
      </c>
      <c r="M24" s="296">
        <f t="shared" si="131"/>
        <v>36839.644993441347</v>
      </c>
      <c r="N24" s="296">
        <f t="shared" si="132"/>
        <v>249974.90802939082</v>
      </c>
      <c r="O24" s="66">
        <f t="shared" si="133"/>
        <v>286814.55302283214</v>
      </c>
      <c r="Q24" s="496"/>
      <c r="R24" s="186" t="s">
        <v>62</v>
      </c>
      <c r="S24" s="296">
        <f t="shared" si="134"/>
        <v>0</v>
      </c>
      <c r="T24" s="296">
        <f t="shared" si="135"/>
        <v>0</v>
      </c>
      <c r="U24" s="296">
        <f t="shared" si="136"/>
        <v>0</v>
      </c>
      <c r="V24" s="296">
        <f t="shared" si="137"/>
        <v>0</v>
      </c>
      <c r="W24" s="296">
        <f t="shared" si="138"/>
        <v>0</v>
      </c>
      <c r="X24" s="296">
        <f t="shared" si="139"/>
        <v>0</v>
      </c>
      <c r="Y24" s="296">
        <f t="shared" si="140"/>
        <v>0</v>
      </c>
      <c r="Z24" s="296">
        <f t="shared" si="141"/>
        <v>0</v>
      </c>
      <c r="AA24" s="296">
        <f t="shared" si="142"/>
        <v>0</v>
      </c>
      <c r="AB24" s="296">
        <f t="shared" si="143"/>
        <v>0</v>
      </c>
      <c r="AC24" s="296">
        <f t="shared" si="144"/>
        <v>806514.7792782716</v>
      </c>
      <c r="AD24" s="296">
        <f t="shared" si="145"/>
        <v>379595.37222820485</v>
      </c>
      <c r="AE24" s="66">
        <f t="shared" si="146"/>
        <v>1186110.1515064766</v>
      </c>
      <c r="AG24" s="496"/>
      <c r="AH24" s="186" t="s">
        <v>62</v>
      </c>
      <c r="AI24" s="296">
        <f t="shared" si="147"/>
        <v>0</v>
      </c>
      <c r="AJ24" s="296">
        <f t="shared" si="148"/>
        <v>0</v>
      </c>
      <c r="AK24" s="296">
        <f t="shared" si="149"/>
        <v>0</v>
      </c>
      <c r="AL24" s="296">
        <f t="shared" si="150"/>
        <v>0</v>
      </c>
      <c r="AM24" s="296">
        <f t="shared" si="151"/>
        <v>0</v>
      </c>
      <c r="AN24" s="296">
        <f t="shared" si="152"/>
        <v>0</v>
      </c>
      <c r="AO24" s="296">
        <f t="shared" si="153"/>
        <v>0</v>
      </c>
      <c r="AP24" s="296">
        <f t="shared" si="154"/>
        <v>0</v>
      </c>
      <c r="AQ24" s="296">
        <f t="shared" si="155"/>
        <v>0</v>
      </c>
      <c r="AR24" s="296">
        <f t="shared" si="156"/>
        <v>0</v>
      </c>
      <c r="AS24" s="296">
        <f t="shared" si="157"/>
        <v>0</v>
      </c>
      <c r="AT24" s="296">
        <f t="shared" si="158"/>
        <v>0</v>
      </c>
      <c r="AU24" s="66">
        <f t="shared" si="159"/>
        <v>0</v>
      </c>
      <c r="AW24" s="496"/>
      <c r="AX24" s="186" t="s">
        <v>62</v>
      </c>
      <c r="AY24" s="296">
        <f t="shared" si="160"/>
        <v>0</v>
      </c>
      <c r="AZ24" s="296">
        <f t="shared" si="161"/>
        <v>0</v>
      </c>
      <c r="BA24" s="296">
        <f t="shared" si="162"/>
        <v>0</v>
      </c>
      <c r="BB24" s="296">
        <f t="shared" si="163"/>
        <v>0</v>
      </c>
      <c r="BC24" s="296">
        <f t="shared" si="177"/>
        <v>0</v>
      </c>
      <c r="BD24" s="296">
        <f t="shared" si="164"/>
        <v>0</v>
      </c>
      <c r="BE24" s="296">
        <f t="shared" si="165"/>
        <v>0</v>
      </c>
      <c r="BF24" s="296">
        <f t="shared" si="166"/>
        <v>0</v>
      </c>
      <c r="BG24" s="296">
        <f t="shared" si="167"/>
        <v>0</v>
      </c>
      <c r="BH24" s="296">
        <f t="shared" si="168"/>
        <v>0</v>
      </c>
      <c r="BI24" s="296">
        <f t="shared" si="169"/>
        <v>0</v>
      </c>
      <c r="BJ24" s="296">
        <f t="shared" si="170"/>
        <v>0</v>
      </c>
      <c r="BK24" s="66">
        <f t="shared" si="171"/>
        <v>0</v>
      </c>
      <c r="BM24" s="302">
        <v>0</v>
      </c>
      <c r="BN24" s="302">
        <v>0</v>
      </c>
      <c r="BO24" s="302">
        <v>0</v>
      </c>
      <c r="BP24" s="302">
        <v>0</v>
      </c>
      <c r="BQ24" s="302">
        <v>0</v>
      </c>
      <c r="BR24" s="302">
        <v>0</v>
      </c>
      <c r="BS24" s="302">
        <v>0</v>
      </c>
      <c r="BU24" s="302">
        <v>0</v>
      </c>
      <c r="BV24" s="302">
        <v>0</v>
      </c>
      <c r="BW24" s="302">
        <v>0</v>
      </c>
      <c r="BX24" s="302">
        <v>0</v>
      </c>
      <c r="BY24" s="302">
        <v>0</v>
      </c>
      <c r="BZ24" s="302">
        <v>0</v>
      </c>
      <c r="CA24" s="302">
        <v>0</v>
      </c>
      <c r="CC24" s="302">
        <v>0</v>
      </c>
      <c r="CD24" s="302">
        <v>0</v>
      </c>
      <c r="CE24" s="302">
        <v>0</v>
      </c>
      <c r="CF24" s="302">
        <v>0</v>
      </c>
      <c r="CG24" s="302">
        <v>0</v>
      </c>
      <c r="CH24" s="302">
        <v>0</v>
      </c>
      <c r="CI24" s="302">
        <v>0</v>
      </c>
      <c r="CK24" s="302">
        <v>0</v>
      </c>
      <c r="CL24" s="302">
        <v>0</v>
      </c>
      <c r="CM24" s="302">
        <v>0</v>
      </c>
      <c r="CN24" s="302">
        <v>0</v>
      </c>
      <c r="CO24" s="302">
        <v>0</v>
      </c>
      <c r="CP24" s="302">
        <v>0</v>
      </c>
      <c r="CQ24" s="302">
        <v>0</v>
      </c>
      <c r="CS24" s="496"/>
      <c r="CT24" s="186" t="s">
        <v>62</v>
      </c>
      <c r="CU24" s="367">
        <v>0</v>
      </c>
      <c r="CV24" s="367">
        <v>0</v>
      </c>
      <c r="CW24" s="367">
        <v>0</v>
      </c>
      <c r="CX24" s="367">
        <v>0</v>
      </c>
      <c r="CY24" s="367">
        <v>0</v>
      </c>
      <c r="CZ24" s="367">
        <v>0</v>
      </c>
      <c r="DA24" s="367">
        <v>0</v>
      </c>
      <c r="DB24" s="367">
        <v>0</v>
      </c>
      <c r="DC24" s="367">
        <v>0</v>
      </c>
      <c r="DD24" s="367">
        <v>0</v>
      </c>
      <c r="DE24" s="367">
        <v>4.4485317651237177E-4</v>
      </c>
      <c r="DF24" s="367">
        <v>3.0185451544134066E-3</v>
      </c>
      <c r="DG24" s="368">
        <f t="shared" si="172"/>
        <v>3.4633983309257784E-3</v>
      </c>
      <c r="DI24" s="496"/>
      <c r="DJ24" s="186" t="s">
        <v>62</v>
      </c>
      <c r="DK24" s="367">
        <v>0</v>
      </c>
      <c r="DL24" s="367">
        <v>0</v>
      </c>
      <c r="DM24" s="367">
        <v>0</v>
      </c>
      <c r="DN24" s="367">
        <v>0</v>
      </c>
      <c r="DO24" s="367">
        <v>0</v>
      </c>
      <c r="DP24" s="367">
        <v>0</v>
      </c>
      <c r="DQ24" s="367">
        <v>0</v>
      </c>
      <c r="DR24" s="367">
        <v>0</v>
      </c>
      <c r="DS24" s="367">
        <v>0</v>
      </c>
      <c r="DT24" s="367">
        <v>0</v>
      </c>
      <c r="DU24" s="367">
        <v>9.7389825968732368E-3</v>
      </c>
      <c r="DV24" s="367">
        <v>4.583763148509612E-3</v>
      </c>
      <c r="DW24" s="368">
        <f t="shared" si="173"/>
        <v>1.4322745745382849E-2</v>
      </c>
      <c r="DY24" s="496"/>
      <c r="DZ24" s="186" t="s">
        <v>62</v>
      </c>
      <c r="EA24" s="367">
        <v>0</v>
      </c>
      <c r="EB24" s="367">
        <v>0</v>
      </c>
      <c r="EC24" s="367">
        <v>0</v>
      </c>
      <c r="ED24" s="367">
        <v>0</v>
      </c>
      <c r="EE24" s="367">
        <v>0</v>
      </c>
      <c r="EF24" s="367">
        <v>0</v>
      </c>
      <c r="EG24" s="367">
        <v>0</v>
      </c>
      <c r="EH24" s="367">
        <v>0</v>
      </c>
      <c r="EI24" s="367">
        <v>0</v>
      </c>
      <c r="EJ24" s="367">
        <v>0</v>
      </c>
      <c r="EK24" s="367">
        <v>0</v>
      </c>
      <c r="EL24" s="367">
        <v>0</v>
      </c>
      <c r="EM24" s="368">
        <f t="shared" si="174"/>
        <v>0</v>
      </c>
      <c r="EO24" s="496"/>
      <c r="EP24" s="186" t="s">
        <v>62</v>
      </c>
      <c r="EQ24" s="367">
        <v>0</v>
      </c>
      <c r="ER24" s="367">
        <v>0</v>
      </c>
      <c r="ES24" s="367">
        <v>0</v>
      </c>
      <c r="ET24" s="367">
        <v>0</v>
      </c>
      <c r="EU24" s="367">
        <v>0</v>
      </c>
      <c r="EV24" s="367">
        <v>0</v>
      </c>
      <c r="EW24" s="367">
        <v>0</v>
      </c>
      <c r="EX24" s="367">
        <v>0</v>
      </c>
      <c r="EY24" s="367">
        <v>0</v>
      </c>
      <c r="EZ24" s="367">
        <v>0</v>
      </c>
      <c r="FA24" s="367">
        <v>0</v>
      </c>
      <c r="FB24" s="367">
        <v>0</v>
      </c>
      <c r="FC24" s="368">
        <f t="shared" si="175"/>
        <v>0</v>
      </c>
    </row>
    <row r="25" spans="1:160" x14ac:dyDescent="0.35">
      <c r="A25" s="496"/>
      <c r="B25" s="186" t="s">
        <v>61</v>
      </c>
      <c r="C25" s="296">
        <f t="shared" si="122"/>
        <v>0</v>
      </c>
      <c r="D25" s="296">
        <f t="shared" si="123"/>
        <v>0</v>
      </c>
      <c r="E25" s="296">
        <f t="shared" si="124"/>
        <v>0</v>
      </c>
      <c r="F25" s="296">
        <f t="shared" si="125"/>
        <v>0</v>
      </c>
      <c r="G25" s="296">
        <f t="shared" si="176"/>
        <v>0</v>
      </c>
      <c r="H25" s="296">
        <f t="shared" si="126"/>
        <v>0</v>
      </c>
      <c r="I25" s="296">
        <f t="shared" si="127"/>
        <v>0</v>
      </c>
      <c r="J25" s="296">
        <f t="shared" si="128"/>
        <v>0</v>
      </c>
      <c r="K25" s="296">
        <f t="shared" si="129"/>
        <v>0</v>
      </c>
      <c r="L25" s="296">
        <f t="shared" si="130"/>
        <v>0</v>
      </c>
      <c r="M25" s="296">
        <f t="shared" si="131"/>
        <v>0</v>
      </c>
      <c r="N25" s="296">
        <f t="shared" si="132"/>
        <v>0</v>
      </c>
      <c r="O25" s="66">
        <f t="shared" si="133"/>
        <v>0</v>
      </c>
      <c r="Q25" s="496"/>
      <c r="R25" s="186" t="s">
        <v>61</v>
      </c>
      <c r="S25" s="296">
        <f t="shared" si="134"/>
        <v>0</v>
      </c>
      <c r="T25" s="296">
        <f t="shared" si="135"/>
        <v>0</v>
      </c>
      <c r="U25" s="296">
        <f t="shared" si="136"/>
        <v>0</v>
      </c>
      <c r="V25" s="296">
        <f t="shared" si="137"/>
        <v>0</v>
      </c>
      <c r="W25" s="296">
        <f t="shared" si="138"/>
        <v>0</v>
      </c>
      <c r="X25" s="296">
        <f t="shared" si="139"/>
        <v>0</v>
      </c>
      <c r="Y25" s="296">
        <f t="shared" si="140"/>
        <v>0</v>
      </c>
      <c r="Z25" s="296">
        <f t="shared" si="141"/>
        <v>0</v>
      </c>
      <c r="AA25" s="296">
        <f t="shared" si="142"/>
        <v>0</v>
      </c>
      <c r="AB25" s="296">
        <f t="shared" si="143"/>
        <v>0</v>
      </c>
      <c r="AC25" s="296">
        <f t="shared" si="144"/>
        <v>0</v>
      </c>
      <c r="AD25" s="296">
        <f t="shared" si="145"/>
        <v>0</v>
      </c>
      <c r="AE25" s="66">
        <f t="shared" si="146"/>
        <v>0</v>
      </c>
      <c r="AG25" s="496"/>
      <c r="AH25" s="186" t="s">
        <v>61</v>
      </c>
      <c r="AI25" s="296">
        <f t="shared" si="147"/>
        <v>0</v>
      </c>
      <c r="AJ25" s="296">
        <f t="shared" si="148"/>
        <v>0</v>
      </c>
      <c r="AK25" s="296">
        <f t="shared" si="149"/>
        <v>0</v>
      </c>
      <c r="AL25" s="296">
        <f t="shared" si="150"/>
        <v>0</v>
      </c>
      <c r="AM25" s="296">
        <f t="shared" si="151"/>
        <v>0</v>
      </c>
      <c r="AN25" s="296">
        <f t="shared" si="152"/>
        <v>0</v>
      </c>
      <c r="AO25" s="296">
        <f t="shared" si="153"/>
        <v>0</v>
      </c>
      <c r="AP25" s="296">
        <f t="shared" si="154"/>
        <v>0</v>
      </c>
      <c r="AQ25" s="296">
        <f t="shared" si="155"/>
        <v>0</v>
      </c>
      <c r="AR25" s="296">
        <f t="shared" si="156"/>
        <v>0</v>
      </c>
      <c r="AS25" s="296">
        <f t="shared" si="157"/>
        <v>0</v>
      </c>
      <c r="AT25" s="296">
        <f t="shared" si="158"/>
        <v>67975.244494094062</v>
      </c>
      <c r="AU25" s="66">
        <f t="shared" si="159"/>
        <v>67975.244494094062</v>
      </c>
      <c r="AW25" s="496"/>
      <c r="AX25" s="186" t="s">
        <v>61</v>
      </c>
      <c r="AY25" s="296">
        <f t="shared" si="160"/>
        <v>0</v>
      </c>
      <c r="AZ25" s="296">
        <f t="shared" si="161"/>
        <v>0</v>
      </c>
      <c r="BA25" s="296">
        <f t="shared" si="162"/>
        <v>0</v>
      </c>
      <c r="BB25" s="296">
        <f t="shared" si="163"/>
        <v>0</v>
      </c>
      <c r="BC25" s="296">
        <f t="shared" si="177"/>
        <v>0</v>
      </c>
      <c r="BD25" s="296">
        <f t="shared" si="164"/>
        <v>0</v>
      </c>
      <c r="BE25" s="296">
        <f t="shared" si="165"/>
        <v>0</v>
      </c>
      <c r="BF25" s="296">
        <f t="shared" si="166"/>
        <v>0</v>
      </c>
      <c r="BG25" s="296">
        <f t="shared" si="167"/>
        <v>0</v>
      </c>
      <c r="BH25" s="296">
        <f t="shared" si="168"/>
        <v>0</v>
      </c>
      <c r="BI25" s="296">
        <f t="shared" si="169"/>
        <v>0</v>
      </c>
      <c r="BJ25" s="296">
        <f t="shared" si="170"/>
        <v>0</v>
      </c>
      <c r="BK25" s="66">
        <f t="shared" si="171"/>
        <v>0</v>
      </c>
      <c r="BM25" s="302">
        <v>0</v>
      </c>
      <c r="BN25" s="302">
        <v>0</v>
      </c>
      <c r="BO25" s="302">
        <v>0</v>
      </c>
      <c r="BP25" s="302">
        <v>0</v>
      </c>
      <c r="BQ25" s="302">
        <v>0</v>
      </c>
      <c r="BR25" s="302">
        <v>0</v>
      </c>
      <c r="BS25" s="302">
        <v>0</v>
      </c>
      <c r="BU25" s="302">
        <v>0</v>
      </c>
      <c r="BV25" s="302">
        <v>0</v>
      </c>
      <c r="BW25" s="302">
        <v>0</v>
      </c>
      <c r="BX25" s="302">
        <v>0</v>
      </c>
      <c r="BY25" s="302">
        <v>0</v>
      </c>
      <c r="BZ25" s="302">
        <v>0</v>
      </c>
      <c r="CA25" s="302">
        <v>0</v>
      </c>
      <c r="CC25" s="302">
        <v>0</v>
      </c>
      <c r="CD25" s="302">
        <v>0</v>
      </c>
      <c r="CE25" s="302">
        <v>0</v>
      </c>
      <c r="CF25" s="302">
        <v>0</v>
      </c>
      <c r="CG25" s="302">
        <v>0</v>
      </c>
      <c r="CH25" s="302">
        <v>0</v>
      </c>
      <c r="CI25" s="302">
        <v>0</v>
      </c>
      <c r="CK25" s="302">
        <v>0</v>
      </c>
      <c r="CL25" s="302">
        <v>0</v>
      </c>
      <c r="CM25" s="302">
        <v>0</v>
      </c>
      <c r="CN25" s="302">
        <v>0</v>
      </c>
      <c r="CO25" s="302">
        <v>0</v>
      </c>
      <c r="CP25" s="302">
        <v>0</v>
      </c>
      <c r="CQ25" s="302">
        <v>0</v>
      </c>
      <c r="CS25" s="496"/>
      <c r="CT25" s="186" t="s">
        <v>61</v>
      </c>
      <c r="CU25" s="367">
        <v>0</v>
      </c>
      <c r="CV25" s="367">
        <v>0</v>
      </c>
      <c r="CW25" s="367">
        <v>0</v>
      </c>
      <c r="CX25" s="367">
        <v>0</v>
      </c>
      <c r="CY25" s="367">
        <v>0</v>
      </c>
      <c r="CZ25" s="367">
        <v>0</v>
      </c>
      <c r="DA25" s="367">
        <v>0</v>
      </c>
      <c r="DB25" s="367">
        <v>0</v>
      </c>
      <c r="DC25" s="367">
        <v>0</v>
      </c>
      <c r="DD25" s="367">
        <v>0</v>
      </c>
      <c r="DE25" s="367">
        <v>0</v>
      </c>
      <c r="DF25" s="367">
        <v>0</v>
      </c>
      <c r="DG25" s="368">
        <f t="shared" si="172"/>
        <v>0</v>
      </c>
      <c r="DI25" s="496"/>
      <c r="DJ25" s="186" t="s">
        <v>61</v>
      </c>
      <c r="DK25" s="367">
        <v>0</v>
      </c>
      <c r="DL25" s="367">
        <v>0</v>
      </c>
      <c r="DM25" s="367">
        <v>0</v>
      </c>
      <c r="DN25" s="367">
        <v>0</v>
      </c>
      <c r="DO25" s="367">
        <v>0</v>
      </c>
      <c r="DP25" s="367">
        <v>0</v>
      </c>
      <c r="DQ25" s="367">
        <v>0</v>
      </c>
      <c r="DR25" s="367">
        <v>0</v>
      </c>
      <c r="DS25" s="367">
        <v>0</v>
      </c>
      <c r="DT25" s="367">
        <v>0</v>
      </c>
      <c r="DU25" s="367">
        <v>0</v>
      </c>
      <c r="DV25" s="367">
        <v>0</v>
      </c>
      <c r="DW25" s="368">
        <f t="shared" si="173"/>
        <v>0</v>
      </c>
      <c r="DY25" s="496"/>
      <c r="DZ25" s="186" t="s">
        <v>61</v>
      </c>
      <c r="EA25" s="367">
        <v>0</v>
      </c>
      <c r="EB25" s="367">
        <v>0</v>
      </c>
      <c r="EC25" s="367">
        <v>0</v>
      </c>
      <c r="ED25" s="367">
        <v>0</v>
      </c>
      <c r="EE25" s="367">
        <v>0</v>
      </c>
      <c r="EF25" s="367">
        <v>0</v>
      </c>
      <c r="EG25" s="367">
        <v>0</v>
      </c>
      <c r="EH25" s="367">
        <v>0</v>
      </c>
      <c r="EI25" s="367">
        <v>0</v>
      </c>
      <c r="EJ25" s="367">
        <v>0</v>
      </c>
      <c r="EK25" s="367">
        <v>0</v>
      </c>
      <c r="EL25" s="367">
        <v>8.2082776429540452E-4</v>
      </c>
      <c r="EM25" s="368">
        <f t="shared" si="174"/>
        <v>8.2082776429540452E-4</v>
      </c>
      <c r="EO25" s="496"/>
      <c r="EP25" s="186" t="s">
        <v>61</v>
      </c>
      <c r="EQ25" s="367">
        <v>0</v>
      </c>
      <c r="ER25" s="367">
        <v>0</v>
      </c>
      <c r="ES25" s="367">
        <v>0</v>
      </c>
      <c r="ET25" s="367">
        <v>0</v>
      </c>
      <c r="EU25" s="367">
        <v>0</v>
      </c>
      <c r="EV25" s="367">
        <v>0</v>
      </c>
      <c r="EW25" s="367">
        <v>0</v>
      </c>
      <c r="EX25" s="367">
        <v>0</v>
      </c>
      <c r="EY25" s="367">
        <v>0</v>
      </c>
      <c r="EZ25" s="367">
        <v>0</v>
      </c>
      <c r="FA25" s="367">
        <v>0</v>
      </c>
      <c r="FB25" s="367">
        <v>0</v>
      </c>
      <c r="FC25" s="368">
        <f t="shared" si="175"/>
        <v>0</v>
      </c>
    </row>
    <row r="26" spans="1:160" x14ac:dyDescent="0.35">
      <c r="A26" s="496"/>
      <c r="B26" s="186" t="s">
        <v>60</v>
      </c>
      <c r="C26" s="296">
        <f t="shared" si="122"/>
        <v>0</v>
      </c>
      <c r="D26" s="296">
        <f t="shared" si="123"/>
        <v>0</v>
      </c>
      <c r="E26" s="296">
        <f t="shared" si="124"/>
        <v>7522.4390104308304</v>
      </c>
      <c r="F26" s="296">
        <f t="shared" si="125"/>
        <v>292410.19722279743</v>
      </c>
      <c r="G26" s="296">
        <f t="shared" si="176"/>
        <v>32570.771546482829</v>
      </c>
      <c r="H26" s="296">
        <f t="shared" si="126"/>
        <v>0</v>
      </c>
      <c r="I26" s="296">
        <f t="shared" si="127"/>
        <v>0</v>
      </c>
      <c r="J26" s="296">
        <f t="shared" si="128"/>
        <v>0</v>
      </c>
      <c r="K26" s="296">
        <f t="shared" si="129"/>
        <v>273200.26671148412</v>
      </c>
      <c r="L26" s="296">
        <f t="shared" si="130"/>
        <v>431476.84168496355</v>
      </c>
      <c r="M26" s="296">
        <f t="shared" si="131"/>
        <v>760818.29062753194</v>
      </c>
      <c r="N26" s="296">
        <f t="shared" si="132"/>
        <v>302086.92108074564</v>
      </c>
      <c r="O26" s="66">
        <f t="shared" si="133"/>
        <v>2100085.7278844365</v>
      </c>
      <c r="Q26" s="496"/>
      <c r="R26" s="186" t="s">
        <v>60</v>
      </c>
      <c r="S26" s="296">
        <f t="shared" si="134"/>
        <v>0</v>
      </c>
      <c r="T26" s="296">
        <f t="shared" si="135"/>
        <v>67917.226900751994</v>
      </c>
      <c r="U26" s="296">
        <f t="shared" si="136"/>
        <v>0</v>
      </c>
      <c r="V26" s="296">
        <f t="shared" si="137"/>
        <v>307798.60046739504</v>
      </c>
      <c r="W26" s="296">
        <f t="shared" si="138"/>
        <v>739054.05923039536</v>
      </c>
      <c r="X26" s="296">
        <f t="shared" si="139"/>
        <v>1208375.1663408813</v>
      </c>
      <c r="Y26" s="296">
        <f t="shared" si="140"/>
        <v>440394.75649314834</v>
      </c>
      <c r="Z26" s="296">
        <f t="shared" si="141"/>
        <v>901440.72265852871</v>
      </c>
      <c r="AA26" s="296">
        <f t="shared" si="142"/>
        <v>3123499.279872031</v>
      </c>
      <c r="AB26" s="296">
        <f t="shared" si="143"/>
        <v>2225055.6239432516</v>
      </c>
      <c r="AC26" s="296">
        <f t="shared" si="144"/>
        <v>2029131.7380058586</v>
      </c>
      <c r="AD26" s="296">
        <f t="shared" si="145"/>
        <v>9856729.54840702</v>
      </c>
      <c r="AE26" s="66">
        <f t="shared" si="146"/>
        <v>20899396.72231926</v>
      </c>
      <c r="AG26" s="496"/>
      <c r="AH26" s="186" t="s">
        <v>60</v>
      </c>
      <c r="AI26" s="296">
        <f t="shared" si="147"/>
        <v>2470383.0173901888</v>
      </c>
      <c r="AJ26" s="296">
        <f t="shared" si="148"/>
        <v>0</v>
      </c>
      <c r="AK26" s="296">
        <f t="shared" si="149"/>
        <v>0</v>
      </c>
      <c r="AL26" s="296">
        <f t="shared" si="150"/>
        <v>0</v>
      </c>
      <c r="AM26" s="296">
        <f t="shared" si="151"/>
        <v>0</v>
      </c>
      <c r="AN26" s="296">
        <f t="shared" si="152"/>
        <v>0</v>
      </c>
      <c r="AO26" s="296">
        <f t="shared" si="153"/>
        <v>539542.24317842687</v>
      </c>
      <c r="AP26" s="296">
        <f t="shared" si="154"/>
        <v>8313.3104144095541</v>
      </c>
      <c r="AQ26" s="296">
        <f t="shared" si="155"/>
        <v>512544.21415032691</v>
      </c>
      <c r="AR26" s="296">
        <f t="shared" si="156"/>
        <v>0</v>
      </c>
      <c r="AS26" s="296">
        <f t="shared" si="157"/>
        <v>0</v>
      </c>
      <c r="AT26" s="296">
        <f t="shared" si="158"/>
        <v>4390081.3601227282</v>
      </c>
      <c r="AU26" s="66">
        <f t="shared" si="159"/>
        <v>7920864.1452560797</v>
      </c>
      <c r="AW26" s="496"/>
      <c r="AX26" s="186" t="s">
        <v>60</v>
      </c>
      <c r="AY26" s="296">
        <f t="shared" si="160"/>
        <v>0</v>
      </c>
      <c r="AZ26" s="296">
        <f t="shared" si="161"/>
        <v>0</v>
      </c>
      <c r="BA26" s="296">
        <f t="shared" si="162"/>
        <v>0</v>
      </c>
      <c r="BB26" s="296">
        <f t="shared" si="163"/>
        <v>0</v>
      </c>
      <c r="BC26" s="296">
        <f t="shared" si="177"/>
        <v>0</v>
      </c>
      <c r="BD26" s="296">
        <f t="shared" si="164"/>
        <v>0</v>
      </c>
      <c r="BE26" s="296">
        <f t="shared" si="165"/>
        <v>0</v>
      </c>
      <c r="BF26" s="296">
        <f t="shared" si="166"/>
        <v>949557.15566314152</v>
      </c>
      <c r="BG26" s="296">
        <f t="shared" si="167"/>
        <v>0</v>
      </c>
      <c r="BH26" s="296">
        <f t="shared" si="168"/>
        <v>0</v>
      </c>
      <c r="BI26" s="296">
        <f t="shared" si="169"/>
        <v>0</v>
      </c>
      <c r="BJ26" s="296">
        <f t="shared" si="170"/>
        <v>248011.47052839343</v>
      </c>
      <c r="BK26" s="66">
        <f t="shared" si="171"/>
        <v>1197568.626191535</v>
      </c>
      <c r="BM26" s="302">
        <v>0</v>
      </c>
      <c r="BN26" s="302">
        <v>0</v>
      </c>
      <c r="BO26" s="302">
        <v>0</v>
      </c>
      <c r="BP26" s="302">
        <v>0</v>
      </c>
      <c r="BQ26" s="302">
        <v>0</v>
      </c>
      <c r="BR26" s="302">
        <v>0</v>
      </c>
      <c r="BS26" s="302">
        <v>0</v>
      </c>
      <c r="BU26" s="302">
        <v>0</v>
      </c>
      <c r="BV26" s="302">
        <v>0</v>
      </c>
      <c r="BW26" s="302">
        <v>0</v>
      </c>
      <c r="BX26" s="302">
        <v>0</v>
      </c>
      <c r="BY26" s="302">
        <v>0</v>
      </c>
      <c r="BZ26" s="302">
        <v>0</v>
      </c>
      <c r="CA26" s="302">
        <v>0</v>
      </c>
      <c r="CC26" s="302">
        <v>0</v>
      </c>
      <c r="CD26" s="302">
        <v>0</v>
      </c>
      <c r="CE26" s="302">
        <v>0</v>
      </c>
      <c r="CF26" s="302">
        <v>0</v>
      </c>
      <c r="CG26" s="302">
        <v>0</v>
      </c>
      <c r="CH26" s="302">
        <v>0</v>
      </c>
      <c r="CI26" s="302">
        <v>0</v>
      </c>
      <c r="CK26" s="302">
        <v>0</v>
      </c>
      <c r="CL26" s="302">
        <v>0</v>
      </c>
      <c r="CM26" s="302">
        <v>0</v>
      </c>
      <c r="CN26" s="302">
        <v>0</v>
      </c>
      <c r="CO26" s="302">
        <v>0</v>
      </c>
      <c r="CP26" s="302">
        <v>0</v>
      </c>
      <c r="CQ26" s="302">
        <v>0</v>
      </c>
      <c r="CS26" s="496"/>
      <c r="CT26" s="186" t="s">
        <v>60</v>
      </c>
      <c r="CU26" s="367">
        <v>0</v>
      </c>
      <c r="CV26" s="367">
        <v>0</v>
      </c>
      <c r="CW26" s="367">
        <v>9.0836404354778714E-5</v>
      </c>
      <c r="CX26" s="367">
        <v>3.5309679314860106E-3</v>
      </c>
      <c r="CY26" s="367">
        <v>3.9330485368388354E-4</v>
      </c>
      <c r="CZ26" s="367">
        <v>0</v>
      </c>
      <c r="DA26" s="367">
        <v>0</v>
      </c>
      <c r="DB26" s="367">
        <v>0</v>
      </c>
      <c r="DC26" s="367">
        <v>3.2990004787578136E-3</v>
      </c>
      <c r="DD26" s="367">
        <v>5.2102522608253694E-3</v>
      </c>
      <c r="DE26" s="367">
        <v>9.1871795560089127E-3</v>
      </c>
      <c r="DF26" s="367">
        <v>3.6478181711451516E-3</v>
      </c>
      <c r="DG26" s="368">
        <f t="shared" si="172"/>
        <v>2.5359359656261918E-2</v>
      </c>
      <c r="DI26" s="496"/>
      <c r="DJ26" s="186" t="s">
        <v>60</v>
      </c>
      <c r="DK26" s="367">
        <v>0</v>
      </c>
      <c r="DL26" s="367">
        <v>8.2012717907813603E-4</v>
      </c>
      <c r="DM26" s="367">
        <v>0</v>
      </c>
      <c r="DN26" s="367">
        <v>3.7167889421399207E-3</v>
      </c>
      <c r="DO26" s="367">
        <v>8.924367917267818E-3</v>
      </c>
      <c r="DP26" s="367">
        <v>1.4591604540736155E-2</v>
      </c>
      <c r="DQ26" s="367">
        <v>5.3179395833007626E-3</v>
      </c>
      <c r="DR26" s="367">
        <v>1.0885250631042917E-2</v>
      </c>
      <c r="DS26" s="367">
        <v>3.7717480087893211E-2</v>
      </c>
      <c r="DT26" s="367">
        <v>2.6868420214258133E-2</v>
      </c>
      <c r="DU26" s="367">
        <v>2.4502562371995707E-2</v>
      </c>
      <c r="DV26" s="367">
        <v>0.11902387904152863</v>
      </c>
      <c r="DW26" s="368">
        <f t="shared" si="173"/>
        <v>0.25236842050924141</v>
      </c>
      <c r="DY26" s="496"/>
      <c r="DZ26" s="186" t="s">
        <v>60</v>
      </c>
      <c r="EA26" s="367">
        <v>2.9830844805477721E-2</v>
      </c>
      <c r="EB26" s="367">
        <v>0</v>
      </c>
      <c r="EC26" s="367">
        <v>0</v>
      </c>
      <c r="ED26" s="367">
        <v>0</v>
      </c>
      <c r="EE26" s="367">
        <v>0</v>
      </c>
      <c r="EF26" s="367">
        <v>0</v>
      </c>
      <c r="EG26" s="367">
        <v>6.5151844102532639E-3</v>
      </c>
      <c r="EH26" s="367">
        <v>1.0038648705333268E-4</v>
      </c>
      <c r="EI26" s="367">
        <v>6.1891726103333218E-3</v>
      </c>
      <c r="EJ26" s="367">
        <v>0</v>
      </c>
      <c r="EK26" s="367">
        <v>0</v>
      </c>
      <c r="EL26" s="367">
        <v>5.3011955966080465E-2</v>
      </c>
      <c r="EM26" s="368">
        <f t="shared" si="174"/>
        <v>9.564754427919811E-2</v>
      </c>
      <c r="EO26" s="496"/>
      <c r="EP26" s="186" t="s">
        <v>60</v>
      </c>
      <c r="EQ26" s="367">
        <v>0</v>
      </c>
      <c r="ER26" s="367">
        <v>0</v>
      </c>
      <c r="ES26" s="367">
        <v>0</v>
      </c>
      <c r="ET26" s="367">
        <v>0</v>
      </c>
      <c r="EU26" s="367">
        <v>0</v>
      </c>
      <c r="EV26" s="367">
        <v>0</v>
      </c>
      <c r="EW26" s="367">
        <v>0</v>
      </c>
      <c r="EX26" s="367">
        <v>1.1466275450048569E-2</v>
      </c>
      <c r="EY26" s="367">
        <v>0</v>
      </c>
      <c r="EZ26" s="367">
        <v>0</v>
      </c>
      <c r="FA26" s="367">
        <v>0</v>
      </c>
      <c r="FB26" s="367">
        <v>2.9948358757447956E-3</v>
      </c>
      <c r="FC26" s="368">
        <f t="shared" si="175"/>
        <v>1.4461111325793365E-2</v>
      </c>
    </row>
    <row r="27" spans="1:160" x14ac:dyDescent="0.35">
      <c r="A27" s="496"/>
      <c r="B27" s="186" t="s">
        <v>59</v>
      </c>
      <c r="C27" s="296">
        <f t="shared" si="122"/>
        <v>5868.9376001818773</v>
      </c>
      <c r="D27" s="296">
        <f t="shared" si="123"/>
        <v>13719.634046627043</v>
      </c>
      <c r="E27" s="296">
        <f t="shared" si="124"/>
        <v>3084.0931197625891</v>
      </c>
      <c r="F27" s="296">
        <f t="shared" si="125"/>
        <v>50814.251095019055</v>
      </c>
      <c r="G27" s="296">
        <f t="shared" si="176"/>
        <v>18086.221335003778</v>
      </c>
      <c r="H27" s="296">
        <f t="shared" si="126"/>
        <v>125266.09114061456</v>
      </c>
      <c r="I27" s="296">
        <f t="shared" si="127"/>
        <v>11150.065373082272</v>
      </c>
      <c r="J27" s="296">
        <f t="shared" si="128"/>
        <v>41584.873417313691</v>
      </c>
      <c r="K27" s="296">
        <f t="shared" si="129"/>
        <v>2839.8085162170373</v>
      </c>
      <c r="L27" s="296">
        <f t="shared" si="130"/>
        <v>64080.431846314663</v>
      </c>
      <c r="M27" s="296">
        <f t="shared" si="131"/>
        <v>157129.96411558744</v>
      </c>
      <c r="N27" s="296">
        <f t="shared" si="132"/>
        <v>70086.779535990921</v>
      </c>
      <c r="O27" s="66">
        <f t="shared" si="133"/>
        <v>563711.15114171489</v>
      </c>
      <c r="Q27" s="496"/>
      <c r="R27" s="186" t="s">
        <v>59</v>
      </c>
      <c r="S27" s="296">
        <f t="shared" si="134"/>
        <v>263454.83780878881</v>
      </c>
      <c r="T27" s="296">
        <f t="shared" si="135"/>
        <v>120847.59337398439</v>
      </c>
      <c r="U27" s="296">
        <f t="shared" si="136"/>
        <v>82062.832224811602</v>
      </c>
      <c r="V27" s="296">
        <f t="shared" si="137"/>
        <v>71647.147441138135</v>
      </c>
      <c r="W27" s="296">
        <f t="shared" si="138"/>
        <v>105286.66412813275</v>
      </c>
      <c r="X27" s="296">
        <f t="shared" si="139"/>
        <v>109717.37612494019</v>
      </c>
      <c r="Y27" s="296">
        <f t="shared" si="140"/>
        <v>100487.99844723482</v>
      </c>
      <c r="Z27" s="296">
        <f t="shared" si="141"/>
        <v>200333.2230313904</v>
      </c>
      <c r="AA27" s="296">
        <f t="shared" si="142"/>
        <v>439150.4317938381</v>
      </c>
      <c r="AB27" s="296">
        <f t="shared" si="143"/>
        <v>515118.36316018819</v>
      </c>
      <c r="AC27" s="296">
        <f t="shared" si="144"/>
        <v>244389.95128083063</v>
      </c>
      <c r="AD27" s="296">
        <f t="shared" si="145"/>
        <v>2568794.5967072863</v>
      </c>
      <c r="AE27" s="66">
        <f t="shared" si="146"/>
        <v>4821291.0155225638</v>
      </c>
      <c r="AG27" s="496"/>
      <c r="AH27" s="186" t="s">
        <v>59</v>
      </c>
      <c r="AI27" s="296">
        <f t="shared" si="147"/>
        <v>129153.26989453314</v>
      </c>
      <c r="AJ27" s="296">
        <f t="shared" si="148"/>
        <v>129244.87662086272</v>
      </c>
      <c r="AK27" s="296">
        <f t="shared" si="149"/>
        <v>0</v>
      </c>
      <c r="AL27" s="296">
        <f t="shared" si="150"/>
        <v>190896.20344067132</v>
      </c>
      <c r="AM27" s="296">
        <f t="shared" si="151"/>
        <v>980.19197172652582</v>
      </c>
      <c r="AN27" s="296">
        <f t="shared" si="152"/>
        <v>0</v>
      </c>
      <c r="AO27" s="296">
        <f t="shared" si="153"/>
        <v>59767.28181496352</v>
      </c>
      <c r="AP27" s="296">
        <f t="shared" si="154"/>
        <v>2490.1761773924668</v>
      </c>
      <c r="AQ27" s="296">
        <f t="shared" si="155"/>
        <v>63457.506107273519</v>
      </c>
      <c r="AR27" s="296">
        <f t="shared" si="156"/>
        <v>19264.894547111067</v>
      </c>
      <c r="AS27" s="296">
        <f t="shared" si="157"/>
        <v>32407.406217861739</v>
      </c>
      <c r="AT27" s="296">
        <f t="shared" si="158"/>
        <v>209223.65582167634</v>
      </c>
      <c r="AU27" s="66">
        <f t="shared" si="159"/>
        <v>836885.46261407237</v>
      </c>
      <c r="AW27" s="496"/>
      <c r="AX27" s="186" t="s">
        <v>59</v>
      </c>
      <c r="AY27" s="296">
        <f t="shared" si="160"/>
        <v>0</v>
      </c>
      <c r="AZ27" s="296">
        <f t="shared" si="161"/>
        <v>0</v>
      </c>
      <c r="BA27" s="296">
        <f t="shared" si="162"/>
        <v>0</v>
      </c>
      <c r="BB27" s="296">
        <f t="shared" si="163"/>
        <v>0</v>
      </c>
      <c r="BC27" s="296">
        <f t="shared" si="177"/>
        <v>0</v>
      </c>
      <c r="BD27" s="296">
        <f t="shared" si="164"/>
        <v>0</v>
      </c>
      <c r="BE27" s="296">
        <f t="shared" si="165"/>
        <v>0</v>
      </c>
      <c r="BF27" s="296">
        <f t="shared" si="166"/>
        <v>80284.13495524555</v>
      </c>
      <c r="BG27" s="296">
        <f t="shared" si="167"/>
        <v>0</v>
      </c>
      <c r="BH27" s="296">
        <f t="shared" si="168"/>
        <v>0</v>
      </c>
      <c r="BI27" s="296">
        <f t="shared" si="169"/>
        <v>23462.009391778072</v>
      </c>
      <c r="BJ27" s="296">
        <f t="shared" si="170"/>
        <v>19463.375787491823</v>
      </c>
      <c r="BK27" s="66">
        <f t="shared" si="171"/>
        <v>123209.52013451545</v>
      </c>
      <c r="BM27" s="302">
        <v>0</v>
      </c>
      <c r="BN27" s="302">
        <v>0</v>
      </c>
      <c r="BO27" s="302">
        <v>0</v>
      </c>
      <c r="BP27" s="302">
        <v>0</v>
      </c>
      <c r="BQ27" s="302">
        <v>0</v>
      </c>
      <c r="BR27" s="302">
        <v>0</v>
      </c>
      <c r="BS27" s="302">
        <v>0</v>
      </c>
      <c r="BU27" s="302">
        <v>0</v>
      </c>
      <c r="BV27" s="302">
        <v>0</v>
      </c>
      <c r="BW27" s="302">
        <v>0</v>
      </c>
      <c r="BX27" s="302">
        <v>0</v>
      </c>
      <c r="BY27" s="302">
        <v>0</v>
      </c>
      <c r="BZ27" s="302">
        <v>0</v>
      </c>
      <c r="CA27" s="302">
        <v>0</v>
      </c>
      <c r="CC27" s="302">
        <v>0</v>
      </c>
      <c r="CD27" s="302">
        <v>0</v>
      </c>
      <c r="CE27" s="302">
        <v>0</v>
      </c>
      <c r="CF27" s="302">
        <v>0</v>
      </c>
      <c r="CG27" s="302">
        <v>0</v>
      </c>
      <c r="CH27" s="302">
        <v>0</v>
      </c>
      <c r="CI27" s="302">
        <v>0</v>
      </c>
      <c r="CK27" s="302">
        <v>0</v>
      </c>
      <c r="CL27" s="302">
        <v>0</v>
      </c>
      <c r="CM27" s="302">
        <v>0</v>
      </c>
      <c r="CN27" s="302">
        <v>0</v>
      </c>
      <c r="CO27" s="302">
        <v>0</v>
      </c>
      <c r="CP27" s="302">
        <v>0</v>
      </c>
      <c r="CQ27" s="302">
        <v>0</v>
      </c>
      <c r="CS27" s="496"/>
      <c r="CT27" s="186" t="s">
        <v>59</v>
      </c>
      <c r="CU27" s="367">
        <v>7.0869725662628242E-5</v>
      </c>
      <c r="CV27" s="367">
        <v>1.6566996743089943E-4</v>
      </c>
      <c r="CW27" s="367">
        <v>3.724163523374325E-5</v>
      </c>
      <c r="CX27" s="367">
        <v>6.1360203160863507E-4</v>
      </c>
      <c r="CY27" s="367">
        <v>2.1839822325689235E-4</v>
      </c>
      <c r="CZ27" s="367">
        <v>1.5126372298949005E-3</v>
      </c>
      <c r="DA27" s="367">
        <v>1.3464141688714206E-4</v>
      </c>
      <c r="DB27" s="367">
        <v>5.0215367270369557E-4</v>
      </c>
      <c r="DC27" s="367">
        <v>3.4291802739981408E-5</v>
      </c>
      <c r="DD27" s="367">
        <v>7.7379637247298907E-4</v>
      </c>
      <c r="DE27" s="367">
        <v>1.8974060057999607E-3</v>
      </c>
      <c r="DF27" s="367">
        <v>8.4632537891335836E-4</v>
      </c>
      <c r="DG27" s="368">
        <f t="shared" si="172"/>
        <v>6.8070334626048256E-3</v>
      </c>
      <c r="DI27" s="496"/>
      <c r="DJ27" s="186" t="s">
        <v>59</v>
      </c>
      <c r="DK27" s="367">
        <v>3.1813205987098023E-3</v>
      </c>
      <c r="DL27" s="367">
        <v>1.4592821346639832E-3</v>
      </c>
      <c r="DM27" s="367">
        <v>9.9094091692003279E-4</v>
      </c>
      <c r="DN27" s="367">
        <v>8.6516743396726221E-4</v>
      </c>
      <c r="DO27" s="367">
        <v>1.2713778048113538E-3</v>
      </c>
      <c r="DP27" s="367">
        <v>1.3248803916669591E-3</v>
      </c>
      <c r="DQ27" s="367">
        <v>1.2134320327620196E-3</v>
      </c>
      <c r="DR27" s="367">
        <v>2.4191023187748284E-3</v>
      </c>
      <c r="DS27" s="367">
        <v>5.3029138740356627E-3</v>
      </c>
      <c r="DT27" s="367">
        <v>6.2202564702363372E-3</v>
      </c>
      <c r="DU27" s="367">
        <v>2.9511046090247763E-3</v>
      </c>
      <c r="DV27" s="367">
        <v>3.1019203262042765E-2</v>
      </c>
      <c r="DW27" s="368">
        <f t="shared" si="173"/>
        <v>5.8218981847615786E-2</v>
      </c>
      <c r="DY27" s="496"/>
      <c r="DZ27" s="186" t="s">
        <v>59</v>
      </c>
      <c r="EA27" s="367">
        <v>1.5595764394518857E-3</v>
      </c>
      <c r="EB27" s="367">
        <v>1.5606826266370464E-3</v>
      </c>
      <c r="EC27" s="367">
        <v>0</v>
      </c>
      <c r="ED27" s="367">
        <v>2.3051466022501912E-3</v>
      </c>
      <c r="EE27" s="367">
        <v>1.1836202881219389E-5</v>
      </c>
      <c r="EF27" s="367">
        <v>0</v>
      </c>
      <c r="EG27" s="367">
        <v>7.217133925050066E-4</v>
      </c>
      <c r="EH27" s="367">
        <v>3.0069854983284776E-5</v>
      </c>
      <c r="EI27" s="367">
        <v>7.6627429961389647E-4</v>
      </c>
      <c r="EJ27" s="367">
        <v>2.3263116503929326E-4</v>
      </c>
      <c r="EK27" s="367">
        <v>3.9133215320368031E-4</v>
      </c>
      <c r="EL27" s="367">
        <v>2.5264577850946735E-3</v>
      </c>
      <c r="EM27" s="368">
        <f t="shared" si="174"/>
        <v>1.0105720521660175E-2</v>
      </c>
      <c r="EO27" s="496"/>
      <c r="EP27" s="186" t="s">
        <v>59</v>
      </c>
      <c r="EQ27" s="367">
        <v>0</v>
      </c>
      <c r="ER27" s="367">
        <v>0</v>
      </c>
      <c r="ES27" s="367">
        <v>0</v>
      </c>
      <c r="ET27" s="367">
        <v>0</v>
      </c>
      <c r="EU27" s="367">
        <v>0</v>
      </c>
      <c r="EV27" s="367">
        <v>0</v>
      </c>
      <c r="EW27" s="367">
        <v>0</v>
      </c>
      <c r="EX27" s="367">
        <v>9.6946244907482933E-4</v>
      </c>
      <c r="EY27" s="367">
        <v>0</v>
      </c>
      <c r="EZ27" s="367">
        <v>0</v>
      </c>
      <c r="FA27" s="367">
        <v>2.8331297457273889E-4</v>
      </c>
      <c r="FB27" s="367">
        <v>2.3502790394047473E-4</v>
      </c>
      <c r="FC27" s="368">
        <f t="shared" si="175"/>
        <v>1.4878033275880428E-3</v>
      </c>
    </row>
    <row r="28" spans="1:160" x14ac:dyDescent="0.35">
      <c r="A28" s="496"/>
      <c r="B28" s="186" t="s">
        <v>58</v>
      </c>
      <c r="C28" s="296">
        <f t="shared" si="122"/>
        <v>0</v>
      </c>
      <c r="D28" s="296">
        <f t="shared" si="123"/>
        <v>0</v>
      </c>
      <c r="E28" s="296">
        <f t="shared" si="124"/>
        <v>0</v>
      </c>
      <c r="F28" s="296">
        <f t="shared" si="125"/>
        <v>0</v>
      </c>
      <c r="G28" s="296">
        <f t="shared" si="176"/>
        <v>0</v>
      </c>
      <c r="H28" s="296">
        <f t="shared" si="126"/>
        <v>0</v>
      </c>
      <c r="I28" s="296">
        <f t="shared" si="127"/>
        <v>0</v>
      </c>
      <c r="J28" s="296">
        <f t="shared" si="128"/>
        <v>0</v>
      </c>
      <c r="K28" s="296">
        <f t="shared" si="129"/>
        <v>0</v>
      </c>
      <c r="L28" s="296">
        <f t="shared" si="130"/>
        <v>0</v>
      </c>
      <c r="M28" s="296">
        <f t="shared" si="131"/>
        <v>0</v>
      </c>
      <c r="N28" s="296">
        <f t="shared" si="132"/>
        <v>0</v>
      </c>
      <c r="O28" s="66">
        <f t="shared" si="133"/>
        <v>0</v>
      </c>
      <c r="Q28" s="496"/>
      <c r="R28" s="186" t="s">
        <v>58</v>
      </c>
      <c r="S28" s="296">
        <f t="shared" si="134"/>
        <v>0</v>
      </c>
      <c r="T28" s="296">
        <f t="shared" si="135"/>
        <v>0</v>
      </c>
      <c r="U28" s="296">
        <f t="shared" si="136"/>
        <v>0</v>
      </c>
      <c r="V28" s="296">
        <f t="shared" si="137"/>
        <v>0</v>
      </c>
      <c r="W28" s="296">
        <f t="shared" si="138"/>
        <v>0</v>
      </c>
      <c r="X28" s="296">
        <f t="shared" si="139"/>
        <v>57348.86423986256</v>
      </c>
      <c r="Y28" s="296">
        <f t="shared" si="140"/>
        <v>229587.83108474239</v>
      </c>
      <c r="Z28" s="296">
        <f t="shared" si="141"/>
        <v>0</v>
      </c>
      <c r="AA28" s="296">
        <f t="shared" si="142"/>
        <v>0</v>
      </c>
      <c r="AB28" s="296">
        <f t="shared" si="143"/>
        <v>98610.060557478384</v>
      </c>
      <c r="AC28" s="296">
        <f t="shared" si="144"/>
        <v>374500.51146550791</v>
      </c>
      <c r="AD28" s="296">
        <f t="shared" si="145"/>
        <v>212147.43717036213</v>
      </c>
      <c r="AE28" s="66">
        <f t="shared" si="146"/>
        <v>972194.70451795333</v>
      </c>
      <c r="AG28" s="496"/>
      <c r="AH28" s="186" t="s">
        <v>58</v>
      </c>
      <c r="AI28" s="296">
        <f t="shared" si="147"/>
        <v>0</v>
      </c>
      <c r="AJ28" s="296">
        <f t="shared" si="148"/>
        <v>0</v>
      </c>
      <c r="AK28" s="296">
        <f t="shared" si="149"/>
        <v>0</v>
      </c>
      <c r="AL28" s="296">
        <f t="shared" si="150"/>
        <v>0</v>
      </c>
      <c r="AM28" s="296">
        <f t="shared" si="151"/>
        <v>25839.203940030722</v>
      </c>
      <c r="AN28" s="296">
        <f t="shared" si="152"/>
        <v>0</v>
      </c>
      <c r="AO28" s="296">
        <f t="shared" si="153"/>
        <v>0</v>
      </c>
      <c r="AP28" s="296">
        <f t="shared" si="154"/>
        <v>0</v>
      </c>
      <c r="AQ28" s="296">
        <f t="shared" si="155"/>
        <v>0</v>
      </c>
      <c r="AR28" s="296">
        <f t="shared" si="156"/>
        <v>114271.75720229257</v>
      </c>
      <c r="AS28" s="296">
        <f t="shared" si="157"/>
        <v>15622.000396738027</v>
      </c>
      <c r="AT28" s="296">
        <f t="shared" si="158"/>
        <v>111343.39551729026</v>
      </c>
      <c r="AU28" s="66">
        <f t="shared" si="159"/>
        <v>267076.35705635161</v>
      </c>
      <c r="AW28" s="496"/>
      <c r="AX28" s="186" t="s">
        <v>58</v>
      </c>
      <c r="AY28" s="296">
        <f t="shared" si="160"/>
        <v>0</v>
      </c>
      <c r="AZ28" s="296">
        <f t="shared" si="161"/>
        <v>0</v>
      </c>
      <c r="BA28" s="296">
        <f t="shared" si="162"/>
        <v>0</v>
      </c>
      <c r="BB28" s="296">
        <f t="shared" si="163"/>
        <v>0</v>
      </c>
      <c r="BC28" s="296">
        <f t="shared" si="177"/>
        <v>0</v>
      </c>
      <c r="BD28" s="296">
        <f t="shared" si="164"/>
        <v>0</v>
      </c>
      <c r="BE28" s="296">
        <f t="shared" si="165"/>
        <v>0</v>
      </c>
      <c r="BF28" s="296">
        <f t="shared" si="166"/>
        <v>0</v>
      </c>
      <c r="BG28" s="296">
        <f t="shared" si="167"/>
        <v>0</v>
      </c>
      <c r="BH28" s="296">
        <f t="shared" si="168"/>
        <v>0</v>
      </c>
      <c r="BI28" s="296">
        <f t="shared" si="169"/>
        <v>134147.36325826749</v>
      </c>
      <c r="BJ28" s="296">
        <f t="shared" si="170"/>
        <v>0</v>
      </c>
      <c r="BK28" s="66">
        <f t="shared" si="171"/>
        <v>134147.36325826749</v>
      </c>
      <c r="BM28" s="302">
        <v>0</v>
      </c>
      <c r="BN28" s="302">
        <v>0</v>
      </c>
      <c r="BO28" s="302">
        <v>0</v>
      </c>
      <c r="BP28" s="302">
        <v>0</v>
      </c>
      <c r="BQ28" s="302">
        <v>0</v>
      </c>
      <c r="BR28" s="302">
        <v>0</v>
      </c>
      <c r="BS28" s="302">
        <v>0</v>
      </c>
      <c r="BU28" s="302">
        <v>0</v>
      </c>
      <c r="BV28" s="302">
        <v>0</v>
      </c>
      <c r="BW28" s="302">
        <v>0</v>
      </c>
      <c r="BX28" s="302">
        <v>0</v>
      </c>
      <c r="BY28" s="302">
        <v>0</v>
      </c>
      <c r="BZ28" s="302">
        <v>0</v>
      </c>
      <c r="CA28" s="302">
        <v>0</v>
      </c>
      <c r="CC28" s="302">
        <v>0</v>
      </c>
      <c r="CD28" s="302">
        <v>0</v>
      </c>
      <c r="CE28" s="302">
        <v>0</v>
      </c>
      <c r="CF28" s="302">
        <v>0</v>
      </c>
      <c r="CG28" s="302">
        <v>0</v>
      </c>
      <c r="CH28" s="302">
        <v>0</v>
      </c>
      <c r="CI28" s="302">
        <v>0</v>
      </c>
      <c r="CK28" s="302">
        <v>0</v>
      </c>
      <c r="CL28" s="302">
        <v>0</v>
      </c>
      <c r="CM28" s="302">
        <v>0</v>
      </c>
      <c r="CN28" s="302">
        <v>0</v>
      </c>
      <c r="CO28" s="302">
        <v>0</v>
      </c>
      <c r="CP28" s="302">
        <v>0</v>
      </c>
      <c r="CQ28" s="302">
        <v>0</v>
      </c>
      <c r="CS28" s="496"/>
      <c r="CT28" s="186" t="s">
        <v>58</v>
      </c>
      <c r="CU28" s="367">
        <v>0</v>
      </c>
      <c r="CV28" s="367">
        <v>0</v>
      </c>
      <c r="CW28" s="367">
        <v>0</v>
      </c>
      <c r="CX28" s="367">
        <v>0</v>
      </c>
      <c r="CY28" s="367">
        <v>0</v>
      </c>
      <c r="CZ28" s="367">
        <v>0</v>
      </c>
      <c r="DA28" s="367">
        <v>0</v>
      </c>
      <c r="DB28" s="367">
        <v>0</v>
      </c>
      <c r="DC28" s="367">
        <v>0</v>
      </c>
      <c r="DD28" s="367">
        <v>0</v>
      </c>
      <c r="DE28" s="367">
        <v>0</v>
      </c>
      <c r="DF28" s="367">
        <v>0</v>
      </c>
      <c r="DG28" s="368">
        <f t="shared" si="172"/>
        <v>0</v>
      </c>
      <c r="DI28" s="496"/>
      <c r="DJ28" s="186" t="s">
        <v>58</v>
      </c>
      <c r="DK28" s="367">
        <v>0</v>
      </c>
      <c r="DL28" s="367">
        <v>0</v>
      </c>
      <c r="DM28" s="367">
        <v>0</v>
      </c>
      <c r="DN28" s="367">
        <v>0</v>
      </c>
      <c r="DO28" s="367">
        <v>0</v>
      </c>
      <c r="DP28" s="367">
        <v>6.9251005081676434E-4</v>
      </c>
      <c r="DQ28" s="367">
        <v>2.772363196355895E-3</v>
      </c>
      <c r="DR28" s="367">
        <v>0</v>
      </c>
      <c r="DS28" s="367">
        <v>0</v>
      </c>
      <c r="DT28" s="367">
        <v>1.1907551954662254E-3</v>
      </c>
      <c r="DU28" s="367">
        <v>4.5222407045615916E-3</v>
      </c>
      <c r="DV28" s="367">
        <v>2.5617635927543854E-3</v>
      </c>
      <c r="DW28" s="368">
        <f t="shared" si="173"/>
        <v>1.1739632739954861E-2</v>
      </c>
      <c r="DY28" s="496"/>
      <c r="DZ28" s="186" t="s">
        <v>58</v>
      </c>
      <c r="EA28" s="367">
        <v>0</v>
      </c>
      <c r="EB28" s="367">
        <v>0</v>
      </c>
      <c r="EC28" s="367">
        <v>0</v>
      </c>
      <c r="ED28" s="367">
        <v>0</v>
      </c>
      <c r="EE28" s="367">
        <v>3.1201853202765881E-4</v>
      </c>
      <c r="EF28" s="367">
        <v>0</v>
      </c>
      <c r="EG28" s="367">
        <v>0</v>
      </c>
      <c r="EH28" s="367">
        <v>0</v>
      </c>
      <c r="EI28" s="367">
        <v>0</v>
      </c>
      <c r="EJ28" s="367">
        <v>1.3798763312225315E-3</v>
      </c>
      <c r="EK28" s="367">
        <v>1.8864178797606978E-4</v>
      </c>
      <c r="EL28" s="367">
        <v>1.3445152142035615E-3</v>
      </c>
      <c r="EM28" s="368">
        <f t="shared" si="174"/>
        <v>3.2250518654298216E-3</v>
      </c>
      <c r="EO28" s="496"/>
      <c r="EP28" s="186" t="s">
        <v>58</v>
      </c>
      <c r="EQ28" s="367">
        <v>0</v>
      </c>
      <c r="ER28" s="367">
        <v>0</v>
      </c>
      <c r="ES28" s="367">
        <v>0</v>
      </c>
      <c r="ET28" s="367">
        <v>0</v>
      </c>
      <c r="EU28" s="367">
        <v>0</v>
      </c>
      <c r="EV28" s="367">
        <v>0</v>
      </c>
      <c r="EW28" s="367">
        <v>0</v>
      </c>
      <c r="EX28" s="367">
        <v>0</v>
      </c>
      <c r="EY28" s="367">
        <v>0</v>
      </c>
      <c r="EZ28" s="367">
        <v>0</v>
      </c>
      <c r="FA28" s="367">
        <v>1.6198820774962293E-3</v>
      </c>
      <c r="FB28" s="367">
        <v>0</v>
      </c>
      <c r="FC28" s="368">
        <f t="shared" si="175"/>
        <v>1.6198820774962293E-3</v>
      </c>
    </row>
    <row r="29" spans="1:160" x14ac:dyDescent="0.35">
      <c r="A29" s="496"/>
      <c r="B29" s="186" t="s">
        <v>57</v>
      </c>
      <c r="C29" s="296">
        <f t="shared" si="122"/>
        <v>0</v>
      </c>
      <c r="D29" s="296">
        <f t="shared" si="123"/>
        <v>0</v>
      </c>
      <c r="E29" s="296">
        <f t="shared" si="124"/>
        <v>0</v>
      </c>
      <c r="F29" s="296">
        <f t="shared" si="125"/>
        <v>0</v>
      </c>
      <c r="G29" s="296">
        <f t="shared" si="176"/>
        <v>0</v>
      </c>
      <c r="H29" s="296">
        <f t="shared" si="126"/>
        <v>0</v>
      </c>
      <c r="I29" s="296">
        <f t="shared" si="127"/>
        <v>0</v>
      </c>
      <c r="J29" s="296">
        <f t="shared" si="128"/>
        <v>0</v>
      </c>
      <c r="K29" s="296">
        <f t="shared" si="129"/>
        <v>0</v>
      </c>
      <c r="L29" s="296">
        <f t="shared" si="130"/>
        <v>0</v>
      </c>
      <c r="M29" s="296">
        <f t="shared" si="131"/>
        <v>0</v>
      </c>
      <c r="N29" s="296">
        <f t="shared" si="132"/>
        <v>0</v>
      </c>
      <c r="O29" s="66">
        <f t="shared" si="133"/>
        <v>0</v>
      </c>
      <c r="Q29" s="496"/>
      <c r="R29" s="186" t="s">
        <v>57</v>
      </c>
      <c r="S29" s="296">
        <f t="shared" si="134"/>
        <v>0</v>
      </c>
      <c r="T29" s="296">
        <f t="shared" si="135"/>
        <v>0</v>
      </c>
      <c r="U29" s="296">
        <f t="shared" si="136"/>
        <v>0</v>
      </c>
      <c r="V29" s="296">
        <f t="shared" si="137"/>
        <v>213061.97765488582</v>
      </c>
      <c r="W29" s="296">
        <f t="shared" si="138"/>
        <v>59213.061120669554</v>
      </c>
      <c r="X29" s="296">
        <f t="shared" si="139"/>
        <v>0</v>
      </c>
      <c r="Y29" s="296">
        <f t="shared" si="140"/>
        <v>0</v>
      </c>
      <c r="Z29" s="296">
        <f t="shared" si="141"/>
        <v>316689.033257681</v>
      </c>
      <c r="AA29" s="296">
        <f t="shared" si="142"/>
        <v>0</v>
      </c>
      <c r="AB29" s="296">
        <f t="shared" si="143"/>
        <v>376018.1295650347</v>
      </c>
      <c r="AC29" s="296">
        <f t="shared" si="144"/>
        <v>87942.457276398578</v>
      </c>
      <c r="AD29" s="296">
        <f t="shared" si="145"/>
        <v>298686.78475514596</v>
      </c>
      <c r="AE29" s="66">
        <f t="shared" si="146"/>
        <v>1351611.4436298155</v>
      </c>
      <c r="AG29" s="496"/>
      <c r="AH29" s="186" t="s">
        <v>57</v>
      </c>
      <c r="AI29" s="296">
        <f t="shared" si="147"/>
        <v>880236.81907077471</v>
      </c>
      <c r="AJ29" s="296">
        <f t="shared" si="148"/>
        <v>0</v>
      </c>
      <c r="AK29" s="296">
        <f t="shared" si="149"/>
        <v>0</v>
      </c>
      <c r="AL29" s="296">
        <f t="shared" si="150"/>
        <v>0</v>
      </c>
      <c r="AM29" s="296">
        <f t="shared" si="151"/>
        <v>429627.91259187809</v>
      </c>
      <c r="AN29" s="296">
        <f t="shared" si="152"/>
        <v>0</v>
      </c>
      <c r="AO29" s="296">
        <f t="shared" si="153"/>
        <v>0</v>
      </c>
      <c r="AP29" s="296">
        <f t="shared" si="154"/>
        <v>0</v>
      </c>
      <c r="AQ29" s="296">
        <f t="shared" si="155"/>
        <v>532430.50765770697</v>
      </c>
      <c r="AR29" s="296">
        <f t="shared" si="156"/>
        <v>0</v>
      </c>
      <c r="AS29" s="296">
        <f t="shared" si="157"/>
        <v>0</v>
      </c>
      <c r="AT29" s="296">
        <f t="shared" si="158"/>
        <v>106874.51405117883</v>
      </c>
      <c r="AU29" s="66">
        <f t="shared" si="159"/>
        <v>1949169.7533715388</v>
      </c>
      <c r="AW29" s="496"/>
      <c r="AX29" s="186" t="s">
        <v>57</v>
      </c>
      <c r="AY29" s="296">
        <f t="shared" si="160"/>
        <v>0</v>
      </c>
      <c r="AZ29" s="296">
        <f t="shared" si="161"/>
        <v>0</v>
      </c>
      <c r="BA29" s="296">
        <f t="shared" si="162"/>
        <v>0</v>
      </c>
      <c r="BB29" s="296">
        <f t="shared" si="163"/>
        <v>0</v>
      </c>
      <c r="BC29" s="296">
        <f t="shared" si="177"/>
        <v>0</v>
      </c>
      <c r="BD29" s="296">
        <f t="shared" si="164"/>
        <v>0</v>
      </c>
      <c r="BE29" s="296">
        <f t="shared" si="165"/>
        <v>0</v>
      </c>
      <c r="BF29" s="296">
        <f t="shared" si="166"/>
        <v>0</v>
      </c>
      <c r="BG29" s="296">
        <f t="shared" si="167"/>
        <v>0</v>
      </c>
      <c r="BH29" s="296">
        <f t="shared" si="168"/>
        <v>0</v>
      </c>
      <c r="BI29" s="296">
        <f t="shared" si="169"/>
        <v>0</v>
      </c>
      <c r="BJ29" s="296">
        <f t="shared" si="170"/>
        <v>0</v>
      </c>
      <c r="BK29" s="66">
        <f t="shared" si="171"/>
        <v>0</v>
      </c>
      <c r="BM29" s="302">
        <v>0</v>
      </c>
      <c r="BN29" s="302">
        <v>0</v>
      </c>
      <c r="BO29" s="302">
        <v>0</v>
      </c>
      <c r="BP29" s="302">
        <v>0</v>
      </c>
      <c r="BQ29" s="302">
        <v>0</v>
      </c>
      <c r="BR29" s="302">
        <v>0</v>
      </c>
      <c r="BS29" s="302">
        <v>0</v>
      </c>
      <c r="BU29" s="302">
        <v>0</v>
      </c>
      <c r="BV29" s="302">
        <v>0</v>
      </c>
      <c r="BW29" s="302">
        <v>0</v>
      </c>
      <c r="BX29" s="302">
        <v>0</v>
      </c>
      <c r="BY29" s="302">
        <v>0</v>
      </c>
      <c r="BZ29" s="302">
        <v>0</v>
      </c>
      <c r="CA29" s="302">
        <v>0</v>
      </c>
      <c r="CC29" s="302">
        <v>0</v>
      </c>
      <c r="CD29" s="302">
        <v>0</v>
      </c>
      <c r="CE29" s="302">
        <v>0</v>
      </c>
      <c r="CF29" s="302">
        <v>0</v>
      </c>
      <c r="CG29" s="302">
        <v>0</v>
      </c>
      <c r="CH29" s="302">
        <v>0</v>
      </c>
      <c r="CI29" s="302">
        <v>0</v>
      </c>
      <c r="CK29" s="302">
        <v>0</v>
      </c>
      <c r="CL29" s="302">
        <v>0</v>
      </c>
      <c r="CM29" s="302">
        <v>0</v>
      </c>
      <c r="CN29" s="302">
        <v>0</v>
      </c>
      <c r="CO29" s="302">
        <v>0</v>
      </c>
      <c r="CP29" s="302">
        <v>0</v>
      </c>
      <c r="CQ29" s="302">
        <v>0</v>
      </c>
      <c r="CS29" s="496"/>
      <c r="CT29" s="186" t="s">
        <v>57</v>
      </c>
      <c r="CU29" s="367">
        <v>0</v>
      </c>
      <c r="CV29" s="367">
        <v>0</v>
      </c>
      <c r="CW29" s="367">
        <v>0</v>
      </c>
      <c r="CX29" s="367">
        <v>0</v>
      </c>
      <c r="CY29" s="367">
        <v>0</v>
      </c>
      <c r="CZ29" s="367">
        <v>0</v>
      </c>
      <c r="DA29" s="367">
        <v>0</v>
      </c>
      <c r="DB29" s="367">
        <v>0</v>
      </c>
      <c r="DC29" s="367">
        <v>0</v>
      </c>
      <c r="DD29" s="367">
        <v>0</v>
      </c>
      <c r="DE29" s="367">
        <v>0</v>
      </c>
      <c r="DF29" s="367">
        <v>0</v>
      </c>
      <c r="DG29" s="368">
        <f t="shared" si="172"/>
        <v>0</v>
      </c>
      <c r="DI29" s="496"/>
      <c r="DJ29" s="186" t="s">
        <v>57</v>
      </c>
      <c r="DK29" s="367">
        <v>0</v>
      </c>
      <c r="DL29" s="367">
        <v>0</v>
      </c>
      <c r="DM29" s="367">
        <v>0</v>
      </c>
      <c r="DN29" s="367">
        <v>2.5728070281529065E-3</v>
      </c>
      <c r="DO29" s="367">
        <v>7.1502096003478444E-4</v>
      </c>
      <c r="DP29" s="367">
        <v>0</v>
      </c>
      <c r="DQ29" s="367">
        <v>0</v>
      </c>
      <c r="DR29" s="367">
        <v>3.8241444084597658E-3</v>
      </c>
      <c r="DS29" s="367">
        <v>0</v>
      </c>
      <c r="DT29" s="367">
        <v>4.5405665389290873E-3</v>
      </c>
      <c r="DU29" s="367">
        <v>1.061939697754263E-3</v>
      </c>
      <c r="DV29" s="367">
        <v>3.6067601901226039E-3</v>
      </c>
      <c r="DW29" s="368">
        <f t="shared" si="173"/>
        <v>1.6321238823453411E-2</v>
      </c>
      <c r="DY29" s="496"/>
      <c r="DZ29" s="186" t="s">
        <v>57</v>
      </c>
      <c r="EA29" s="367">
        <v>1.0629205170584388E-2</v>
      </c>
      <c r="EB29" s="367">
        <v>0</v>
      </c>
      <c r="EC29" s="367">
        <v>0</v>
      </c>
      <c r="ED29" s="367">
        <v>0</v>
      </c>
      <c r="EE29" s="367">
        <v>5.187925716138209E-3</v>
      </c>
      <c r="EF29" s="367">
        <v>0</v>
      </c>
      <c r="EG29" s="367">
        <v>0</v>
      </c>
      <c r="EH29" s="367">
        <v>0</v>
      </c>
      <c r="EI29" s="367">
        <v>6.429307411778622E-3</v>
      </c>
      <c r="EJ29" s="367">
        <v>0</v>
      </c>
      <c r="EK29" s="367">
        <v>0</v>
      </c>
      <c r="EL29" s="367">
        <v>1.2905517160208058E-3</v>
      </c>
      <c r="EM29" s="368">
        <f t="shared" si="174"/>
        <v>2.3536990014522023E-2</v>
      </c>
      <c r="EO29" s="496"/>
      <c r="EP29" s="186" t="s">
        <v>57</v>
      </c>
      <c r="EQ29" s="367">
        <v>0</v>
      </c>
      <c r="ER29" s="367">
        <v>0</v>
      </c>
      <c r="ES29" s="367">
        <v>0</v>
      </c>
      <c r="ET29" s="367">
        <v>0</v>
      </c>
      <c r="EU29" s="367">
        <v>0</v>
      </c>
      <c r="EV29" s="367">
        <v>0</v>
      </c>
      <c r="EW29" s="367">
        <v>0</v>
      </c>
      <c r="EX29" s="367">
        <v>0</v>
      </c>
      <c r="EY29" s="367">
        <v>0</v>
      </c>
      <c r="EZ29" s="367">
        <v>0</v>
      </c>
      <c r="FA29" s="367">
        <v>0</v>
      </c>
      <c r="FB29" s="367">
        <v>0</v>
      </c>
      <c r="FC29" s="368">
        <f t="shared" si="175"/>
        <v>0</v>
      </c>
    </row>
    <row r="30" spans="1:160" x14ac:dyDescent="0.35">
      <c r="A30" s="496"/>
      <c r="B30" s="186" t="s">
        <v>56</v>
      </c>
      <c r="C30" s="296">
        <f t="shared" si="122"/>
        <v>0</v>
      </c>
      <c r="D30" s="296">
        <f t="shared" si="123"/>
        <v>0</v>
      </c>
      <c r="E30" s="296">
        <f t="shared" si="124"/>
        <v>0</v>
      </c>
      <c r="F30" s="296">
        <f t="shared" si="125"/>
        <v>0</v>
      </c>
      <c r="G30" s="296">
        <f t="shared" si="176"/>
        <v>0</v>
      </c>
      <c r="H30" s="296">
        <f t="shared" si="126"/>
        <v>0</v>
      </c>
      <c r="I30" s="296">
        <f t="shared" si="127"/>
        <v>0</v>
      </c>
      <c r="J30" s="296">
        <f t="shared" si="128"/>
        <v>0</v>
      </c>
      <c r="K30" s="296">
        <f t="shared" si="129"/>
        <v>0</v>
      </c>
      <c r="L30" s="296">
        <f t="shared" si="130"/>
        <v>0</v>
      </c>
      <c r="M30" s="296">
        <f t="shared" si="131"/>
        <v>0</v>
      </c>
      <c r="N30" s="296">
        <f t="shared" si="132"/>
        <v>0</v>
      </c>
      <c r="O30" s="66">
        <f t="shared" si="133"/>
        <v>0</v>
      </c>
      <c r="Q30" s="496"/>
      <c r="R30" s="186" t="s">
        <v>56</v>
      </c>
      <c r="S30" s="296">
        <f t="shared" si="134"/>
        <v>0</v>
      </c>
      <c r="T30" s="296">
        <f t="shared" si="135"/>
        <v>0</v>
      </c>
      <c r="U30" s="296">
        <f t="shared" si="136"/>
        <v>0</v>
      </c>
      <c r="V30" s="296">
        <f t="shared" si="137"/>
        <v>0</v>
      </c>
      <c r="W30" s="296">
        <f t="shared" si="138"/>
        <v>0</v>
      </c>
      <c r="X30" s="296">
        <f t="shared" si="139"/>
        <v>0</v>
      </c>
      <c r="Y30" s="296">
        <f t="shared" si="140"/>
        <v>0</v>
      </c>
      <c r="Z30" s="296">
        <f t="shared" si="141"/>
        <v>0</v>
      </c>
      <c r="AA30" s="296">
        <f t="shared" si="142"/>
        <v>0</v>
      </c>
      <c r="AB30" s="296">
        <f t="shared" si="143"/>
        <v>0</v>
      </c>
      <c r="AC30" s="296">
        <f t="shared" si="144"/>
        <v>0</v>
      </c>
      <c r="AD30" s="296">
        <f t="shared" si="145"/>
        <v>0</v>
      </c>
      <c r="AE30" s="66">
        <f t="shared" si="146"/>
        <v>0</v>
      </c>
      <c r="AG30" s="496"/>
      <c r="AH30" s="186" t="s">
        <v>56</v>
      </c>
      <c r="AI30" s="296">
        <f t="shared" si="147"/>
        <v>0</v>
      </c>
      <c r="AJ30" s="296">
        <f t="shared" si="148"/>
        <v>0</v>
      </c>
      <c r="AK30" s="296">
        <f t="shared" si="149"/>
        <v>0</v>
      </c>
      <c r="AL30" s="296">
        <f t="shared" si="150"/>
        <v>0</v>
      </c>
      <c r="AM30" s="296">
        <f t="shared" si="151"/>
        <v>0</v>
      </c>
      <c r="AN30" s="296">
        <f t="shared" si="152"/>
        <v>0</v>
      </c>
      <c r="AO30" s="296">
        <f t="shared" si="153"/>
        <v>0</v>
      </c>
      <c r="AP30" s="296">
        <f t="shared" si="154"/>
        <v>0</v>
      </c>
      <c r="AQ30" s="296">
        <f t="shared" si="155"/>
        <v>262598.31491760717</v>
      </c>
      <c r="AR30" s="296">
        <f t="shared" si="156"/>
        <v>0</v>
      </c>
      <c r="AS30" s="296">
        <f t="shared" si="157"/>
        <v>0</v>
      </c>
      <c r="AT30" s="296">
        <f t="shared" si="158"/>
        <v>3139241.8957917695</v>
      </c>
      <c r="AU30" s="66">
        <f t="shared" si="159"/>
        <v>3401840.2107093767</v>
      </c>
      <c r="AW30" s="496"/>
      <c r="AX30" s="186" t="s">
        <v>56</v>
      </c>
      <c r="AY30" s="296">
        <f t="shared" si="160"/>
        <v>0</v>
      </c>
      <c r="AZ30" s="296">
        <f t="shared" si="161"/>
        <v>0</v>
      </c>
      <c r="BA30" s="296">
        <f t="shared" si="162"/>
        <v>0</v>
      </c>
      <c r="BB30" s="296">
        <f t="shared" si="163"/>
        <v>0</v>
      </c>
      <c r="BC30" s="296">
        <f t="shared" si="177"/>
        <v>0</v>
      </c>
      <c r="BD30" s="296">
        <f t="shared" si="164"/>
        <v>0</v>
      </c>
      <c r="BE30" s="296">
        <f t="shared" si="165"/>
        <v>0</v>
      </c>
      <c r="BF30" s="296">
        <f t="shared" si="166"/>
        <v>0</v>
      </c>
      <c r="BG30" s="296">
        <f t="shared" si="167"/>
        <v>0</v>
      </c>
      <c r="BH30" s="296">
        <f t="shared" si="168"/>
        <v>0</v>
      </c>
      <c r="BI30" s="296">
        <f t="shared" si="169"/>
        <v>0</v>
      </c>
      <c r="BJ30" s="296">
        <f t="shared" si="170"/>
        <v>0</v>
      </c>
      <c r="BK30" s="66">
        <f t="shared" si="171"/>
        <v>0</v>
      </c>
      <c r="BM30" s="302">
        <v>0</v>
      </c>
      <c r="BN30" s="302">
        <v>0</v>
      </c>
      <c r="BO30" s="302">
        <v>0</v>
      </c>
      <c r="BP30" s="302">
        <v>0</v>
      </c>
      <c r="BQ30" s="302">
        <v>0</v>
      </c>
      <c r="BR30" s="302">
        <v>0</v>
      </c>
      <c r="BS30" s="302">
        <v>0</v>
      </c>
      <c r="BU30" s="302">
        <v>0</v>
      </c>
      <c r="BV30" s="302">
        <v>0</v>
      </c>
      <c r="BW30" s="302">
        <v>0</v>
      </c>
      <c r="BX30" s="302">
        <v>0</v>
      </c>
      <c r="BY30" s="302">
        <v>0</v>
      </c>
      <c r="BZ30" s="302">
        <v>0</v>
      </c>
      <c r="CA30" s="302">
        <v>0</v>
      </c>
      <c r="CC30" s="302">
        <v>0</v>
      </c>
      <c r="CD30" s="302">
        <v>0</v>
      </c>
      <c r="CE30" s="302">
        <v>0</v>
      </c>
      <c r="CF30" s="302">
        <v>0</v>
      </c>
      <c r="CG30" s="302">
        <v>0</v>
      </c>
      <c r="CH30" s="302">
        <v>0</v>
      </c>
      <c r="CI30" s="302">
        <v>0</v>
      </c>
      <c r="CK30" s="302">
        <v>0</v>
      </c>
      <c r="CL30" s="302">
        <v>0</v>
      </c>
      <c r="CM30" s="302">
        <v>0</v>
      </c>
      <c r="CN30" s="302">
        <v>0</v>
      </c>
      <c r="CO30" s="302">
        <v>0</v>
      </c>
      <c r="CP30" s="302">
        <v>0</v>
      </c>
      <c r="CQ30" s="302">
        <v>0</v>
      </c>
      <c r="CS30" s="496"/>
      <c r="CT30" s="186" t="s">
        <v>56</v>
      </c>
      <c r="CU30" s="367">
        <v>0</v>
      </c>
      <c r="CV30" s="367">
        <v>0</v>
      </c>
      <c r="CW30" s="367">
        <v>0</v>
      </c>
      <c r="CX30" s="367">
        <v>0</v>
      </c>
      <c r="CY30" s="367">
        <v>0</v>
      </c>
      <c r="CZ30" s="367">
        <v>0</v>
      </c>
      <c r="DA30" s="367">
        <v>0</v>
      </c>
      <c r="DB30" s="367">
        <v>0</v>
      </c>
      <c r="DC30" s="367">
        <v>0</v>
      </c>
      <c r="DD30" s="367">
        <v>0</v>
      </c>
      <c r="DE30" s="367">
        <v>0</v>
      </c>
      <c r="DF30" s="367">
        <v>0</v>
      </c>
      <c r="DG30" s="368">
        <f t="shared" si="172"/>
        <v>0</v>
      </c>
      <c r="DI30" s="496"/>
      <c r="DJ30" s="186" t="s">
        <v>56</v>
      </c>
      <c r="DK30" s="367">
        <v>0</v>
      </c>
      <c r="DL30" s="367">
        <v>0</v>
      </c>
      <c r="DM30" s="367">
        <v>0</v>
      </c>
      <c r="DN30" s="367">
        <v>0</v>
      </c>
      <c r="DO30" s="367">
        <v>0</v>
      </c>
      <c r="DP30" s="367">
        <v>0</v>
      </c>
      <c r="DQ30" s="367">
        <v>0</v>
      </c>
      <c r="DR30" s="367">
        <v>0</v>
      </c>
      <c r="DS30" s="367">
        <v>0</v>
      </c>
      <c r="DT30" s="367">
        <v>0</v>
      </c>
      <c r="DU30" s="367">
        <v>0</v>
      </c>
      <c r="DV30" s="367">
        <v>0</v>
      </c>
      <c r="DW30" s="368">
        <f t="shared" si="173"/>
        <v>0</v>
      </c>
      <c r="DY30" s="496"/>
      <c r="DZ30" s="186" t="s">
        <v>56</v>
      </c>
      <c r="EA30" s="367">
        <v>0</v>
      </c>
      <c r="EB30" s="367">
        <v>0</v>
      </c>
      <c r="EC30" s="367">
        <v>0</v>
      </c>
      <c r="ED30" s="367">
        <v>0</v>
      </c>
      <c r="EE30" s="367">
        <v>0</v>
      </c>
      <c r="EF30" s="367">
        <v>0</v>
      </c>
      <c r="EG30" s="367">
        <v>0</v>
      </c>
      <c r="EH30" s="367">
        <v>0</v>
      </c>
      <c r="EI30" s="367">
        <v>3.1709777485285496E-3</v>
      </c>
      <c r="EJ30" s="367">
        <v>0</v>
      </c>
      <c r="EK30" s="367">
        <v>0</v>
      </c>
      <c r="EL30" s="367">
        <v>3.7907578355663073E-2</v>
      </c>
      <c r="EM30" s="368">
        <f t="shared" si="174"/>
        <v>4.1078556104191623E-2</v>
      </c>
      <c r="EO30" s="496"/>
      <c r="EP30" s="186" t="s">
        <v>56</v>
      </c>
      <c r="EQ30" s="367">
        <v>0</v>
      </c>
      <c r="ER30" s="367">
        <v>0</v>
      </c>
      <c r="ES30" s="367">
        <v>0</v>
      </c>
      <c r="ET30" s="367">
        <v>0</v>
      </c>
      <c r="EU30" s="367">
        <v>0</v>
      </c>
      <c r="EV30" s="367">
        <v>0</v>
      </c>
      <c r="EW30" s="367">
        <v>0</v>
      </c>
      <c r="EX30" s="367">
        <v>0</v>
      </c>
      <c r="EY30" s="367">
        <v>0</v>
      </c>
      <c r="EZ30" s="367">
        <v>0</v>
      </c>
      <c r="FA30" s="367">
        <v>0</v>
      </c>
      <c r="FB30" s="367">
        <v>0</v>
      </c>
      <c r="FC30" s="368">
        <f t="shared" si="175"/>
        <v>0</v>
      </c>
    </row>
    <row r="31" spans="1:160" ht="16.5" customHeight="1" x14ac:dyDescent="0.35">
      <c r="A31" s="496"/>
      <c r="B31" s="186" t="s">
        <v>55</v>
      </c>
      <c r="C31" s="296">
        <f t="shared" si="122"/>
        <v>0</v>
      </c>
      <c r="D31" s="296">
        <f t="shared" si="123"/>
        <v>0</v>
      </c>
      <c r="E31" s="296">
        <f t="shared" si="124"/>
        <v>0</v>
      </c>
      <c r="F31" s="296">
        <f t="shared" si="125"/>
        <v>0</v>
      </c>
      <c r="G31" s="296">
        <f t="shared" si="176"/>
        <v>0</v>
      </c>
      <c r="H31" s="296">
        <f t="shared" si="126"/>
        <v>0</v>
      </c>
      <c r="I31" s="296">
        <f t="shared" si="127"/>
        <v>0</v>
      </c>
      <c r="J31" s="296">
        <f t="shared" si="128"/>
        <v>17643.455491077464</v>
      </c>
      <c r="K31" s="296">
        <f t="shared" si="129"/>
        <v>4023.0620646408033</v>
      </c>
      <c r="L31" s="296">
        <f t="shared" si="130"/>
        <v>0</v>
      </c>
      <c r="M31" s="296">
        <f t="shared" si="131"/>
        <v>8821.7277455387321</v>
      </c>
      <c r="N31" s="296">
        <f t="shared" si="132"/>
        <v>35576.998948865279</v>
      </c>
      <c r="O31" s="66">
        <f t="shared" si="133"/>
        <v>66065.244250122283</v>
      </c>
      <c r="Q31" s="496"/>
      <c r="R31" s="186" t="s">
        <v>55</v>
      </c>
      <c r="S31" s="296">
        <f t="shared" si="134"/>
        <v>122557.58559880326</v>
      </c>
      <c r="T31" s="296">
        <f t="shared" si="135"/>
        <v>0</v>
      </c>
      <c r="U31" s="296">
        <f t="shared" si="136"/>
        <v>0</v>
      </c>
      <c r="V31" s="296">
        <f t="shared" si="137"/>
        <v>52005.138537303617</v>
      </c>
      <c r="W31" s="296">
        <f t="shared" si="138"/>
        <v>24932.297349367866</v>
      </c>
      <c r="X31" s="296">
        <f t="shared" si="139"/>
        <v>99729.189397471462</v>
      </c>
      <c r="Y31" s="296">
        <f t="shared" si="140"/>
        <v>0</v>
      </c>
      <c r="Z31" s="296">
        <f t="shared" si="141"/>
        <v>80800.186180235512</v>
      </c>
      <c r="AA31" s="296">
        <f t="shared" si="142"/>
        <v>79903.967040977775</v>
      </c>
      <c r="AB31" s="296">
        <f t="shared" si="143"/>
        <v>0</v>
      </c>
      <c r="AC31" s="296">
        <f t="shared" si="144"/>
        <v>504359.15315277886</v>
      </c>
      <c r="AD31" s="296">
        <f t="shared" si="145"/>
        <v>915500.82837134728</v>
      </c>
      <c r="AE31" s="66">
        <f t="shared" si="146"/>
        <v>1879788.3456282858</v>
      </c>
      <c r="AG31" s="496"/>
      <c r="AH31" s="186" t="s">
        <v>55</v>
      </c>
      <c r="AI31" s="296">
        <f t="shared" si="147"/>
        <v>0</v>
      </c>
      <c r="AJ31" s="296">
        <f t="shared" si="148"/>
        <v>0</v>
      </c>
      <c r="AK31" s="296">
        <f t="shared" si="149"/>
        <v>0</v>
      </c>
      <c r="AL31" s="296">
        <f t="shared" si="150"/>
        <v>0</v>
      </c>
      <c r="AM31" s="296">
        <f t="shared" si="151"/>
        <v>0</v>
      </c>
      <c r="AN31" s="296">
        <f t="shared" si="152"/>
        <v>0</v>
      </c>
      <c r="AO31" s="296">
        <f t="shared" si="153"/>
        <v>0</v>
      </c>
      <c r="AP31" s="296">
        <f t="shared" si="154"/>
        <v>0</v>
      </c>
      <c r="AQ31" s="296">
        <f t="shared" si="155"/>
        <v>0</v>
      </c>
      <c r="AR31" s="296">
        <f t="shared" si="156"/>
        <v>0</v>
      </c>
      <c r="AS31" s="296">
        <f t="shared" si="157"/>
        <v>0</v>
      </c>
      <c r="AT31" s="296">
        <f t="shared" si="158"/>
        <v>0</v>
      </c>
      <c r="AU31" s="66">
        <f t="shared" si="159"/>
        <v>0</v>
      </c>
      <c r="AW31" s="496"/>
      <c r="AX31" s="186" t="s">
        <v>55</v>
      </c>
      <c r="AY31" s="296">
        <f t="shared" si="160"/>
        <v>0</v>
      </c>
      <c r="AZ31" s="296">
        <f t="shared" si="161"/>
        <v>0</v>
      </c>
      <c r="BA31" s="296">
        <f t="shared" si="162"/>
        <v>0</v>
      </c>
      <c r="BB31" s="296">
        <f t="shared" si="163"/>
        <v>0</v>
      </c>
      <c r="BC31" s="296">
        <f t="shared" si="177"/>
        <v>0</v>
      </c>
      <c r="BD31" s="296">
        <f t="shared" si="164"/>
        <v>0</v>
      </c>
      <c r="BE31" s="296">
        <f t="shared" si="165"/>
        <v>0</v>
      </c>
      <c r="BF31" s="296">
        <f t="shared" si="166"/>
        <v>0</v>
      </c>
      <c r="BG31" s="296">
        <f t="shared" si="167"/>
        <v>0</v>
      </c>
      <c r="BH31" s="296">
        <f t="shared" si="168"/>
        <v>0</v>
      </c>
      <c r="BI31" s="296">
        <f t="shared" si="169"/>
        <v>0</v>
      </c>
      <c r="BJ31" s="296">
        <f t="shared" si="170"/>
        <v>0</v>
      </c>
      <c r="BK31" s="66">
        <f t="shared" si="171"/>
        <v>0</v>
      </c>
      <c r="BM31" s="302">
        <v>0</v>
      </c>
      <c r="BN31" s="302">
        <v>0</v>
      </c>
      <c r="BO31" s="302">
        <v>0</v>
      </c>
      <c r="BP31" s="302">
        <v>0</v>
      </c>
      <c r="BQ31" s="302">
        <v>0</v>
      </c>
      <c r="BR31" s="302">
        <v>0</v>
      </c>
      <c r="BS31" s="302">
        <v>0</v>
      </c>
      <c r="BU31" s="302">
        <v>0</v>
      </c>
      <c r="BV31" s="302">
        <v>0</v>
      </c>
      <c r="BW31" s="302">
        <v>0</v>
      </c>
      <c r="BX31" s="302">
        <v>0</v>
      </c>
      <c r="BY31" s="302">
        <v>0</v>
      </c>
      <c r="BZ31" s="302">
        <v>0</v>
      </c>
      <c r="CA31" s="302">
        <v>0</v>
      </c>
      <c r="CC31" s="302">
        <v>0</v>
      </c>
      <c r="CD31" s="302">
        <v>0</v>
      </c>
      <c r="CE31" s="302">
        <v>0</v>
      </c>
      <c r="CF31" s="302">
        <v>0</v>
      </c>
      <c r="CG31" s="302">
        <v>0</v>
      </c>
      <c r="CH31" s="302">
        <v>0</v>
      </c>
      <c r="CI31" s="302">
        <v>0</v>
      </c>
      <c r="CK31" s="302">
        <v>0</v>
      </c>
      <c r="CL31" s="302">
        <v>0</v>
      </c>
      <c r="CM31" s="302">
        <v>0</v>
      </c>
      <c r="CN31" s="302">
        <v>0</v>
      </c>
      <c r="CO31" s="302">
        <v>0</v>
      </c>
      <c r="CP31" s="302">
        <v>0</v>
      </c>
      <c r="CQ31" s="302">
        <v>0</v>
      </c>
      <c r="CS31" s="496"/>
      <c r="CT31" s="186" t="s">
        <v>55</v>
      </c>
      <c r="CU31" s="367">
        <v>0</v>
      </c>
      <c r="CV31" s="367">
        <v>0</v>
      </c>
      <c r="CW31" s="367">
        <v>0</v>
      </c>
      <c r="CX31" s="367">
        <v>0</v>
      </c>
      <c r="CY31" s="367">
        <v>0</v>
      </c>
      <c r="CZ31" s="367">
        <v>0</v>
      </c>
      <c r="DA31" s="367">
        <v>0</v>
      </c>
      <c r="DB31" s="367">
        <v>2.1305165186194901E-4</v>
      </c>
      <c r="DC31" s="367">
        <v>4.8580053881640332E-5</v>
      </c>
      <c r="DD31" s="367">
        <v>0</v>
      </c>
      <c r="DE31" s="367">
        <v>1.0652582593097451E-4</v>
      </c>
      <c r="DF31" s="367">
        <v>4.2960622981024025E-4</v>
      </c>
      <c r="DG31" s="368">
        <f t="shared" si="172"/>
        <v>7.9776376148480408E-4</v>
      </c>
      <c r="DI31" s="496"/>
      <c r="DJ31" s="186" t="s">
        <v>55</v>
      </c>
      <c r="DK31" s="367">
        <v>1.4799309621203161E-3</v>
      </c>
      <c r="DL31" s="367">
        <v>0</v>
      </c>
      <c r="DM31" s="367">
        <v>0</v>
      </c>
      <c r="DN31" s="367">
        <v>6.2798246501572408E-4</v>
      </c>
      <c r="DO31" s="367">
        <v>3.01067278894568E-4</v>
      </c>
      <c r="DP31" s="367">
        <v>1.204269115578272E-3</v>
      </c>
      <c r="DQ31" s="367">
        <v>0</v>
      </c>
      <c r="DR31" s="367">
        <v>9.7569397021790116E-4</v>
      </c>
      <c r="DS31" s="367">
        <v>9.6487177225641242E-4</v>
      </c>
      <c r="DT31" s="367">
        <v>0</v>
      </c>
      <c r="DU31" s="367">
        <v>6.0903347853392149E-3</v>
      </c>
      <c r="DV31" s="367">
        <v>1.1055031927511996E-2</v>
      </c>
      <c r="DW31" s="368">
        <f t="shared" si="173"/>
        <v>2.2699182276934404E-2</v>
      </c>
      <c r="DY31" s="496"/>
      <c r="DZ31" s="186" t="s">
        <v>55</v>
      </c>
      <c r="EA31" s="367">
        <v>0</v>
      </c>
      <c r="EB31" s="367">
        <v>0</v>
      </c>
      <c r="EC31" s="367">
        <v>0</v>
      </c>
      <c r="ED31" s="367">
        <v>0</v>
      </c>
      <c r="EE31" s="367">
        <v>0</v>
      </c>
      <c r="EF31" s="367">
        <v>0</v>
      </c>
      <c r="EG31" s="367">
        <v>0</v>
      </c>
      <c r="EH31" s="367">
        <v>0</v>
      </c>
      <c r="EI31" s="367">
        <v>0</v>
      </c>
      <c r="EJ31" s="367">
        <v>0</v>
      </c>
      <c r="EK31" s="367">
        <v>0</v>
      </c>
      <c r="EL31" s="367">
        <v>0</v>
      </c>
      <c r="EM31" s="368">
        <f t="shared" si="174"/>
        <v>0</v>
      </c>
      <c r="EO31" s="496"/>
      <c r="EP31" s="186" t="s">
        <v>55</v>
      </c>
      <c r="EQ31" s="367">
        <v>0</v>
      </c>
      <c r="ER31" s="367">
        <v>0</v>
      </c>
      <c r="ES31" s="367">
        <v>0</v>
      </c>
      <c r="ET31" s="367">
        <v>0</v>
      </c>
      <c r="EU31" s="367">
        <v>0</v>
      </c>
      <c r="EV31" s="367">
        <v>0</v>
      </c>
      <c r="EW31" s="367">
        <v>0</v>
      </c>
      <c r="EX31" s="367">
        <v>0</v>
      </c>
      <c r="EY31" s="367">
        <v>0</v>
      </c>
      <c r="EZ31" s="367">
        <v>0</v>
      </c>
      <c r="FA31" s="367">
        <v>0</v>
      </c>
      <c r="FB31" s="367">
        <v>0</v>
      </c>
      <c r="FC31" s="368">
        <f t="shared" si="175"/>
        <v>0</v>
      </c>
    </row>
    <row r="32" spans="1:160" ht="15" thickBot="1" x14ac:dyDescent="0.4">
      <c r="A32" s="497"/>
      <c r="B32" s="186" t="s">
        <v>54</v>
      </c>
      <c r="C32" s="296">
        <f t="shared" si="122"/>
        <v>0</v>
      </c>
      <c r="D32" s="296">
        <f t="shared" si="123"/>
        <v>0</v>
      </c>
      <c r="E32" s="296">
        <f t="shared" si="124"/>
        <v>0</v>
      </c>
      <c r="F32" s="296">
        <f t="shared" si="125"/>
        <v>0</v>
      </c>
      <c r="G32" s="296">
        <f t="shared" si="176"/>
        <v>0</v>
      </c>
      <c r="H32" s="296">
        <f t="shared" si="126"/>
        <v>0</v>
      </c>
      <c r="I32" s="296">
        <f t="shared" si="127"/>
        <v>0</v>
      </c>
      <c r="J32" s="296">
        <f t="shared" si="128"/>
        <v>0</v>
      </c>
      <c r="K32" s="296">
        <f t="shared" si="129"/>
        <v>0</v>
      </c>
      <c r="L32" s="296">
        <f t="shared" si="130"/>
        <v>0</v>
      </c>
      <c r="M32" s="296">
        <f t="shared" si="131"/>
        <v>24947.565137089459</v>
      </c>
      <c r="N32" s="296">
        <f t="shared" si="132"/>
        <v>0</v>
      </c>
      <c r="O32" s="66">
        <f t="shared" si="133"/>
        <v>24947.565137089459</v>
      </c>
      <c r="Q32" s="497"/>
      <c r="R32" s="186" t="s">
        <v>54</v>
      </c>
      <c r="S32" s="296">
        <f t="shared" si="134"/>
        <v>0</v>
      </c>
      <c r="T32" s="296">
        <f t="shared" si="135"/>
        <v>0</v>
      </c>
      <c r="U32" s="296">
        <f t="shared" si="136"/>
        <v>0</v>
      </c>
      <c r="V32" s="296">
        <f t="shared" si="137"/>
        <v>0</v>
      </c>
      <c r="W32" s="296">
        <f t="shared" si="138"/>
        <v>0</v>
      </c>
      <c r="X32" s="296">
        <f t="shared" si="139"/>
        <v>0</v>
      </c>
      <c r="Y32" s="296">
        <f t="shared" si="140"/>
        <v>0</v>
      </c>
      <c r="Z32" s="296">
        <f t="shared" si="141"/>
        <v>0</v>
      </c>
      <c r="AA32" s="296">
        <f t="shared" si="142"/>
        <v>0</v>
      </c>
      <c r="AB32" s="296">
        <f t="shared" si="143"/>
        <v>0</v>
      </c>
      <c r="AC32" s="296">
        <f t="shared" si="144"/>
        <v>0</v>
      </c>
      <c r="AD32" s="296">
        <f t="shared" si="145"/>
        <v>403202.42560333805</v>
      </c>
      <c r="AE32" s="66">
        <f t="shared" si="146"/>
        <v>403202.42560333805</v>
      </c>
      <c r="AG32" s="497"/>
      <c r="AH32" s="186" t="s">
        <v>54</v>
      </c>
      <c r="AI32" s="296">
        <f t="shared" si="147"/>
        <v>0</v>
      </c>
      <c r="AJ32" s="296">
        <f t="shared" si="148"/>
        <v>0</v>
      </c>
      <c r="AK32" s="296">
        <f t="shared" si="149"/>
        <v>0</v>
      </c>
      <c r="AL32" s="296">
        <f t="shared" si="150"/>
        <v>0</v>
      </c>
      <c r="AM32" s="296">
        <f t="shared" si="151"/>
        <v>0</v>
      </c>
      <c r="AN32" s="296">
        <f t="shared" si="152"/>
        <v>0</v>
      </c>
      <c r="AO32" s="296">
        <f t="shared" si="153"/>
        <v>0</v>
      </c>
      <c r="AP32" s="296">
        <f t="shared" si="154"/>
        <v>0</v>
      </c>
      <c r="AQ32" s="296">
        <f t="shared" si="155"/>
        <v>0</v>
      </c>
      <c r="AR32" s="296">
        <f t="shared" si="156"/>
        <v>0</v>
      </c>
      <c r="AS32" s="296">
        <f t="shared" si="157"/>
        <v>0</v>
      </c>
      <c r="AT32" s="296">
        <f t="shared" si="158"/>
        <v>0</v>
      </c>
      <c r="AU32" s="66">
        <f t="shared" si="159"/>
        <v>0</v>
      </c>
      <c r="AW32" s="497"/>
      <c r="AX32" s="186" t="s">
        <v>54</v>
      </c>
      <c r="AY32" s="296">
        <f t="shared" si="160"/>
        <v>0</v>
      </c>
      <c r="AZ32" s="296">
        <f t="shared" si="161"/>
        <v>0</v>
      </c>
      <c r="BA32" s="296">
        <f t="shared" si="162"/>
        <v>0</v>
      </c>
      <c r="BB32" s="296">
        <f t="shared" si="163"/>
        <v>0</v>
      </c>
      <c r="BC32" s="296">
        <f t="shared" si="177"/>
        <v>0</v>
      </c>
      <c r="BD32" s="296">
        <f t="shared" si="164"/>
        <v>0</v>
      </c>
      <c r="BE32" s="296">
        <f t="shared" si="165"/>
        <v>0</v>
      </c>
      <c r="BF32" s="296">
        <f t="shared" si="166"/>
        <v>0</v>
      </c>
      <c r="BG32" s="296">
        <f t="shared" si="167"/>
        <v>0</v>
      </c>
      <c r="BH32" s="296">
        <f t="shared" si="168"/>
        <v>0</v>
      </c>
      <c r="BI32" s="296">
        <f t="shared" si="169"/>
        <v>0</v>
      </c>
      <c r="BJ32" s="296">
        <f t="shared" si="170"/>
        <v>0</v>
      </c>
      <c r="BK32" s="66">
        <f t="shared" si="171"/>
        <v>0</v>
      </c>
      <c r="BM32" s="302">
        <v>0</v>
      </c>
      <c r="BN32" s="302">
        <v>0</v>
      </c>
      <c r="BO32" s="302">
        <v>0</v>
      </c>
      <c r="BP32" s="302">
        <v>0</v>
      </c>
      <c r="BQ32" s="302">
        <v>0</v>
      </c>
      <c r="BR32" s="302">
        <v>0</v>
      </c>
      <c r="BS32" s="302">
        <v>0</v>
      </c>
      <c r="BU32" s="302">
        <v>0</v>
      </c>
      <c r="BV32" s="302">
        <v>0</v>
      </c>
      <c r="BW32" s="302">
        <v>0</v>
      </c>
      <c r="BX32" s="302">
        <v>0</v>
      </c>
      <c r="BY32" s="302">
        <v>0</v>
      </c>
      <c r="BZ32" s="302">
        <v>0</v>
      </c>
      <c r="CA32" s="302">
        <v>0</v>
      </c>
      <c r="CC32" s="302">
        <v>0</v>
      </c>
      <c r="CD32" s="302">
        <v>0</v>
      </c>
      <c r="CE32" s="302">
        <v>0</v>
      </c>
      <c r="CF32" s="302">
        <v>0</v>
      </c>
      <c r="CG32" s="302">
        <v>0</v>
      </c>
      <c r="CH32" s="302">
        <v>0</v>
      </c>
      <c r="CI32" s="302">
        <v>0</v>
      </c>
      <c r="CK32" s="302">
        <v>0</v>
      </c>
      <c r="CL32" s="302">
        <v>0</v>
      </c>
      <c r="CM32" s="302">
        <v>0</v>
      </c>
      <c r="CN32" s="302">
        <v>0</v>
      </c>
      <c r="CO32" s="302">
        <v>0</v>
      </c>
      <c r="CP32" s="302">
        <v>0</v>
      </c>
      <c r="CQ32" s="302">
        <v>0</v>
      </c>
      <c r="CS32" s="497"/>
      <c r="CT32" s="186" t="s">
        <v>54</v>
      </c>
      <c r="CU32" s="367">
        <v>0</v>
      </c>
      <c r="CV32" s="367">
        <v>0</v>
      </c>
      <c r="CW32" s="367">
        <v>0</v>
      </c>
      <c r="CX32" s="367">
        <v>0</v>
      </c>
      <c r="CY32" s="367">
        <v>0</v>
      </c>
      <c r="CZ32" s="367">
        <v>0</v>
      </c>
      <c r="DA32" s="367">
        <v>0</v>
      </c>
      <c r="DB32" s="367">
        <v>0</v>
      </c>
      <c r="DC32" s="367">
        <v>0</v>
      </c>
      <c r="DD32" s="367">
        <v>0</v>
      </c>
      <c r="DE32" s="367">
        <v>3.0125164342542811E-4</v>
      </c>
      <c r="DF32" s="367">
        <v>0</v>
      </c>
      <c r="DG32" s="368">
        <f t="shared" si="172"/>
        <v>3.0125164342542811E-4</v>
      </c>
      <c r="DI32" s="497"/>
      <c r="DJ32" s="186" t="s">
        <v>54</v>
      </c>
      <c r="DK32" s="367">
        <v>0</v>
      </c>
      <c r="DL32" s="367">
        <v>0</v>
      </c>
      <c r="DM32" s="367">
        <v>0</v>
      </c>
      <c r="DN32" s="367">
        <v>0</v>
      </c>
      <c r="DO32" s="367">
        <v>0</v>
      </c>
      <c r="DP32" s="367">
        <v>0</v>
      </c>
      <c r="DQ32" s="367">
        <v>0</v>
      </c>
      <c r="DR32" s="367">
        <v>0</v>
      </c>
      <c r="DS32" s="367">
        <v>0</v>
      </c>
      <c r="DT32" s="367">
        <v>0</v>
      </c>
      <c r="DU32" s="367">
        <v>0</v>
      </c>
      <c r="DV32" s="367">
        <v>4.8688275861255214E-3</v>
      </c>
      <c r="DW32" s="368">
        <f t="shared" si="173"/>
        <v>4.8688275861255214E-3</v>
      </c>
      <c r="DY32" s="497"/>
      <c r="DZ32" s="186" t="s">
        <v>54</v>
      </c>
      <c r="EA32" s="367">
        <v>0</v>
      </c>
      <c r="EB32" s="367">
        <v>0</v>
      </c>
      <c r="EC32" s="367">
        <v>0</v>
      </c>
      <c r="ED32" s="367">
        <v>0</v>
      </c>
      <c r="EE32" s="367">
        <v>0</v>
      </c>
      <c r="EF32" s="367">
        <v>0</v>
      </c>
      <c r="EG32" s="367">
        <v>0</v>
      </c>
      <c r="EH32" s="367">
        <v>0</v>
      </c>
      <c r="EI32" s="367">
        <v>0</v>
      </c>
      <c r="EJ32" s="367">
        <v>0</v>
      </c>
      <c r="EK32" s="367">
        <v>0</v>
      </c>
      <c r="EL32" s="367">
        <v>0</v>
      </c>
      <c r="EM32" s="368">
        <f t="shared" si="174"/>
        <v>0</v>
      </c>
      <c r="EO32" s="497"/>
      <c r="EP32" s="186" t="s">
        <v>54</v>
      </c>
      <c r="EQ32" s="367">
        <v>0</v>
      </c>
      <c r="ER32" s="367">
        <v>0</v>
      </c>
      <c r="ES32" s="367">
        <v>0</v>
      </c>
      <c r="ET32" s="367">
        <v>0</v>
      </c>
      <c r="EU32" s="367">
        <v>0</v>
      </c>
      <c r="EV32" s="367">
        <v>0</v>
      </c>
      <c r="EW32" s="367">
        <v>0</v>
      </c>
      <c r="EX32" s="367">
        <v>0</v>
      </c>
      <c r="EY32" s="367">
        <v>0</v>
      </c>
      <c r="EZ32" s="367">
        <v>0</v>
      </c>
      <c r="FA32" s="367">
        <v>0</v>
      </c>
      <c r="FB32" s="367">
        <v>0</v>
      </c>
      <c r="FC32" s="368">
        <f t="shared" si="175"/>
        <v>0</v>
      </c>
    </row>
    <row r="33" spans="1:160" ht="15" thickBot="1" x14ac:dyDescent="0.4">
      <c r="B33" s="187" t="s">
        <v>43</v>
      </c>
      <c r="C33" s="179">
        <f>SUM(C20:C32)</f>
        <v>5868.9376001818773</v>
      </c>
      <c r="D33" s="179">
        <f t="shared" ref="D33" si="178">SUM(D20:D32)</f>
        <v>13719.634046627043</v>
      </c>
      <c r="E33" s="179">
        <f t="shared" ref="E33" si="179">SUM(E20:E32)</f>
        <v>15861.704663967097</v>
      </c>
      <c r="F33" s="179">
        <f t="shared" ref="F33" si="180">SUM(F20:F32)</f>
        <v>366839.13558681053</v>
      </c>
      <c r="G33" s="179">
        <f t="shared" ref="G33" si="181">SUM(G20:G32)</f>
        <v>69031.775404428568</v>
      </c>
      <c r="H33" s="179">
        <f t="shared" ref="H33" si="182">SUM(H20:H32)</f>
        <v>125266.09114061456</v>
      </c>
      <c r="I33" s="179">
        <f t="shared" ref="I33" si="183">SUM(I20:I32)</f>
        <v>28940.091626287067</v>
      </c>
      <c r="J33" s="179">
        <f t="shared" ref="J33" si="184">SUM(J20:J32)</f>
        <v>59228.328908391151</v>
      </c>
      <c r="K33" s="179">
        <f t="shared" ref="K33" si="185">SUM(K20:K32)</f>
        <v>295709.56614943454</v>
      </c>
      <c r="L33" s="179">
        <f t="shared" ref="L33" si="186">SUM(L20:L32)</f>
        <v>495557.27353127825</v>
      </c>
      <c r="M33" s="179">
        <f t="shared" ref="M33" si="187">SUM(M20:M32)</f>
        <v>1029262.6414637385</v>
      </c>
      <c r="N33" s="189">
        <f t="shared" ref="N33" si="188">SUM(N20:N32)</f>
        <v>690959.00112859276</v>
      </c>
      <c r="O33" s="69">
        <f t="shared" si="133"/>
        <v>3196244.1812503524</v>
      </c>
      <c r="Q33" s="70"/>
      <c r="R33" s="187" t="s">
        <v>43</v>
      </c>
      <c r="S33" s="179">
        <f>SUM(S20:S32)</f>
        <v>954444.37451282481</v>
      </c>
      <c r="T33" s="179">
        <f t="shared" ref="T33" si="189">SUM(T20:T32)</f>
        <v>388827.80346345453</v>
      </c>
      <c r="U33" s="179">
        <f t="shared" ref="U33" si="190">SUM(U20:U32)</f>
        <v>86098.108519629677</v>
      </c>
      <c r="V33" s="179">
        <f t="shared" ref="V33" si="191">SUM(V20:V32)</f>
        <v>675489.67860907083</v>
      </c>
      <c r="W33" s="179">
        <f t="shared" ref="W33" si="192">SUM(W20:W32)</f>
        <v>994603.23655694129</v>
      </c>
      <c r="X33" s="179">
        <f t="shared" ref="X33" si="193">SUM(X20:X32)</f>
        <v>2732036.2562478292</v>
      </c>
      <c r="Y33" s="179">
        <f t="shared" ref="Y33" si="194">SUM(Y20:Y32)</f>
        <v>1806469.3754316326</v>
      </c>
      <c r="Z33" s="179">
        <f t="shared" ref="Z33" si="195">SUM(Z20:Z32)</f>
        <v>2772915.757872405</v>
      </c>
      <c r="AA33" s="179">
        <f t="shared" ref="AA33" si="196">SUM(AA20:AA32)</f>
        <v>4861205.5929631349</v>
      </c>
      <c r="AB33" s="179">
        <f t="shared" ref="AB33" si="197">SUM(AB20:AB32)</f>
        <v>5552833.3231939338</v>
      </c>
      <c r="AC33" s="179">
        <f t="shared" ref="AC33" si="198">SUM(AC20:AC32)</f>
        <v>7235601.5557264155</v>
      </c>
      <c r="AD33" s="189">
        <f t="shared" ref="AD33" si="199">SUM(AD20:AD32)</f>
        <v>18061673.785904996</v>
      </c>
      <c r="AE33" s="69">
        <f t="shared" si="146"/>
        <v>46122198.849002272</v>
      </c>
      <c r="AG33" s="70"/>
      <c r="AH33" s="187" t="s">
        <v>43</v>
      </c>
      <c r="AI33" s="179">
        <f>SUM(AI20:AI32)</f>
        <v>5788103.8248686548</v>
      </c>
      <c r="AJ33" s="179">
        <f t="shared" ref="AJ33" si="200">SUM(AJ20:AJ32)</f>
        <v>129244.87662086272</v>
      </c>
      <c r="AK33" s="179">
        <f t="shared" ref="AK33" si="201">SUM(AK20:AK32)</f>
        <v>0</v>
      </c>
      <c r="AL33" s="179">
        <f t="shared" ref="AL33" si="202">SUM(AL20:AL32)</f>
        <v>190896.20344067132</v>
      </c>
      <c r="AM33" s="179">
        <f t="shared" ref="AM33" si="203">SUM(AM20:AM32)</f>
        <v>562657.6737889247</v>
      </c>
      <c r="AN33" s="179">
        <f t="shared" ref="AN33" si="204">SUM(AN20:AN32)</f>
        <v>368133.84398560203</v>
      </c>
      <c r="AO33" s="179">
        <f t="shared" ref="AO33" si="205">SUM(AO20:AO32)</f>
        <v>1323498.8660980389</v>
      </c>
      <c r="AP33" s="179">
        <f t="shared" ref="AP33" si="206">SUM(AP20:AP32)</f>
        <v>1520525.0863089315</v>
      </c>
      <c r="AQ33" s="179">
        <f t="shared" ref="AQ33" si="207">SUM(AQ20:AQ32)</f>
        <v>2376941.1029764703</v>
      </c>
      <c r="AR33" s="179">
        <f t="shared" ref="AR33" si="208">SUM(AR20:AR32)</f>
        <v>3097774.5843399125</v>
      </c>
      <c r="AS33" s="179">
        <f t="shared" ref="AS33" si="209">SUM(AS20:AS32)</f>
        <v>269532.94410075655</v>
      </c>
      <c r="AT33" s="189">
        <f t="shared" ref="AT33" si="210">SUM(AT20:AT32)</f>
        <v>10844445.485922748</v>
      </c>
      <c r="AU33" s="69">
        <f t="shared" si="159"/>
        <v>26471754.492451571</v>
      </c>
      <c r="AW33" s="70"/>
      <c r="AX33" s="187" t="s">
        <v>43</v>
      </c>
      <c r="AY33" s="179">
        <f>SUM(AY20:AY32)</f>
        <v>0</v>
      </c>
      <c r="AZ33" s="179">
        <f t="shared" ref="AZ33" si="211">SUM(AZ20:AZ32)</f>
        <v>0</v>
      </c>
      <c r="BA33" s="179">
        <f t="shared" ref="BA33" si="212">SUM(BA20:BA32)</f>
        <v>0</v>
      </c>
      <c r="BB33" s="179">
        <f t="shared" ref="BB33" si="213">SUM(BB20:BB32)</f>
        <v>450964.64593280992</v>
      </c>
      <c r="BC33" s="179">
        <f t="shared" ref="BC33" si="214">SUM(BC20:BC32)</f>
        <v>0</v>
      </c>
      <c r="BD33" s="179">
        <f t="shared" ref="BD33" si="215">SUM(BD20:BD32)</f>
        <v>0</v>
      </c>
      <c r="BE33" s="179">
        <f t="shared" ref="BE33" si="216">SUM(BE20:BE32)</f>
        <v>0</v>
      </c>
      <c r="BF33" s="179">
        <f t="shared" ref="BF33" si="217">SUM(BF20:BF32)</f>
        <v>1029841.2906183871</v>
      </c>
      <c r="BG33" s="179">
        <f t="shared" ref="BG33" si="218">SUM(BG20:BG32)</f>
        <v>0</v>
      </c>
      <c r="BH33" s="179">
        <f t="shared" ref="BH33" si="219">SUM(BH20:BH32)</f>
        <v>1222079.5325997868</v>
      </c>
      <c r="BI33" s="179">
        <f t="shared" ref="BI33" si="220">SUM(BI20:BI32)</f>
        <v>928716.62542316166</v>
      </c>
      <c r="BJ33" s="189">
        <f t="shared" ref="BJ33" si="221">SUM(BJ20:BJ32)</f>
        <v>3391242.8392518167</v>
      </c>
      <c r="BK33" s="69">
        <f t="shared" si="171"/>
        <v>7022844.9338259622</v>
      </c>
      <c r="BM33" s="302">
        <f t="shared" ref="BM33" si="222">SUM(BM20:BM32)</f>
        <v>0</v>
      </c>
      <c r="BN33" s="302">
        <f t="shared" ref="BN33" si="223">SUM(BN20:BN32)</f>
        <v>0</v>
      </c>
      <c r="BO33" s="302">
        <f t="shared" ref="BO33" si="224">SUM(BO20:BO32)</f>
        <v>0</v>
      </c>
      <c r="BP33" s="302">
        <f t="shared" ref="BP33" si="225">SUM(BP20:BP32)</f>
        <v>0</v>
      </c>
      <c r="BQ33" s="302">
        <f t="shared" ref="BQ33" si="226">SUM(BQ20:BQ32)</f>
        <v>0</v>
      </c>
      <c r="BR33" s="302">
        <f t="shared" ref="BR33" si="227">SUM(BR20:BR32)</f>
        <v>0</v>
      </c>
      <c r="BS33" s="302">
        <f t="shared" ref="BS33" si="228">SUM(BS20:BS32)</f>
        <v>0</v>
      </c>
      <c r="BU33" s="302">
        <f t="shared" ref="BU33" si="229">SUM(BU20:BU32)</f>
        <v>0</v>
      </c>
      <c r="BV33" s="302">
        <f t="shared" ref="BV33" si="230">SUM(BV20:BV32)</f>
        <v>0</v>
      </c>
      <c r="BW33" s="302">
        <f t="shared" ref="BW33" si="231">SUM(BW20:BW32)</f>
        <v>0</v>
      </c>
      <c r="BX33" s="302">
        <f t="shared" ref="BX33" si="232">SUM(BX20:BX32)</f>
        <v>0</v>
      </c>
      <c r="BY33" s="302">
        <f t="shared" ref="BY33" si="233">SUM(BY20:BY32)</f>
        <v>0</v>
      </c>
      <c r="BZ33" s="302">
        <f t="shared" ref="BZ33" si="234">SUM(BZ20:BZ32)</f>
        <v>0</v>
      </c>
      <c r="CA33" s="302">
        <f t="shared" ref="CA33" si="235">SUM(CA20:CA32)</f>
        <v>0</v>
      </c>
      <c r="CC33" s="302">
        <f t="shared" ref="CC33" si="236">SUM(CC20:CC32)</f>
        <v>0</v>
      </c>
      <c r="CD33" s="302">
        <f t="shared" ref="CD33" si="237">SUM(CD20:CD32)</f>
        <v>0</v>
      </c>
      <c r="CE33" s="302">
        <f t="shared" ref="CE33" si="238">SUM(CE20:CE32)</f>
        <v>0</v>
      </c>
      <c r="CF33" s="302">
        <f t="shared" ref="CF33" si="239">SUM(CF20:CF32)</f>
        <v>0</v>
      </c>
      <c r="CG33" s="302">
        <f t="shared" ref="CG33" si="240">SUM(CG20:CG32)</f>
        <v>0</v>
      </c>
      <c r="CH33" s="302">
        <f t="shared" ref="CH33" si="241">SUM(CH20:CH32)</f>
        <v>0</v>
      </c>
      <c r="CI33" s="302">
        <f t="shared" ref="CI33" si="242">SUM(CI20:CI32)</f>
        <v>0</v>
      </c>
      <c r="CK33" s="302">
        <f t="shared" ref="CK33" si="243">SUM(CK20:CK32)</f>
        <v>0</v>
      </c>
      <c r="CL33" s="302">
        <f t="shared" ref="CL33" si="244">SUM(CL20:CL32)</f>
        <v>0</v>
      </c>
      <c r="CM33" s="302">
        <f t="shared" ref="CM33" si="245">SUM(CM20:CM32)</f>
        <v>0</v>
      </c>
      <c r="CN33" s="302">
        <f t="shared" ref="CN33" si="246">SUM(CN20:CN32)</f>
        <v>0</v>
      </c>
      <c r="CO33" s="302">
        <f t="shared" ref="CO33" si="247">SUM(CO20:CO32)</f>
        <v>0</v>
      </c>
      <c r="CP33" s="302">
        <f t="shared" ref="CP33" si="248">SUM(CP20:CP32)</f>
        <v>0</v>
      </c>
      <c r="CQ33" s="302">
        <f t="shared" ref="CQ33" si="249">SUM(CQ20:CQ32)</f>
        <v>0</v>
      </c>
      <c r="CR33" s="291" t="s">
        <v>231</v>
      </c>
      <c r="CT33" s="187" t="s">
        <v>43</v>
      </c>
      <c r="CU33" s="369">
        <f>SUM(CU20:CU32)</f>
        <v>7.0869725662628242E-5</v>
      </c>
      <c r="CV33" s="369">
        <f t="shared" ref="CV33:DF33" si="250">SUM(CV20:CV32)</f>
        <v>1.6566996743089943E-4</v>
      </c>
      <c r="CW33" s="369">
        <f t="shared" si="250"/>
        <v>1.9153631111057357E-4</v>
      </c>
      <c r="CX33" s="369">
        <f t="shared" si="250"/>
        <v>4.4297265829759862E-3</v>
      </c>
      <c r="CY33" s="369">
        <f t="shared" si="250"/>
        <v>8.3358578983092437E-4</v>
      </c>
      <c r="CZ33" s="369">
        <f t="shared" si="250"/>
        <v>1.5126372298949005E-3</v>
      </c>
      <c r="DA33" s="369">
        <f t="shared" si="250"/>
        <v>3.4946296824534819E-4</v>
      </c>
      <c r="DB33" s="369">
        <f t="shared" si="250"/>
        <v>7.1520532456564455E-4</v>
      </c>
      <c r="DC33" s="369">
        <f t="shared" si="250"/>
        <v>3.5708091066048815E-3</v>
      </c>
      <c r="DD33" s="369">
        <f t="shared" si="250"/>
        <v>5.9840486332983587E-3</v>
      </c>
      <c r="DE33" s="369">
        <f t="shared" si="250"/>
        <v>1.24287504834038E-2</v>
      </c>
      <c r="DF33" s="383">
        <f t="shared" si="250"/>
        <v>8.3436012086053699E-3</v>
      </c>
      <c r="DG33" s="372">
        <f t="shared" si="172"/>
        <v>3.8595903331629315E-2</v>
      </c>
      <c r="DI33" s="70"/>
      <c r="DJ33" s="187" t="s">
        <v>43</v>
      </c>
      <c r="DK33" s="369">
        <f>SUM(DK20:DK32)</f>
        <v>1.1525290536376893E-2</v>
      </c>
      <c r="DL33" s="369">
        <f t="shared" ref="DL33:DV33" si="251">SUM(DL20:DL32)</f>
        <v>4.6952483803207237E-3</v>
      </c>
      <c r="DM33" s="369">
        <f t="shared" si="251"/>
        <v>1.0396684624263612E-3</v>
      </c>
      <c r="DN33" s="369">
        <f t="shared" si="251"/>
        <v>8.1568030659379016E-3</v>
      </c>
      <c r="DO33" s="369">
        <f t="shared" si="251"/>
        <v>1.2010224561898252E-2</v>
      </c>
      <c r="DP33" s="369">
        <f t="shared" si="251"/>
        <v>3.2990410389546025E-2</v>
      </c>
      <c r="DQ33" s="369">
        <f t="shared" si="251"/>
        <v>2.1813826926837962E-2</v>
      </c>
      <c r="DR33" s="369">
        <f t="shared" si="251"/>
        <v>3.3484046420923987E-2</v>
      </c>
      <c r="DS33" s="369">
        <f t="shared" si="251"/>
        <v>5.8700966040643385E-2</v>
      </c>
      <c r="DT33" s="369">
        <f t="shared" si="251"/>
        <v>6.7052642415700428E-2</v>
      </c>
      <c r="DU33" s="369">
        <f t="shared" si="251"/>
        <v>8.737272947705664E-2</v>
      </c>
      <c r="DV33" s="383">
        <f t="shared" si="251"/>
        <v>0.2181018019641755</v>
      </c>
      <c r="DW33" s="372">
        <f t="shared" si="173"/>
        <v>0.55694365864184414</v>
      </c>
      <c r="DY33" s="70"/>
      <c r="DZ33" s="187" t="s">
        <v>43</v>
      </c>
      <c r="EA33" s="369">
        <f>SUM(EA20:EA32)</f>
        <v>6.9893626090442446E-2</v>
      </c>
      <c r="EB33" s="369">
        <f t="shared" ref="EB33:EL33" si="252">SUM(EB20:EB32)</f>
        <v>1.5606826266370464E-3</v>
      </c>
      <c r="EC33" s="369">
        <f t="shared" si="252"/>
        <v>0</v>
      </c>
      <c r="ED33" s="369">
        <f t="shared" si="252"/>
        <v>2.3051466022501912E-3</v>
      </c>
      <c r="EE33" s="369">
        <f t="shared" si="252"/>
        <v>6.7943123099754778E-3</v>
      </c>
      <c r="EF33" s="369">
        <f t="shared" si="252"/>
        <v>4.4453606951929238E-3</v>
      </c>
      <c r="EG33" s="369">
        <f t="shared" si="252"/>
        <v>1.5981768412780682E-2</v>
      </c>
      <c r="EH33" s="369">
        <f t="shared" si="252"/>
        <v>1.8360937374171209E-2</v>
      </c>
      <c r="EI33" s="369">
        <f t="shared" si="252"/>
        <v>2.8702497003707646E-2</v>
      </c>
      <c r="EJ33" s="369">
        <f t="shared" si="252"/>
        <v>3.7406844289847002E-2</v>
      </c>
      <c r="EK33" s="369">
        <f t="shared" si="252"/>
        <v>3.2547161184452141E-3</v>
      </c>
      <c r="EL33" s="383">
        <f t="shared" si="252"/>
        <v>0.13095093676355588</v>
      </c>
      <c r="EM33" s="372">
        <f t="shared" si="174"/>
        <v>0.3196568282870057</v>
      </c>
      <c r="EO33" s="70"/>
      <c r="EP33" s="187" t="s">
        <v>43</v>
      </c>
      <c r="EQ33" s="369">
        <f>SUM(EQ20:EQ32)</f>
        <v>0</v>
      </c>
      <c r="ER33" s="369">
        <f t="shared" ref="ER33:FB33" si="253">SUM(ER20:ER32)</f>
        <v>0</v>
      </c>
      <c r="ES33" s="369">
        <f t="shared" si="253"/>
        <v>0</v>
      </c>
      <c r="ET33" s="369">
        <f t="shared" si="253"/>
        <v>5.4455751480152201E-3</v>
      </c>
      <c r="EU33" s="369">
        <f t="shared" si="253"/>
        <v>0</v>
      </c>
      <c r="EV33" s="369">
        <f t="shared" si="253"/>
        <v>0</v>
      </c>
      <c r="EW33" s="369">
        <f t="shared" si="253"/>
        <v>0</v>
      </c>
      <c r="EX33" s="369">
        <f t="shared" si="253"/>
        <v>1.24357378991234E-2</v>
      </c>
      <c r="EY33" s="369">
        <f t="shared" si="253"/>
        <v>0</v>
      </c>
      <c r="EZ33" s="369">
        <f t="shared" si="253"/>
        <v>1.4757090143636194E-2</v>
      </c>
      <c r="FA33" s="369">
        <f t="shared" si="253"/>
        <v>1.1214617865424513E-2</v>
      </c>
      <c r="FB33" s="383">
        <f t="shared" si="253"/>
        <v>4.0950588683321625E-2</v>
      </c>
      <c r="FC33" s="372">
        <f t="shared" si="175"/>
        <v>8.4803609739520946E-2</v>
      </c>
      <c r="FD33" s="289">
        <f>SUM(CU20:DF32,DK20:DV32,EA20:EL32,EQ20:FB32)</f>
        <v>0.99999999999999978</v>
      </c>
    </row>
    <row r="34" spans="1:160" ht="21.5" thickBot="1" x14ac:dyDescent="0.55000000000000004">
      <c r="A34" s="72"/>
      <c r="Q34" s="72"/>
      <c r="AG34" s="72"/>
      <c r="AW34" s="72"/>
      <c r="BK34" s="299" t="s">
        <v>189</v>
      </c>
      <c r="BL34" s="298">
        <f>SUM(C20:N32,S20:AD32,AI20:AT32,AY20:BJ32)</f>
        <v>82813042.456530169</v>
      </c>
      <c r="BM34" s="302"/>
      <c r="BN34" s="302"/>
      <c r="BO34" s="302"/>
      <c r="BP34" s="302"/>
      <c r="BQ34" s="302"/>
      <c r="BR34" s="302"/>
      <c r="BS34" s="302"/>
      <c r="BU34" s="302"/>
      <c r="BV34" s="302"/>
      <c r="BW34" s="302"/>
      <c r="BX34" s="302"/>
      <c r="BY34" s="302"/>
      <c r="BZ34" s="302"/>
      <c r="CA34" s="302"/>
      <c r="CC34" s="302"/>
      <c r="CD34" s="302"/>
      <c r="CE34" s="302"/>
      <c r="CF34" s="302"/>
      <c r="CG34" s="302"/>
      <c r="CH34" s="302"/>
      <c r="CI34" s="302"/>
      <c r="CK34" s="302"/>
      <c r="CL34" s="302"/>
      <c r="CM34" s="302"/>
      <c r="CN34" s="302"/>
      <c r="CO34" s="302"/>
      <c r="CP34" s="302"/>
      <c r="CQ34" s="302"/>
      <c r="CR34" s="293">
        <f>'FORECAST OVERVIEW'!D20</f>
        <v>82813042.456530154</v>
      </c>
      <c r="CS34" s="72"/>
      <c r="DF34" s="102"/>
      <c r="DG34" s="102"/>
      <c r="DI34" s="72"/>
      <c r="DV34" s="102"/>
      <c r="DW34" s="102"/>
      <c r="DY34" s="72"/>
      <c r="EL34" s="102"/>
      <c r="EM34" s="102"/>
      <c r="EO34" s="72"/>
      <c r="FB34" s="102"/>
      <c r="FC34" s="102"/>
      <c r="FD34" s="289">
        <f>DG33+DW33+EM33+FC33</f>
        <v>1</v>
      </c>
    </row>
    <row r="35" spans="1:160" ht="21.5" thickBot="1" x14ac:dyDescent="0.55000000000000004">
      <c r="A35" s="72"/>
      <c r="B35" s="174" t="s">
        <v>36</v>
      </c>
      <c r="C35" s="336" t="s">
        <v>203</v>
      </c>
      <c r="D35" s="336" t="s">
        <v>204</v>
      </c>
      <c r="E35" s="336" t="s">
        <v>205</v>
      </c>
      <c r="F35" s="336" t="s">
        <v>206</v>
      </c>
      <c r="G35" s="336" t="s">
        <v>44</v>
      </c>
      <c r="H35" s="336" t="s">
        <v>207</v>
      </c>
      <c r="I35" s="336" t="s">
        <v>208</v>
      </c>
      <c r="J35" s="336" t="s">
        <v>209</v>
      </c>
      <c r="K35" s="336" t="s">
        <v>210</v>
      </c>
      <c r="L35" s="336" t="s">
        <v>211</v>
      </c>
      <c r="M35" s="336" t="s">
        <v>212</v>
      </c>
      <c r="N35" s="336" t="s">
        <v>213</v>
      </c>
      <c r="O35" s="176" t="s">
        <v>34</v>
      </c>
      <c r="Q35" s="72"/>
      <c r="R35" s="174" t="s">
        <v>36</v>
      </c>
      <c r="S35" s="336" t="s">
        <v>203</v>
      </c>
      <c r="T35" s="336" t="s">
        <v>204</v>
      </c>
      <c r="U35" s="336" t="s">
        <v>205</v>
      </c>
      <c r="V35" s="336" t="s">
        <v>206</v>
      </c>
      <c r="W35" s="336" t="s">
        <v>44</v>
      </c>
      <c r="X35" s="336" t="s">
        <v>207</v>
      </c>
      <c r="Y35" s="336" t="s">
        <v>208</v>
      </c>
      <c r="Z35" s="336" t="s">
        <v>209</v>
      </c>
      <c r="AA35" s="336" t="s">
        <v>210</v>
      </c>
      <c r="AB35" s="336" t="s">
        <v>211</v>
      </c>
      <c r="AC35" s="336" t="s">
        <v>212</v>
      </c>
      <c r="AD35" s="336" t="s">
        <v>213</v>
      </c>
      <c r="AE35" s="176" t="s">
        <v>34</v>
      </c>
      <c r="AG35" s="72"/>
      <c r="AH35" s="174" t="s">
        <v>36</v>
      </c>
      <c r="AI35" s="336" t="s">
        <v>203</v>
      </c>
      <c r="AJ35" s="336" t="s">
        <v>204</v>
      </c>
      <c r="AK35" s="336" t="s">
        <v>205</v>
      </c>
      <c r="AL35" s="336" t="s">
        <v>206</v>
      </c>
      <c r="AM35" s="336" t="s">
        <v>44</v>
      </c>
      <c r="AN35" s="336" t="s">
        <v>207</v>
      </c>
      <c r="AO35" s="336" t="s">
        <v>208</v>
      </c>
      <c r="AP35" s="336" t="s">
        <v>209</v>
      </c>
      <c r="AQ35" s="336" t="s">
        <v>210</v>
      </c>
      <c r="AR35" s="336" t="s">
        <v>211</v>
      </c>
      <c r="AS35" s="336" t="s">
        <v>212</v>
      </c>
      <c r="AT35" s="336" t="s">
        <v>213</v>
      </c>
      <c r="AU35" s="176" t="s">
        <v>34</v>
      </c>
      <c r="AW35" s="72"/>
      <c r="AX35" s="174" t="s">
        <v>36</v>
      </c>
      <c r="AY35" s="336" t="s">
        <v>203</v>
      </c>
      <c r="AZ35" s="336" t="s">
        <v>204</v>
      </c>
      <c r="BA35" s="336" t="s">
        <v>205</v>
      </c>
      <c r="BB35" s="336" t="s">
        <v>206</v>
      </c>
      <c r="BC35" s="336" t="s">
        <v>44</v>
      </c>
      <c r="BD35" s="336" t="s">
        <v>207</v>
      </c>
      <c r="BE35" s="336" t="s">
        <v>208</v>
      </c>
      <c r="BF35" s="336" t="s">
        <v>209</v>
      </c>
      <c r="BG35" s="336" t="s">
        <v>210</v>
      </c>
      <c r="BH35" s="336" t="s">
        <v>211</v>
      </c>
      <c r="BI35" s="336" t="s">
        <v>212</v>
      </c>
      <c r="BJ35" s="336" t="s">
        <v>213</v>
      </c>
      <c r="BK35" s="176" t="s">
        <v>34</v>
      </c>
      <c r="BM35" s="301">
        <v>44166</v>
      </c>
      <c r="BN35" s="301">
        <v>44197</v>
      </c>
      <c r="BO35" s="301">
        <v>44228</v>
      </c>
      <c r="BP35" s="301">
        <v>44256</v>
      </c>
      <c r="BQ35" s="301">
        <v>44287</v>
      </c>
      <c r="BR35" s="301">
        <v>44317</v>
      </c>
      <c r="BS35" s="301">
        <v>44348</v>
      </c>
      <c r="BU35" s="301">
        <v>44166</v>
      </c>
      <c r="BV35" s="301">
        <v>44197</v>
      </c>
      <c r="BW35" s="301">
        <v>44228</v>
      </c>
      <c r="BX35" s="301">
        <v>44256</v>
      </c>
      <c r="BY35" s="301">
        <v>44287</v>
      </c>
      <c r="BZ35" s="301">
        <v>44317</v>
      </c>
      <c r="CA35" s="301">
        <v>44348</v>
      </c>
      <c r="CC35" s="301">
        <v>44166</v>
      </c>
      <c r="CD35" s="301">
        <v>44197</v>
      </c>
      <c r="CE35" s="301">
        <v>44228</v>
      </c>
      <c r="CF35" s="301">
        <v>44256</v>
      </c>
      <c r="CG35" s="301">
        <v>44287</v>
      </c>
      <c r="CH35" s="301">
        <v>44317</v>
      </c>
      <c r="CI35" s="301">
        <v>44348</v>
      </c>
      <c r="CK35" s="301">
        <v>44166</v>
      </c>
      <c r="CL35" s="301">
        <v>44197</v>
      </c>
      <c r="CM35" s="301">
        <v>44228</v>
      </c>
      <c r="CN35" s="301">
        <v>44256</v>
      </c>
      <c r="CO35" s="301">
        <v>44287</v>
      </c>
      <c r="CP35" s="301">
        <v>44317</v>
      </c>
      <c r="CQ35" s="301">
        <v>44348</v>
      </c>
      <c r="CS35" s="72"/>
      <c r="CT35" s="174" t="s">
        <v>36</v>
      </c>
      <c r="CU35" s="175" t="s">
        <v>203</v>
      </c>
      <c r="CV35" s="175" t="s">
        <v>204</v>
      </c>
      <c r="CW35" s="175" t="s">
        <v>205</v>
      </c>
      <c r="CX35" s="175" t="s">
        <v>206</v>
      </c>
      <c r="CY35" s="175" t="s">
        <v>44</v>
      </c>
      <c r="CZ35" s="175" t="s">
        <v>207</v>
      </c>
      <c r="DA35" s="175" t="s">
        <v>208</v>
      </c>
      <c r="DB35" s="175" t="s">
        <v>209</v>
      </c>
      <c r="DC35" s="175" t="s">
        <v>210</v>
      </c>
      <c r="DD35" s="175" t="s">
        <v>211</v>
      </c>
      <c r="DE35" s="175" t="s">
        <v>212</v>
      </c>
      <c r="DF35" s="175" t="s">
        <v>213</v>
      </c>
      <c r="DG35" s="176" t="s">
        <v>34</v>
      </c>
      <c r="DI35" s="72"/>
      <c r="DJ35" s="174" t="s">
        <v>36</v>
      </c>
      <c r="DK35" s="175" t="s">
        <v>203</v>
      </c>
      <c r="DL35" s="175" t="s">
        <v>204</v>
      </c>
      <c r="DM35" s="175" t="s">
        <v>205</v>
      </c>
      <c r="DN35" s="175" t="s">
        <v>206</v>
      </c>
      <c r="DO35" s="175" t="s">
        <v>44</v>
      </c>
      <c r="DP35" s="175" t="s">
        <v>207</v>
      </c>
      <c r="DQ35" s="175" t="s">
        <v>208</v>
      </c>
      <c r="DR35" s="175" t="s">
        <v>209</v>
      </c>
      <c r="DS35" s="175" t="s">
        <v>210</v>
      </c>
      <c r="DT35" s="175" t="s">
        <v>211</v>
      </c>
      <c r="DU35" s="175" t="s">
        <v>212</v>
      </c>
      <c r="DV35" s="175" t="s">
        <v>213</v>
      </c>
      <c r="DW35" s="176" t="s">
        <v>34</v>
      </c>
      <c r="DY35" s="72"/>
      <c r="DZ35" s="174" t="s">
        <v>36</v>
      </c>
      <c r="EA35" s="175" t="s">
        <v>203</v>
      </c>
      <c r="EB35" s="175" t="s">
        <v>204</v>
      </c>
      <c r="EC35" s="175" t="s">
        <v>205</v>
      </c>
      <c r="ED35" s="175" t="s">
        <v>206</v>
      </c>
      <c r="EE35" s="175" t="s">
        <v>44</v>
      </c>
      <c r="EF35" s="175" t="s">
        <v>207</v>
      </c>
      <c r="EG35" s="175" t="s">
        <v>208</v>
      </c>
      <c r="EH35" s="175" t="s">
        <v>209</v>
      </c>
      <c r="EI35" s="175" t="s">
        <v>210</v>
      </c>
      <c r="EJ35" s="175" t="s">
        <v>211</v>
      </c>
      <c r="EK35" s="175" t="s">
        <v>212</v>
      </c>
      <c r="EL35" s="175" t="s">
        <v>213</v>
      </c>
      <c r="EM35" s="176" t="s">
        <v>34</v>
      </c>
      <c r="EO35" s="72"/>
      <c r="EP35" s="174" t="s">
        <v>36</v>
      </c>
      <c r="EQ35" s="175" t="s">
        <v>203</v>
      </c>
      <c r="ER35" s="175" t="s">
        <v>204</v>
      </c>
      <c r="ES35" s="175" t="s">
        <v>205</v>
      </c>
      <c r="ET35" s="175" t="s">
        <v>206</v>
      </c>
      <c r="EU35" s="175" t="s">
        <v>44</v>
      </c>
      <c r="EV35" s="175" t="s">
        <v>207</v>
      </c>
      <c r="EW35" s="175" t="s">
        <v>208</v>
      </c>
      <c r="EX35" s="175" t="s">
        <v>209</v>
      </c>
      <c r="EY35" s="175" t="s">
        <v>210</v>
      </c>
      <c r="EZ35" s="175" t="s">
        <v>211</v>
      </c>
      <c r="FA35" s="175" t="s">
        <v>212</v>
      </c>
      <c r="FB35" s="175" t="s">
        <v>213</v>
      </c>
      <c r="FC35" s="176" t="s">
        <v>34</v>
      </c>
    </row>
    <row r="36" spans="1:160" ht="15" customHeight="1" x14ac:dyDescent="0.35">
      <c r="A36" s="495" t="s">
        <v>72</v>
      </c>
      <c r="B36" s="186" t="s">
        <v>66</v>
      </c>
      <c r="C36" s="296">
        <f t="shared" ref="C36:C48" si="254">$CR$50*CU36</f>
        <v>0</v>
      </c>
      <c r="D36" s="296">
        <f t="shared" ref="D36:D48" si="255">$CR$50*CV36</f>
        <v>0</v>
      </c>
      <c r="E36" s="296">
        <f t="shared" ref="E36:E48" si="256">$CR$50*CW36</f>
        <v>0</v>
      </c>
      <c r="F36" s="296">
        <f t="shared" ref="F36:F48" si="257">$CR$50*CX36</f>
        <v>0</v>
      </c>
      <c r="G36" s="296">
        <f>$CR$50*CY36</f>
        <v>0</v>
      </c>
      <c r="H36" s="296">
        <f t="shared" ref="H36:H48" si="258">$CR$50*CZ36</f>
        <v>0</v>
      </c>
      <c r="I36" s="296">
        <f t="shared" ref="I36:I48" si="259">$CR$50*DA36</f>
        <v>0</v>
      </c>
      <c r="J36" s="296">
        <f t="shared" ref="J36:J48" si="260">$CR$50*DB36</f>
        <v>0</v>
      </c>
      <c r="K36" s="296">
        <f t="shared" ref="K36:K48" si="261">$CR$50*DC36</f>
        <v>0</v>
      </c>
      <c r="L36" s="296">
        <f t="shared" ref="L36:L48" si="262">$CR$50*DD36</f>
        <v>0</v>
      </c>
      <c r="M36" s="296">
        <f t="shared" ref="M36:M48" si="263">$CR$50*DE36</f>
        <v>0</v>
      </c>
      <c r="N36" s="296">
        <f t="shared" ref="N36:N48" si="264">$CR$50*DF36</f>
        <v>0</v>
      </c>
      <c r="O36" s="66">
        <f t="shared" ref="O36:O49" si="265">SUM(C36:N36)</f>
        <v>0</v>
      </c>
      <c r="Q36" s="495" t="s">
        <v>72</v>
      </c>
      <c r="R36" s="186" t="s">
        <v>66</v>
      </c>
      <c r="S36" s="296">
        <f t="shared" ref="S36:S48" si="266">$CR$50*DK36</f>
        <v>0</v>
      </c>
      <c r="T36" s="296">
        <f t="shared" ref="T36:T48" si="267">$CR$50*DL36</f>
        <v>0</v>
      </c>
      <c r="U36" s="296">
        <f t="shared" ref="U36:U48" si="268">$CR$50*DM36</f>
        <v>0</v>
      </c>
      <c r="V36" s="296">
        <f t="shared" ref="V36:V48" si="269">$CR$50*DN36</f>
        <v>0</v>
      </c>
      <c r="W36" s="296">
        <f t="shared" ref="W36:W48" si="270">$CR$50*DO36</f>
        <v>0</v>
      </c>
      <c r="X36" s="296">
        <f t="shared" ref="X36:X48" si="271">$CR$50*DP36</f>
        <v>0</v>
      </c>
      <c r="Y36" s="296">
        <f t="shared" ref="Y36:Y48" si="272">$CR$50*DQ36</f>
        <v>0</v>
      </c>
      <c r="Z36" s="296">
        <f t="shared" ref="Z36:Z48" si="273">$CR$50*DR36</f>
        <v>0</v>
      </c>
      <c r="AA36" s="296">
        <f t="shared" ref="AA36:AA48" si="274">$CR$50*DS36</f>
        <v>0</v>
      </c>
      <c r="AB36" s="296">
        <f t="shared" ref="AB36:AB48" si="275">$CR$50*DT36</f>
        <v>0</v>
      </c>
      <c r="AC36" s="296">
        <f t="shared" ref="AC36:AC48" si="276">$CR$50*DU36</f>
        <v>0</v>
      </c>
      <c r="AD36" s="296">
        <f t="shared" ref="AD36:AD48" si="277">$CR$50*DV36</f>
        <v>0</v>
      </c>
      <c r="AE36" s="66">
        <f t="shared" ref="AE36:AE49" si="278">SUM(S36:AD36)</f>
        <v>0</v>
      </c>
      <c r="AG36" s="495" t="s">
        <v>72</v>
      </c>
      <c r="AH36" s="186" t="s">
        <v>66</v>
      </c>
      <c r="AI36" s="296">
        <f t="shared" ref="AI36:AI48" si="279">$CR$50*EA36</f>
        <v>0</v>
      </c>
      <c r="AJ36" s="296">
        <f t="shared" ref="AJ36:AJ48" si="280">$CR$50*EB36</f>
        <v>0</v>
      </c>
      <c r="AK36" s="296">
        <f t="shared" ref="AK36:AK48" si="281">$CR$50*EC36</f>
        <v>0</v>
      </c>
      <c r="AL36" s="296">
        <f t="shared" ref="AL36:AL48" si="282">$CR$50*ED36</f>
        <v>0</v>
      </c>
      <c r="AM36" s="296">
        <f t="shared" ref="AM36:AM48" si="283">$CR$50*EE36</f>
        <v>0</v>
      </c>
      <c r="AN36" s="296">
        <f t="shared" ref="AN36:AN48" si="284">$CR$50*EF36</f>
        <v>0</v>
      </c>
      <c r="AO36" s="296">
        <f t="shared" ref="AO36:AO48" si="285">$CR$50*EG36</f>
        <v>0</v>
      </c>
      <c r="AP36" s="296">
        <f t="shared" ref="AP36:AP48" si="286">$CR$50*EH36</f>
        <v>0</v>
      </c>
      <c r="AQ36" s="296">
        <f t="shared" ref="AQ36:AQ48" si="287">$CR$50*EI36</f>
        <v>0</v>
      </c>
      <c r="AR36" s="296">
        <f t="shared" ref="AR36:AR48" si="288">$CR$50*EJ36</f>
        <v>0</v>
      </c>
      <c r="AS36" s="296">
        <f t="shared" ref="AS36:AS48" si="289">$CR$50*EK36</f>
        <v>0</v>
      </c>
      <c r="AT36" s="296">
        <f t="shared" ref="AT36:AT48" si="290">$CR$50*EL36</f>
        <v>0</v>
      </c>
      <c r="AU36" s="66">
        <f t="shared" ref="AU36:AU49" si="291">SUM(AI36:AT36)</f>
        <v>0</v>
      </c>
      <c r="AW36" s="495" t="s">
        <v>72</v>
      </c>
      <c r="AX36" s="186" t="s">
        <v>66</v>
      </c>
      <c r="AY36" s="296">
        <f t="shared" ref="AY36:AY48" si="292">$CR$50*EQ36</f>
        <v>0</v>
      </c>
      <c r="AZ36" s="296">
        <f t="shared" ref="AZ36:AZ48" si="293">$CR$50*ER36</f>
        <v>0</v>
      </c>
      <c r="BA36" s="296">
        <f t="shared" ref="BA36:BA48" si="294">$CR$50*ES36</f>
        <v>0</v>
      </c>
      <c r="BB36" s="296">
        <f t="shared" ref="BB36:BB48" si="295">$CR$50*ET36</f>
        <v>0</v>
      </c>
      <c r="BC36" s="296">
        <f t="shared" ref="BC36:BC48" si="296">$CR$50*EU36</f>
        <v>0</v>
      </c>
      <c r="BD36" s="296">
        <f t="shared" ref="BD36:BD48" si="297">$CR$50*EV36</f>
        <v>0</v>
      </c>
      <c r="BE36" s="296">
        <f t="shared" ref="BE36:BE48" si="298">$CR$50*EW36</f>
        <v>0</v>
      </c>
      <c r="BF36" s="296">
        <f t="shared" ref="BF36:BF48" si="299">$CR$50*EX36</f>
        <v>0</v>
      </c>
      <c r="BG36" s="296">
        <f t="shared" ref="BG36:BG48" si="300">$CR$50*EY36</f>
        <v>0</v>
      </c>
      <c r="BH36" s="296">
        <f t="shared" ref="BH36:BH48" si="301">$CR$50*EZ36</f>
        <v>0</v>
      </c>
      <c r="BI36" s="296">
        <f t="shared" ref="BI36:BI48" si="302">$CR$50*FA36</f>
        <v>0</v>
      </c>
      <c r="BJ36" s="296">
        <f t="shared" ref="BJ36:BJ48" si="303">$CR$50*FB36</f>
        <v>0</v>
      </c>
      <c r="BK36" s="66">
        <f t="shared" ref="BK36:BK49" si="304">SUM(AY36:BJ36)</f>
        <v>0</v>
      </c>
      <c r="BL36" s="183"/>
      <c r="BM36" s="302">
        <v>0</v>
      </c>
      <c r="BN36" s="302">
        <v>0</v>
      </c>
      <c r="BO36" s="302">
        <v>0</v>
      </c>
      <c r="BP36" s="302">
        <v>0</v>
      </c>
      <c r="BQ36" s="302">
        <v>0</v>
      </c>
      <c r="BR36" s="302">
        <v>0</v>
      </c>
      <c r="BS36" s="302">
        <v>0</v>
      </c>
      <c r="BU36" s="302">
        <v>0</v>
      </c>
      <c r="BV36" s="302">
        <v>0</v>
      </c>
      <c r="BW36" s="302">
        <v>0</v>
      </c>
      <c r="BX36" s="302">
        <v>0</v>
      </c>
      <c r="BY36" s="302">
        <v>0</v>
      </c>
      <c r="BZ36" s="302">
        <v>0</v>
      </c>
      <c r="CA36" s="302">
        <v>0</v>
      </c>
      <c r="CC36" s="302">
        <v>0</v>
      </c>
      <c r="CD36" s="302">
        <v>0</v>
      </c>
      <c r="CE36" s="302">
        <v>0</v>
      </c>
      <c r="CF36" s="302">
        <v>0</v>
      </c>
      <c r="CG36" s="302">
        <v>0</v>
      </c>
      <c r="CH36" s="302">
        <v>0</v>
      </c>
      <c r="CI36" s="302">
        <v>0</v>
      </c>
      <c r="CK36" s="302">
        <v>0</v>
      </c>
      <c r="CL36" s="302">
        <v>0</v>
      </c>
      <c r="CM36" s="302">
        <v>0</v>
      </c>
      <c r="CN36" s="302">
        <v>0</v>
      </c>
      <c r="CO36" s="302">
        <v>0</v>
      </c>
      <c r="CP36" s="302">
        <v>0</v>
      </c>
      <c r="CQ36" s="302">
        <v>0</v>
      </c>
      <c r="CS36" s="495" t="s">
        <v>72</v>
      </c>
      <c r="CT36" s="186" t="s">
        <v>66</v>
      </c>
      <c r="CU36" s="382">
        <v>0</v>
      </c>
      <c r="CV36" s="367">
        <v>0</v>
      </c>
      <c r="CW36" s="367">
        <v>0</v>
      </c>
      <c r="CX36" s="367">
        <v>0</v>
      </c>
      <c r="CY36" s="367">
        <v>0</v>
      </c>
      <c r="CZ36" s="367">
        <v>0</v>
      </c>
      <c r="DA36" s="367">
        <v>0</v>
      </c>
      <c r="DB36" s="367">
        <v>0</v>
      </c>
      <c r="DC36" s="367">
        <v>0</v>
      </c>
      <c r="DD36" s="367">
        <v>0</v>
      </c>
      <c r="DE36" s="367">
        <v>0</v>
      </c>
      <c r="DF36" s="367">
        <v>0</v>
      </c>
      <c r="DG36" s="368">
        <f t="shared" ref="DG36:DG49" si="305">SUM(CU36:DF36)</f>
        <v>0</v>
      </c>
      <c r="DI36" s="495" t="s">
        <v>72</v>
      </c>
      <c r="DJ36" s="186" t="s">
        <v>66</v>
      </c>
      <c r="DK36" s="382">
        <v>0</v>
      </c>
      <c r="DL36" s="367">
        <v>0</v>
      </c>
      <c r="DM36" s="367">
        <v>0</v>
      </c>
      <c r="DN36" s="367">
        <v>0</v>
      </c>
      <c r="DO36" s="367">
        <v>0</v>
      </c>
      <c r="DP36" s="367">
        <v>0</v>
      </c>
      <c r="DQ36" s="367">
        <v>0</v>
      </c>
      <c r="DR36" s="367">
        <v>0</v>
      </c>
      <c r="DS36" s="367">
        <v>0</v>
      </c>
      <c r="DT36" s="367">
        <v>0</v>
      </c>
      <c r="DU36" s="367">
        <v>0</v>
      </c>
      <c r="DV36" s="367">
        <v>2.3790345323781545E-3</v>
      </c>
      <c r="DW36" s="368">
        <f t="shared" ref="DW36:DW49" si="306">SUM(DK36:DV36)</f>
        <v>2.3790345323781545E-3</v>
      </c>
      <c r="DY36" s="495" t="s">
        <v>72</v>
      </c>
      <c r="DZ36" s="186" t="s">
        <v>66</v>
      </c>
      <c r="EA36" s="382">
        <v>0</v>
      </c>
      <c r="EB36" s="367">
        <v>0</v>
      </c>
      <c r="EC36" s="367">
        <v>0</v>
      </c>
      <c r="ED36" s="367">
        <v>0</v>
      </c>
      <c r="EE36" s="367">
        <v>0</v>
      </c>
      <c r="EF36" s="367">
        <v>0</v>
      </c>
      <c r="EG36" s="367">
        <v>0</v>
      </c>
      <c r="EH36" s="367">
        <v>0</v>
      </c>
      <c r="EI36" s="367">
        <v>0</v>
      </c>
      <c r="EJ36" s="367">
        <v>0</v>
      </c>
      <c r="EK36" s="367">
        <v>0</v>
      </c>
      <c r="EL36" s="367">
        <v>0</v>
      </c>
      <c r="EM36" s="368">
        <f t="shared" ref="EM36:EM49" si="307">SUM(EA36:EL36)</f>
        <v>0</v>
      </c>
      <c r="EO36" s="495" t="s">
        <v>72</v>
      </c>
      <c r="EP36" s="186" t="s">
        <v>66</v>
      </c>
      <c r="EQ36" s="382">
        <v>0</v>
      </c>
      <c r="ER36" s="367">
        <v>0</v>
      </c>
      <c r="ES36" s="367">
        <v>0</v>
      </c>
      <c r="ET36" s="367">
        <v>0</v>
      </c>
      <c r="EU36" s="367">
        <v>0</v>
      </c>
      <c r="EV36" s="367">
        <v>0</v>
      </c>
      <c r="EW36" s="367">
        <v>0</v>
      </c>
      <c r="EX36" s="367">
        <v>0</v>
      </c>
      <c r="EY36" s="367">
        <v>0</v>
      </c>
      <c r="EZ36" s="367">
        <v>0</v>
      </c>
      <c r="FA36" s="367">
        <v>0</v>
      </c>
      <c r="FB36" s="367">
        <v>0</v>
      </c>
      <c r="FC36" s="368">
        <f t="shared" ref="FC36:FC49" si="308">SUM(EQ36:FB36)</f>
        <v>0</v>
      </c>
    </row>
    <row r="37" spans="1:160" x14ac:dyDescent="0.35">
      <c r="A37" s="496"/>
      <c r="B37" s="186" t="s">
        <v>65</v>
      </c>
      <c r="C37" s="296">
        <f t="shared" si="254"/>
        <v>0</v>
      </c>
      <c r="D37" s="296">
        <f t="shared" si="255"/>
        <v>0</v>
      </c>
      <c r="E37" s="296">
        <f t="shared" si="256"/>
        <v>0</v>
      </c>
      <c r="F37" s="296">
        <f t="shared" si="257"/>
        <v>0</v>
      </c>
      <c r="G37" s="296">
        <f t="shared" ref="G37:G48" si="309">$CR$50*CY37</f>
        <v>0</v>
      </c>
      <c r="H37" s="296">
        <f t="shared" si="258"/>
        <v>0</v>
      </c>
      <c r="I37" s="296">
        <f t="shared" si="259"/>
        <v>0</v>
      </c>
      <c r="J37" s="296">
        <f t="shared" si="260"/>
        <v>0</v>
      </c>
      <c r="K37" s="296">
        <f t="shared" si="261"/>
        <v>0</v>
      </c>
      <c r="L37" s="296">
        <f t="shared" si="262"/>
        <v>0</v>
      </c>
      <c r="M37" s="296">
        <f t="shared" si="263"/>
        <v>0</v>
      </c>
      <c r="N37" s="296">
        <f t="shared" si="264"/>
        <v>0</v>
      </c>
      <c r="O37" s="66">
        <f t="shared" si="265"/>
        <v>0</v>
      </c>
      <c r="Q37" s="496"/>
      <c r="R37" s="186" t="s">
        <v>65</v>
      </c>
      <c r="S37" s="296">
        <f t="shared" si="266"/>
        <v>0</v>
      </c>
      <c r="T37" s="296">
        <f t="shared" si="267"/>
        <v>0</v>
      </c>
      <c r="U37" s="296">
        <f t="shared" si="268"/>
        <v>0</v>
      </c>
      <c r="V37" s="296">
        <f t="shared" si="269"/>
        <v>0</v>
      </c>
      <c r="W37" s="296">
        <f t="shared" si="270"/>
        <v>0</v>
      </c>
      <c r="X37" s="296">
        <f t="shared" si="271"/>
        <v>0</v>
      </c>
      <c r="Y37" s="296">
        <f t="shared" si="272"/>
        <v>0</v>
      </c>
      <c r="Z37" s="296">
        <f t="shared" si="273"/>
        <v>0</v>
      </c>
      <c r="AA37" s="296">
        <f t="shared" si="274"/>
        <v>0</v>
      </c>
      <c r="AB37" s="296">
        <f t="shared" si="275"/>
        <v>0</v>
      </c>
      <c r="AC37" s="296">
        <f t="shared" si="276"/>
        <v>0</v>
      </c>
      <c r="AD37" s="296">
        <f t="shared" si="277"/>
        <v>0</v>
      </c>
      <c r="AE37" s="66">
        <f t="shared" si="278"/>
        <v>0</v>
      </c>
      <c r="AG37" s="496"/>
      <c r="AH37" s="186" t="s">
        <v>65</v>
      </c>
      <c r="AI37" s="296">
        <f t="shared" si="279"/>
        <v>0</v>
      </c>
      <c r="AJ37" s="296">
        <f t="shared" si="280"/>
        <v>0</v>
      </c>
      <c r="AK37" s="296">
        <f t="shared" si="281"/>
        <v>0</v>
      </c>
      <c r="AL37" s="296">
        <f t="shared" si="282"/>
        <v>0</v>
      </c>
      <c r="AM37" s="296">
        <f t="shared" si="283"/>
        <v>0</v>
      </c>
      <c r="AN37" s="296">
        <f t="shared" si="284"/>
        <v>0</v>
      </c>
      <c r="AO37" s="296">
        <f t="shared" si="285"/>
        <v>0</v>
      </c>
      <c r="AP37" s="296">
        <f t="shared" si="286"/>
        <v>0</v>
      </c>
      <c r="AQ37" s="296">
        <f t="shared" si="287"/>
        <v>0</v>
      </c>
      <c r="AR37" s="296">
        <f t="shared" si="288"/>
        <v>0</v>
      </c>
      <c r="AS37" s="296">
        <f t="shared" si="289"/>
        <v>0</v>
      </c>
      <c r="AT37" s="296">
        <f t="shared" si="290"/>
        <v>0</v>
      </c>
      <c r="AU37" s="66">
        <f t="shared" si="291"/>
        <v>0</v>
      </c>
      <c r="AW37" s="496"/>
      <c r="AX37" s="186" t="s">
        <v>65</v>
      </c>
      <c r="AY37" s="296">
        <f t="shared" si="292"/>
        <v>0</v>
      </c>
      <c r="AZ37" s="296">
        <f t="shared" si="293"/>
        <v>0</v>
      </c>
      <c r="BA37" s="296">
        <f t="shared" si="294"/>
        <v>0</v>
      </c>
      <c r="BB37" s="296">
        <f t="shared" si="295"/>
        <v>0</v>
      </c>
      <c r="BC37" s="296">
        <f t="shared" si="296"/>
        <v>0</v>
      </c>
      <c r="BD37" s="296">
        <f t="shared" si="297"/>
        <v>0</v>
      </c>
      <c r="BE37" s="296">
        <f t="shared" si="298"/>
        <v>0</v>
      </c>
      <c r="BF37" s="296">
        <f t="shared" si="299"/>
        <v>0</v>
      </c>
      <c r="BG37" s="296">
        <f t="shared" si="300"/>
        <v>0</v>
      </c>
      <c r="BH37" s="296">
        <f t="shared" si="301"/>
        <v>0</v>
      </c>
      <c r="BI37" s="296">
        <f t="shared" si="302"/>
        <v>0</v>
      </c>
      <c r="BJ37" s="296">
        <f t="shared" si="303"/>
        <v>0</v>
      </c>
      <c r="BK37" s="66">
        <f t="shared" si="304"/>
        <v>0</v>
      </c>
      <c r="BM37" s="302">
        <v>0</v>
      </c>
      <c r="BN37" s="302">
        <v>0</v>
      </c>
      <c r="BO37" s="302">
        <v>0</v>
      </c>
      <c r="BP37" s="302">
        <v>0</v>
      </c>
      <c r="BQ37" s="302">
        <v>0</v>
      </c>
      <c r="BR37" s="302">
        <v>0</v>
      </c>
      <c r="BS37" s="302">
        <v>0</v>
      </c>
      <c r="BU37" s="302">
        <v>0</v>
      </c>
      <c r="BV37" s="302">
        <v>0</v>
      </c>
      <c r="BW37" s="302">
        <v>0</v>
      </c>
      <c r="BX37" s="302">
        <v>0</v>
      </c>
      <c r="BY37" s="302">
        <v>0</v>
      </c>
      <c r="BZ37" s="302">
        <v>0</v>
      </c>
      <c r="CA37" s="302">
        <v>0</v>
      </c>
      <c r="CC37" s="302">
        <v>0</v>
      </c>
      <c r="CD37" s="302">
        <v>0</v>
      </c>
      <c r="CE37" s="302">
        <v>0</v>
      </c>
      <c r="CF37" s="302">
        <v>0</v>
      </c>
      <c r="CG37" s="302">
        <v>0</v>
      </c>
      <c r="CH37" s="302">
        <v>0</v>
      </c>
      <c r="CI37" s="302">
        <v>0</v>
      </c>
      <c r="CK37" s="302">
        <v>0</v>
      </c>
      <c r="CL37" s="302">
        <v>0</v>
      </c>
      <c r="CM37" s="302">
        <v>0</v>
      </c>
      <c r="CN37" s="302">
        <v>0</v>
      </c>
      <c r="CO37" s="302">
        <v>0</v>
      </c>
      <c r="CP37" s="302">
        <v>0</v>
      </c>
      <c r="CQ37" s="302">
        <v>0</v>
      </c>
      <c r="CS37" s="496"/>
      <c r="CT37" s="186" t="s">
        <v>65</v>
      </c>
      <c r="CU37" s="367">
        <v>0</v>
      </c>
      <c r="CV37" s="367">
        <v>0</v>
      </c>
      <c r="CW37" s="367">
        <v>0</v>
      </c>
      <c r="CX37" s="367">
        <v>0</v>
      </c>
      <c r="CY37" s="367">
        <v>0</v>
      </c>
      <c r="CZ37" s="367">
        <v>0</v>
      </c>
      <c r="DA37" s="367">
        <v>0</v>
      </c>
      <c r="DB37" s="367">
        <v>0</v>
      </c>
      <c r="DC37" s="367">
        <v>0</v>
      </c>
      <c r="DD37" s="367">
        <v>0</v>
      </c>
      <c r="DE37" s="367">
        <v>0</v>
      </c>
      <c r="DF37" s="367">
        <v>0</v>
      </c>
      <c r="DG37" s="368">
        <f t="shared" si="305"/>
        <v>0</v>
      </c>
      <c r="DI37" s="496"/>
      <c r="DJ37" s="186" t="s">
        <v>65</v>
      </c>
      <c r="DK37" s="367">
        <v>0</v>
      </c>
      <c r="DL37" s="367">
        <v>0</v>
      </c>
      <c r="DM37" s="367">
        <v>0</v>
      </c>
      <c r="DN37" s="367">
        <v>0</v>
      </c>
      <c r="DO37" s="367">
        <v>0</v>
      </c>
      <c r="DP37" s="367">
        <v>0</v>
      </c>
      <c r="DQ37" s="367">
        <v>0</v>
      </c>
      <c r="DR37" s="367">
        <v>0</v>
      </c>
      <c r="DS37" s="367">
        <v>0</v>
      </c>
      <c r="DT37" s="367">
        <v>0</v>
      </c>
      <c r="DU37" s="367">
        <v>3.0495173402145335E-3</v>
      </c>
      <c r="DV37" s="367">
        <v>0</v>
      </c>
      <c r="DW37" s="368">
        <f t="shared" si="306"/>
        <v>3.0495173402145335E-3</v>
      </c>
      <c r="DY37" s="496"/>
      <c r="DZ37" s="186" t="s">
        <v>65</v>
      </c>
      <c r="EA37" s="367">
        <v>0</v>
      </c>
      <c r="EB37" s="367">
        <v>0</v>
      </c>
      <c r="EC37" s="367">
        <v>0</v>
      </c>
      <c r="ED37" s="367">
        <v>0</v>
      </c>
      <c r="EE37" s="367">
        <v>0</v>
      </c>
      <c r="EF37" s="367">
        <v>0</v>
      </c>
      <c r="EG37" s="367">
        <v>0</v>
      </c>
      <c r="EH37" s="367">
        <v>0</v>
      </c>
      <c r="EI37" s="367">
        <v>0</v>
      </c>
      <c r="EJ37" s="367">
        <v>0</v>
      </c>
      <c r="EK37" s="367">
        <v>0</v>
      </c>
      <c r="EL37" s="367">
        <v>0</v>
      </c>
      <c r="EM37" s="368">
        <f t="shared" si="307"/>
        <v>0</v>
      </c>
      <c r="EO37" s="496"/>
      <c r="EP37" s="186" t="s">
        <v>65</v>
      </c>
      <c r="EQ37" s="367">
        <v>0</v>
      </c>
      <c r="ER37" s="367">
        <v>0</v>
      </c>
      <c r="ES37" s="367">
        <v>0</v>
      </c>
      <c r="ET37" s="367">
        <v>0</v>
      </c>
      <c r="EU37" s="367">
        <v>0</v>
      </c>
      <c r="EV37" s="367">
        <v>0</v>
      </c>
      <c r="EW37" s="367">
        <v>0</v>
      </c>
      <c r="EX37" s="367">
        <v>0</v>
      </c>
      <c r="EY37" s="367">
        <v>0</v>
      </c>
      <c r="EZ37" s="367">
        <v>0</v>
      </c>
      <c r="FA37" s="367">
        <v>0</v>
      </c>
      <c r="FB37" s="367">
        <v>0</v>
      </c>
      <c r="FC37" s="368">
        <f t="shared" si="308"/>
        <v>0</v>
      </c>
    </row>
    <row r="38" spans="1:160" x14ac:dyDescent="0.35">
      <c r="A38" s="496"/>
      <c r="B38" s="186" t="s">
        <v>64</v>
      </c>
      <c r="C38" s="296">
        <f t="shared" si="254"/>
        <v>0</v>
      </c>
      <c r="D38" s="296">
        <f t="shared" si="255"/>
        <v>0</v>
      </c>
      <c r="E38" s="296">
        <f t="shared" si="256"/>
        <v>0</v>
      </c>
      <c r="F38" s="296">
        <f t="shared" si="257"/>
        <v>0</v>
      </c>
      <c r="G38" s="296">
        <f t="shared" si="309"/>
        <v>0</v>
      </c>
      <c r="H38" s="296">
        <f t="shared" si="258"/>
        <v>0</v>
      </c>
      <c r="I38" s="296">
        <f t="shared" si="259"/>
        <v>0</v>
      </c>
      <c r="J38" s="296">
        <f t="shared" si="260"/>
        <v>0</v>
      </c>
      <c r="K38" s="296">
        <f t="shared" si="261"/>
        <v>0</v>
      </c>
      <c r="L38" s="296">
        <f t="shared" si="262"/>
        <v>0</v>
      </c>
      <c r="M38" s="296">
        <f t="shared" si="263"/>
        <v>0</v>
      </c>
      <c r="N38" s="296">
        <f t="shared" si="264"/>
        <v>0</v>
      </c>
      <c r="O38" s="66">
        <f t="shared" si="265"/>
        <v>0</v>
      </c>
      <c r="Q38" s="496"/>
      <c r="R38" s="186" t="s">
        <v>64</v>
      </c>
      <c r="S38" s="296">
        <f t="shared" si="266"/>
        <v>0</v>
      </c>
      <c r="T38" s="296">
        <f t="shared" si="267"/>
        <v>0</v>
      </c>
      <c r="U38" s="296">
        <f t="shared" si="268"/>
        <v>0</v>
      </c>
      <c r="V38" s="296">
        <f t="shared" si="269"/>
        <v>0</v>
      </c>
      <c r="W38" s="296">
        <f t="shared" si="270"/>
        <v>0</v>
      </c>
      <c r="X38" s="296">
        <f t="shared" si="271"/>
        <v>0</v>
      </c>
      <c r="Y38" s="296">
        <f t="shared" si="272"/>
        <v>0</v>
      </c>
      <c r="Z38" s="296">
        <f t="shared" si="273"/>
        <v>0</v>
      </c>
      <c r="AA38" s="296">
        <f t="shared" si="274"/>
        <v>0</v>
      </c>
      <c r="AB38" s="296">
        <f t="shared" si="275"/>
        <v>0</v>
      </c>
      <c r="AC38" s="296">
        <f t="shared" si="276"/>
        <v>0</v>
      </c>
      <c r="AD38" s="296">
        <f t="shared" si="277"/>
        <v>0</v>
      </c>
      <c r="AE38" s="66">
        <f t="shared" si="278"/>
        <v>0</v>
      </c>
      <c r="AG38" s="496"/>
      <c r="AH38" s="186" t="s">
        <v>64</v>
      </c>
      <c r="AI38" s="296">
        <f t="shared" si="279"/>
        <v>0</v>
      </c>
      <c r="AJ38" s="296">
        <f t="shared" si="280"/>
        <v>0</v>
      </c>
      <c r="AK38" s="296">
        <f t="shared" si="281"/>
        <v>0</v>
      </c>
      <c r="AL38" s="296">
        <f t="shared" si="282"/>
        <v>0</v>
      </c>
      <c r="AM38" s="296">
        <f t="shared" si="283"/>
        <v>0</v>
      </c>
      <c r="AN38" s="296">
        <f t="shared" si="284"/>
        <v>0</v>
      </c>
      <c r="AO38" s="296">
        <f t="shared" si="285"/>
        <v>0</v>
      </c>
      <c r="AP38" s="296">
        <f t="shared" si="286"/>
        <v>0</v>
      </c>
      <c r="AQ38" s="296">
        <f t="shared" si="287"/>
        <v>0</v>
      </c>
      <c r="AR38" s="296">
        <f t="shared" si="288"/>
        <v>0</v>
      </c>
      <c r="AS38" s="296">
        <f t="shared" si="289"/>
        <v>0</v>
      </c>
      <c r="AT38" s="296">
        <f t="shared" si="290"/>
        <v>0</v>
      </c>
      <c r="AU38" s="66">
        <f t="shared" si="291"/>
        <v>0</v>
      </c>
      <c r="AW38" s="496"/>
      <c r="AX38" s="186" t="s">
        <v>64</v>
      </c>
      <c r="AY38" s="296">
        <f t="shared" si="292"/>
        <v>0</v>
      </c>
      <c r="AZ38" s="296">
        <f t="shared" si="293"/>
        <v>0</v>
      </c>
      <c r="BA38" s="296">
        <f t="shared" si="294"/>
        <v>0</v>
      </c>
      <c r="BB38" s="296">
        <f t="shared" si="295"/>
        <v>0</v>
      </c>
      <c r="BC38" s="296">
        <f t="shared" si="296"/>
        <v>0</v>
      </c>
      <c r="BD38" s="296">
        <f t="shared" si="297"/>
        <v>0</v>
      </c>
      <c r="BE38" s="296">
        <f t="shared" si="298"/>
        <v>0</v>
      </c>
      <c r="BF38" s="296">
        <f t="shared" si="299"/>
        <v>0</v>
      </c>
      <c r="BG38" s="296">
        <f t="shared" si="300"/>
        <v>0</v>
      </c>
      <c r="BH38" s="296">
        <f t="shared" si="301"/>
        <v>0</v>
      </c>
      <c r="BI38" s="296">
        <f t="shared" si="302"/>
        <v>0</v>
      </c>
      <c r="BJ38" s="296">
        <f t="shared" si="303"/>
        <v>0</v>
      </c>
      <c r="BK38" s="66">
        <f t="shared" si="304"/>
        <v>0</v>
      </c>
      <c r="BM38" s="302">
        <v>0</v>
      </c>
      <c r="BN38" s="302">
        <v>0</v>
      </c>
      <c r="BO38" s="302">
        <v>0</v>
      </c>
      <c r="BP38" s="302">
        <v>0</v>
      </c>
      <c r="BQ38" s="302">
        <v>0</v>
      </c>
      <c r="BR38" s="302">
        <v>0</v>
      </c>
      <c r="BS38" s="302">
        <v>0</v>
      </c>
      <c r="BU38" s="302">
        <v>0</v>
      </c>
      <c r="BV38" s="302">
        <v>0</v>
      </c>
      <c r="BW38" s="302">
        <v>0</v>
      </c>
      <c r="BX38" s="302">
        <v>0</v>
      </c>
      <c r="BY38" s="302">
        <v>0</v>
      </c>
      <c r="BZ38" s="302">
        <v>0</v>
      </c>
      <c r="CA38" s="302">
        <v>0</v>
      </c>
      <c r="CC38" s="302">
        <v>0</v>
      </c>
      <c r="CD38" s="302">
        <v>0</v>
      </c>
      <c r="CE38" s="302">
        <v>0</v>
      </c>
      <c r="CF38" s="302">
        <v>0</v>
      </c>
      <c r="CG38" s="302">
        <v>0</v>
      </c>
      <c r="CH38" s="302">
        <v>0</v>
      </c>
      <c r="CI38" s="302">
        <v>0</v>
      </c>
      <c r="CK38" s="302">
        <v>0</v>
      </c>
      <c r="CL38" s="302">
        <v>0</v>
      </c>
      <c r="CM38" s="302">
        <v>0</v>
      </c>
      <c r="CN38" s="302">
        <v>0</v>
      </c>
      <c r="CO38" s="302">
        <v>0</v>
      </c>
      <c r="CP38" s="302">
        <v>0</v>
      </c>
      <c r="CQ38" s="302">
        <v>0</v>
      </c>
      <c r="CS38" s="496"/>
      <c r="CT38" s="186" t="s">
        <v>64</v>
      </c>
      <c r="CU38" s="367">
        <v>0</v>
      </c>
      <c r="CV38" s="367">
        <v>0</v>
      </c>
      <c r="CW38" s="367">
        <v>0</v>
      </c>
      <c r="CX38" s="367">
        <v>0</v>
      </c>
      <c r="CY38" s="367">
        <v>0</v>
      </c>
      <c r="CZ38" s="367">
        <v>0</v>
      </c>
      <c r="DA38" s="367">
        <v>0</v>
      </c>
      <c r="DB38" s="367">
        <v>0</v>
      </c>
      <c r="DC38" s="367">
        <v>0</v>
      </c>
      <c r="DD38" s="367">
        <v>0</v>
      </c>
      <c r="DE38" s="367">
        <v>0</v>
      </c>
      <c r="DF38" s="367">
        <v>0</v>
      </c>
      <c r="DG38" s="368">
        <f t="shared" si="305"/>
        <v>0</v>
      </c>
      <c r="DI38" s="496"/>
      <c r="DJ38" s="186" t="s">
        <v>64</v>
      </c>
      <c r="DK38" s="367">
        <v>0</v>
      </c>
      <c r="DL38" s="367">
        <v>0</v>
      </c>
      <c r="DM38" s="367">
        <v>0</v>
      </c>
      <c r="DN38" s="367">
        <v>0</v>
      </c>
      <c r="DO38" s="367">
        <v>0</v>
      </c>
      <c r="DP38" s="367">
        <v>0</v>
      </c>
      <c r="DQ38" s="367">
        <v>0</v>
      </c>
      <c r="DR38" s="367">
        <v>0</v>
      </c>
      <c r="DS38" s="367">
        <v>0</v>
      </c>
      <c r="DT38" s="367">
        <v>0</v>
      </c>
      <c r="DU38" s="367">
        <v>0</v>
      </c>
      <c r="DV38" s="367">
        <v>0</v>
      </c>
      <c r="DW38" s="368">
        <f t="shared" si="306"/>
        <v>0</v>
      </c>
      <c r="DY38" s="496"/>
      <c r="DZ38" s="186" t="s">
        <v>64</v>
      </c>
      <c r="EA38" s="367">
        <v>0</v>
      </c>
      <c r="EB38" s="367">
        <v>0</v>
      </c>
      <c r="EC38" s="367">
        <v>0</v>
      </c>
      <c r="ED38" s="367">
        <v>0</v>
      </c>
      <c r="EE38" s="367">
        <v>0</v>
      </c>
      <c r="EF38" s="367">
        <v>0</v>
      </c>
      <c r="EG38" s="367">
        <v>0</v>
      </c>
      <c r="EH38" s="367">
        <v>0</v>
      </c>
      <c r="EI38" s="367">
        <v>0</v>
      </c>
      <c r="EJ38" s="367">
        <v>0</v>
      </c>
      <c r="EK38" s="367">
        <v>0</v>
      </c>
      <c r="EL38" s="367">
        <v>0</v>
      </c>
      <c r="EM38" s="368">
        <f t="shared" si="307"/>
        <v>0</v>
      </c>
      <c r="EO38" s="496"/>
      <c r="EP38" s="186" t="s">
        <v>64</v>
      </c>
      <c r="EQ38" s="367">
        <v>0</v>
      </c>
      <c r="ER38" s="367">
        <v>0</v>
      </c>
      <c r="ES38" s="367">
        <v>0</v>
      </c>
      <c r="ET38" s="367">
        <v>0</v>
      </c>
      <c r="EU38" s="367">
        <v>0</v>
      </c>
      <c r="EV38" s="367">
        <v>0</v>
      </c>
      <c r="EW38" s="367">
        <v>0</v>
      </c>
      <c r="EX38" s="367">
        <v>0</v>
      </c>
      <c r="EY38" s="367">
        <v>0</v>
      </c>
      <c r="EZ38" s="367">
        <v>0</v>
      </c>
      <c r="FA38" s="367">
        <v>0</v>
      </c>
      <c r="FB38" s="367">
        <v>0</v>
      </c>
      <c r="FC38" s="368">
        <f t="shared" si="308"/>
        <v>0</v>
      </c>
    </row>
    <row r="39" spans="1:160" x14ac:dyDescent="0.35">
      <c r="A39" s="496"/>
      <c r="B39" s="186" t="s">
        <v>63</v>
      </c>
      <c r="C39" s="296">
        <f t="shared" si="254"/>
        <v>0</v>
      </c>
      <c r="D39" s="296">
        <f t="shared" si="255"/>
        <v>0</v>
      </c>
      <c r="E39" s="296">
        <f t="shared" si="256"/>
        <v>0</v>
      </c>
      <c r="F39" s="296">
        <f t="shared" si="257"/>
        <v>0</v>
      </c>
      <c r="G39" s="296">
        <f t="shared" si="309"/>
        <v>0</v>
      </c>
      <c r="H39" s="296">
        <f t="shared" si="258"/>
        <v>0</v>
      </c>
      <c r="I39" s="296">
        <f t="shared" si="259"/>
        <v>0</v>
      </c>
      <c r="J39" s="296">
        <f t="shared" si="260"/>
        <v>0</v>
      </c>
      <c r="K39" s="296">
        <f t="shared" si="261"/>
        <v>0</v>
      </c>
      <c r="L39" s="296">
        <f t="shared" si="262"/>
        <v>0</v>
      </c>
      <c r="M39" s="296">
        <f t="shared" si="263"/>
        <v>0</v>
      </c>
      <c r="N39" s="296">
        <f t="shared" si="264"/>
        <v>0</v>
      </c>
      <c r="O39" s="66">
        <f t="shared" si="265"/>
        <v>0</v>
      </c>
      <c r="Q39" s="496"/>
      <c r="R39" s="186" t="s">
        <v>63</v>
      </c>
      <c r="S39" s="296">
        <f t="shared" si="266"/>
        <v>0</v>
      </c>
      <c r="T39" s="296">
        <f t="shared" si="267"/>
        <v>0</v>
      </c>
      <c r="U39" s="296">
        <f t="shared" si="268"/>
        <v>0</v>
      </c>
      <c r="V39" s="296">
        <f t="shared" si="269"/>
        <v>0</v>
      </c>
      <c r="W39" s="296">
        <f t="shared" si="270"/>
        <v>0</v>
      </c>
      <c r="X39" s="296">
        <f t="shared" si="271"/>
        <v>0</v>
      </c>
      <c r="Y39" s="296">
        <f t="shared" si="272"/>
        <v>0</v>
      </c>
      <c r="Z39" s="296">
        <f t="shared" si="273"/>
        <v>0</v>
      </c>
      <c r="AA39" s="296">
        <f t="shared" si="274"/>
        <v>0</v>
      </c>
      <c r="AB39" s="296">
        <f t="shared" si="275"/>
        <v>0</v>
      </c>
      <c r="AC39" s="296">
        <f t="shared" si="276"/>
        <v>0</v>
      </c>
      <c r="AD39" s="296">
        <f t="shared" si="277"/>
        <v>0</v>
      </c>
      <c r="AE39" s="66">
        <f t="shared" si="278"/>
        <v>0</v>
      </c>
      <c r="AG39" s="496"/>
      <c r="AH39" s="186" t="s">
        <v>63</v>
      </c>
      <c r="AI39" s="296">
        <f t="shared" si="279"/>
        <v>0</v>
      </c>
      <c r="AJ39" s="296">
        <f t="shared" si="280"/>
        <v>0</v>
      </c>
      <c r="AK39" s="296">
        <f t="shared" si="281"/>
        <v>0</v>
      </c>
      <c r="AL39" s="296">
        <f t="shared" si="282"/>
        <v>0</v>
      </c>
      <c r="AM39" s="296">
        <f t="shared" si="283"/>
        <v>0</v>
      </c>
      <c r="AN39" s="296">
        <f t="shared" si="284"/>
        <v>0</v>
      </c>
      <c r="AO39" s="296">
        <f t="shared" si="285"/>
        <v>0</v>
      </c>
      <c r="AP39" s="296">
        <f t="shared" si="286"/>
        <v>0</v>
      </c>
      <c r="AQ39" s="296">
        <f t="shared" si="287"/>
        <v>0</v>
      </c>
      <c r="AR39" s="296">
        <f t="shared" si="288"/>
        <v>0</v>
      </c>
      <c r="AS39" s="296">
        <f t="shared" si="289"/>
        <v>0</v>
      </c>
      <c r="AT39" s="296">
        <f t="shared" si="290"/>
        <v>0</v>
      </c>
      <c r="AU39" s="66">
        <f t="shared" si="291"/>
        <v>0</v>
      </c>
      <c r="AW39" s="496"/>
      <c r="AX39" s="186" t="s">
        <v>63</v>
      </c>
      <c r="AY39" s="296">
        <f t="shared" si="292"/>
        <v>0</v>
      </c>
      <c r="AZ39" s="296">
        <f t="shared" si="293"/>
        <v>0</v>
      </c>
      <c r="BA39" s="296">
        <f t="shared" si="294"/>
        <v>0</v>
      </c>
      <c r="BB39" s="296">
        <f t="shared" si="295"/>
        <v>0</v>
      </c>
      <c r="BC39" s="296">
        <f t="shared" si="296"/>
        <v>0</v>
      </c>
      <c r="BD39" s="296">
        <f t="shared" si="297"/>
        <v>0</v>
      </c>
      <c r="BE39" s="296">
        <f t="shared" si="298"/>
        <v>0</v>
      </c>
      <c r="BF39" s="296">
        <f t="shared" si="299"/>
        <v>0</v>
      </c>
      <c r="BG39" s="296">
        <f t="shared" si="300"/>
        <v>0</v>
      </c>
      <c r="BH39" s="296">
        <f t="shared" si="301"/>
        <v>0</v>
      </c>
      <c r="BI39" s="296">
        <f t="shared" si="302"/>
        <v>0</v>
      </c>
      <c r="BJ39" s="296">
        <f t="shared" si="303"/>
        <v>0</v>
      </c>
      <c r="BK39" s="66">
        <f t="shared" si="304"/>
        <v>0</v>
      </c>
      <c r="BM39" s="302">
        <v>0</v>
      </c>
      <c r="BN39" s="302">
        <v>0</v>
      </c>
      <c r="BO39" s="302">
        <v>0</v>
      </c>
      <c r="BP39" s="302">
        <v>0</v>
      </c>
      <c r="BQ39" s="302">
        <v>0</v>
      </c>
      <c r="BR39" s="302">
        <v>0</v>
      </c>
      <c r="BS39" s="302">
        <v>0</v>
      </c>
      <c r="BU39" s="302">
        <v>0</v>
      </c>
      <c r="BV39" s="302">
        <v>0</v>
      </c>
      <c r="BW39" s="302">
        <v>0</v>
      </c>
      <c r="BX39" s="302">
        <v>0</v>
      </c>
      <c r="BY39" s="302">
        <v>0</v>
      </c>
      <c r="BZ39" s="302">
        <v>0</v>
      </c>
      <c r="CA39" s="302">
        <v>0</v>
      </c>
      <c r="CC39" s="302">
        <v>0</v>
      </c>
      <c r="CD39" s="302">
        <v>0</v>
      </c>
      <c r="CE39" s="302">
        <v>0</v>
      </c>
      <c r="CF39" s="302">
        <v>0</v>
      </c>
      <c r="CG39" s="302">
        <v>0</v>
      </c>
      <c r="CH39" s="302">
        <v>0</v>
      </c>
      <c r="CI39" s="302">
        <v>0</v>
      </c>
      <c r="CK39" s="302">
        <v>0</v>
      </c>
      <c r="CL39" s="302">
        <v>0</v>
      </c>
      <c r="CM39" s="302">
        <v>0</v>
      </c>
      <c r="CN39" s="302">
        <v>0</v>
      </c>
      <c r="CO39" s="302">
        <v>0</v>
      </c>
      <c r="CP39" s="302">
        <v>0</v>
      </c>
      <c r="CQ39" s="302">
        <v>0</v>
      </c>
      <c r="CS39" s="496"/>
      <c r="CT39" s="186" t="s">
        <v>63</v>
      </c>
      <c r="CU39" s="367">
        <v>0</v>
      </c>
      <c r="CV39" s="367">
        <v>0</v>
      </c>
      <c r="CW39" s="367">
        <v>0</v>
      </c>
      <c r="CX39" s="367">
        <v>0</v>
      </c>
      <c r="CY39" s="367">
        <v>0</v>
      </c>
      <c r="CZ39" s="367">
        <v>0</v>
      </c>
      <c r="DA39" s="367">
        <v>0</v>
      </c>
      <c r="DB39" s="367">
        <v>0</v>
      </c>
      <c r="DC39" s="367">
        <v>0</v>
      </c>
      <c r="DD39" s="367">
        <v>0</v>
      </c>
      <c r="DE39" s="367">
        <v>0</v>
      </c>
      <c r="DF39" s="367">
        <v>1.8519235652913638E-2</v>
      </c>
      <c r="DG39" s="368">
        <f t="shared" si="305"/>
        <v>1.8519235652913638E-2</v>
      </c>
      <c r="DI39" s="496"/>
      <c r="DJ39" s="186" t="s">
        <v>63</v>
      </c>
      <c r="DK39" s="367">
        <v>0</v>
      </c>
      <c r="DL39" s="367">
        <v>0</v>
      </c>
      <c r="DM39" s="367">
        <v>0</v>
      </c>
      <c r="DN39" s="367">
        <v>2.6287323400258789E-3</v>
      </c>
      <c r="DO39" s="367">
        <v>0</v>
      </c>
      <c r="DP39" s="367">
        <v>0</v>
      </c>
      <c r="DQ39" s="367">
        <v>0</v>
      </c>
      <c r="DR39" s="367">
        <v>0</v>
      </c>
      <c r="DS39" s="367">
        <v>0</v>
      </c>
      <c r="DT39" s="367">
        <v>2.6494484192001923E-3</v>
      </c>
      <c r="DU39" s="367">
        <v>0</v>
      </c>
      <c r="DV39" s="367">
        <v>3.6584153878815133E-2</v>
      </c>
      <c r="DW39" s="368">
        <f t="shared" si="306"/>
        <v>4.1862334638041204E-2</v>
      </c>
      <c r="DY39" s="496"/>
      <c r="DZ39" s="186" t="s">
        <v>63</v>
      </c>
      <c r="EA39" s="367">
        <v>0</v>
      </c>
      <c r="EB39" s="367">
        <v>0</v>
      </c>
      <c r="EC39" s="367">
        <v>0</v>
      </c>
      <c r="ED39" s="367">
        <v>0</v>
      </c>
      <c r="EE39" s="367">
        <v>0</v>
      </c>
      <c r="EF39" s="367">
        <v>0</v>
      </c>
      <c r="EG39" s="367">
        <v>0</v>
      </c>
      <c r="EH39" s="367">
        <v>0</v>
      </c>
      <c r="EI39" s="367">
        <v>0</v>
      </c>
      <c r="EJ39" s="367">
        <v>0</v>
      </c>
      <c r="EK39" s="367">
        <v>0</v>
      </c>
      <c r="EL39" s="367">
        <v>0</v>
      </c>
      <c r="EM39" s="368">
        <f t="shared" si="307"/>
        <v>0</v>
      </c>
      <c r="EO39" s="496"/>
      <c r="EP39" s="186" t="s">
        <v>63</v>
      </c>
      <c r="EQ39" s="367">
        <v>0</v>
      </c>
      <c r="ER39" s="367">
        <v>0</v>
      </c>
      <c r="ES39" s="367">
        <v>0</v>
      </c>
      <c r="ET39" s="367">
        <v>0</v>
      </c>
      <c r="EU39" s="367">
        <v>0</v>
      </c>
      <c r="EV39" s="367">
        <v>0</v>
      </c>
      <c r="EW39" s="367">
        <v>0</v>
      </c>
      <c r="EX39" s="367">
        <v>0</v>
      </c>
      <c r="EY39" s="367">
        <v>0</v>
      </c>
      <c r="EZ39" s="367">
        <v>0</v>
      </c>
      <c r="FA39" s="367">
        <v>0</v>
      </c>
      <c r="FB39" s="367">
        <v>0</v>
      </c>
      <c r="FC39" s="368">
        <f t="shared" si="308"/>
        <v>0</v>
      </c>
    </row>
    <row r="40" spans="1:160" x14ac:dyDescent="0.35">
      <c r="A40" s="496"/>
      <c r="B40" s="186" t="s">
        <v>62</v>
      </c>
      <c r="C40" s="296">
        <f t="shared" si="254"/>
        <v>0</v>
      </c>
      <c r="D40" s="296">
        <f t="shared" si="255"/>
        <v>0</v>
      </c>
      <c r="E40" s="296">
        <f t="shared" si="256"/>
        <v>0</v>
      </c>
      <c r="F40" s="296">
        <f t="shared" si="257"/>
        <v>0</v>
      </c>
      <c r="G40" s="296">
        <f t="shared" si="309"/>
        <v>0</v>
      </c>
      <c r="H40" s="296">
        <f t="shared" si="258"/>
        <v>0</v>
      </c>
      <c r="I40" s="296">
        <f t="shared" si="259"/>
        <v>0</v>
      </c>
      <c r="J40" s="296">
        <f t="shared" si="260"/>
        <v>0</v>
      </c>
      <c r="K40" s="296">
        <f t="shared" si="261"/>
        <v>0</v>
      </c>
      <c r="L40" s="296">
        <f t="shared" si="262"/>
        <v>0</v>
      </c>
      <c r="M40" s="296">
        <f t="shared" si="263"/>
        <v>0</v>
      </c>
      <c r="N40" s="296">
        <f t="shared" si="264"/>
        <v>0</v>
      </c>
      <c r="O40" s="66">
        <f t="shared" si="265"/>
        <v>0</v>
      </c>
      <c r="Q40" s="496"/>
      <c r="R40" s="186" t="s">
        <v>62</v>
      </c>
      <c r="S40" s="296">
        <f t="shared" si="266"/>
        <v>0</v>
      </c>
      <c r="T40" s="296">
        <f t="shared" si="267"/>
        <v>0</v>
      </c>
      <c r="U40" s="296">
        <f t="shared" si="268"/>
        <v>0</v>
      </c>
      <c r="V40" s="296">
        <f t="shared" si="269"/>
        <v>0</v>
      </c>
      <c r="W40" s="296">
        <f t="shared" si="270"/>
        <v>0</v>
      </c>
      <c r="X40" s="296">
        <f t="shared" si="271"/>
        <v>0</v>
      </c>
      <c r="Y40" s="296">
        <f t="shared" si="272"/>
        <v>0</v>
      </c>
      <c r="Z40" s="296">
        <f t="shared" si="273"/>
        <v>0</v>
      </c>
      <c r="AA40" s="296">
        <f t="shared" si="274"/>
        <v>0</v>
      </c>
      <c r="AB40" s="296">
        <f t="shared" si="275"/>
        <v>0</v>
      </c>
      <c r="AC40" s="296">
        <f t="shared" si="276"/>
        <v>0</v>
      </c>
      <c r="AD40" s="296">
        <f t="shared" si="277"/>
        <v>0</v>
      </c>
      <c r="AE40" s="66">
        <f t="shared" si="278"/>
        <v>0</v>
      </c>
      <c r="AG40" s="496"/>
      <c r="AH40" s="186" t="s">
        <v>62</v>
      </c>
      <c r="AI40" s="296">
        <f t="shared" si="279"/>
        <v>0</v>
      </c>
      <c r="AJ40" s="296">
        <f t="shared" si="280"/>
        <v>0</v>
      </c>
      <c r="AK40" s="296">
        <f t="shared" si="281"/>
        <v>0</v>
      </c>
      <c r="AL40" s="296">
        <f t="shared" si="282"/>
        <v>0</v>
      </c>
      <c r="AM40" s="296">
        <f t="shared" si="283"/>
        <v>0</v>
      </c>
      <c r="AN40" s="296">
        <f t="shared" si="284"/>
        <v>0</v>
      </c>
      <c r="AO40" s="296">
        <f t="shared" si="285"/>
        <v>0</v>
      </c>
      <c r="AP40" s="296">
        <f t="shared" si="286"/>
        <v>0</v>
      </c>
      <c r="AQ40" s="296">
        <f t="shared" si="287"/>
        <v>0</v>
      </c>
      <c r="AR40" s="296">
        <f t="shared" si="288"/>
        <v>0</v>
      </c>
      <c r="AS40" s="296">
        <f t="shared" si="289"/>
        <v>0</v>
      </c>
      <c r="AT40" s="296">
        <f t="shared" si="290"/>
        <v>0</v>
      </c>
      <c r="AU40" s="66">
        <f t="shared" si="291"/>
        <v>0</v>
      </c>
      <c r="AW40" s="496"/>
      <c r="AX40" s="186" t="s">
        <v>62</v>
      </c>
      <c r="AY40" s="296">
        <f t="shared" si="292"/>
        <v>0</v>
      </c>
      <c r="AZ40" s="296">
        <f t="shared" si="293"/>
        <v>0</v>
      </c>
      <c r="BA40" s="296">
        <f t="shared" si="294"/>
        <v>0</v>
      </c>
      <c r="BB40" s="296">
        <f t="shared" si="295"/>
        <v>0</v>
      </c>
      <c r="BC40" s="296">
        <f t="shared" si="296"/>
        <v>0</v>
      </c>
      <c r="BD40" s="296">
        <f t="shared" si="297"/>
        <v>0</v>
      </c>
      <c r="BE40" s="296">
        <f t="shared" si="298"/>
        <v>0</v>
      </c>
      <c r="BF40" s="296">
        <f t="shared" si="299"/>
        <v>0</v>
      </c>
      <c r="BG40" s="296">
        <f t="shared" si="300"/>
        <v>0</v>
      </c>
      <c r="BH40" s="296">
        <f t="shared" si="301"/>
        <v>0</v>
      </c>
      <c r="BI40" s="296">
        <f t="shared" si="302"/>
        <v>0</v>
      </c>
      <c r="BJ40" s="296">
        <f t="shared" si="303"/>
        <v>0</v>
      </c>
      <c r="BK40" s="66">
        <f t="shared" si="304"/>
        <v>0</v>
      </c>
      <c r="BM40" s="302">
        <v>0</v>
      </c>
      <c r="BN40" s="302">
        <v>0</v>
      </c>
      <c r="BO40" s="302">
        <v>0</v>
      </c>
      <c r="BP40" s="302">
        <v>0</v>
      </c>
      <c r="BQ40" s="302">
        <v>0</v>
      </c>
      <c r="BR40" s="302">
        <v>0</v>
      </c>
      <c r="BS40" s="302">
        <v>0</v>
      </c>
      <c r="BU40" s="302">
        <v>0</v>
      </c>
      <c r="BV40" s="302">
        <v>0</v>
      </c>
      <c r="BW40" s="302">
        <v>0</v>
      </c>
      <c r="BX40" s="302">
        <v>0</v>
      </c>
      <c r="BY40" s="302">
        <v>0</v>
      </c>
      <c r="BZ40" s="302">
        <v>0</v>
      </c>
      <c r="CA40" s="302">
        <v>0</v>
      </c>
      <c r="CC40" s="302">
        <v>0</v>
      </c>
      <c r="CD40" s="302">
        <v>0</v>
      </c>
      <c r="CE40" s="302">
        <v>0</v>
      </c>
      <c r="CF40" s="302">
        <v>0</v>
      </c>
      <c r="CG40" s="302">
        <v>0</v>
      </c>
      <c r="CH40" s="302">
        <v>0</v>
      </c>
      <c r="CI40" s="302">
        <v>0</v>
      </c>
      <c r="CK40" s="302">
        <v>0</v>
      </c>
      <c r="CL40" s="302">
        <v>0</v>
      </c>
      <c r="CM40" s="302">
        <v>0</v>
      </c>
      <c r="CN40" s="302">
        <v>0</v>
      </c>
      <c r="CO40" s="302">
        <v>0</v>
      </c>
      <c r="CP40" s="302">
        <v>0</v>
      </c>
      <c r="CQ40" s="302">
        <v>0</v>
      </c>
      <c r="CS40" s="496"/>
      <c r="CT40" s="186" t="s">
        <v>62</v>
      </c>
      <c r="CU40" s="367">
        <v>0</v>
      </c>
      <c r="CV40" s="367">
        <v>0</v>
      </c>
      <c r="CW40" s="367">
        <v>0</v>
      </c>
      <c r="CX40" s="367">
        <v>0</v>
      </c>
      <c r="CY40" s="367">
        <v>0</v>
      </c>
      <c r="CZ40" s="367">
        <v>0</v>
      </c>
      <c r="DA40" s="367">
        <v>0</v>
      </c>
      <c r="DB40" s="367">
        <v>0</v>
      </c>
      <c r="DC40" s="367">
        <v>0</v>
      </c>
      <c r="DD40" s="367">
        <v>0</v>
      </c>
      <c r="DE40" s="367">
        <v>0</v>
      </c>
      <c r="DF40" s="367">
        <v>0</v>
      </c>
      <c r="DG40" s="368">
        <f t="shared" si="305"/>
        <v>0</v>
      </c>
      <c r="DI40" s="496"/>
      <c r="DJ40" s="186" t="s">
        <v>62</v>
      </c>
      <c r="DK40" s="367">
        <v>0</v>
      </c>
      <c r="DL40" s="367">
        <v>0</v>
      </c>
      <c r="DM40" s="367">
        <v>0</v>
      </c>
      <c r="DN40" s="367">
        <v>0</v>
      </c>
      <c r="DO40" s="367">
        <v>0</v>
      </c>
      <c r="DP40" s="367">
        <v>0</v>
      </c>
      <c r="DQ40" s="367">
        <v>0</v>
      </c>
      <c r="DR40" s="367">
        <v>0</v>
      </c>
      <c r="DS40" s="367">
        <v>0</v>
      </c>
      <c r="DT40" s="367">
        <v>0</v>
      </c>
      <c r="DU40" s="367">
        <v>0</v>
      </c>
      <c r="DV40" s="367">
        <v>0</v>
      </c>
      <c r="DW40" s="368">
        <f t="shared" si="306"/>
        <v>0</v>
      </c>
      <c r="DY40" s="496"/>
      <c r="DZ40" s="186" t="s">
        <v>62</v>
      </c>
      <c r="EA40" s="367">
        <v>0</v>
      </c>
      <c r="EB40" s="367">
        <v>0</v>
      </c>
      <c r="EC40" s="367">
        <v>0</v>
      </c>
      <c r="ED40" s="367">
        <v>0</v>
      </c>
      <c r="EE40" s="367">
        <v>0</v>
      </c>
      <c r="EF40" s="367">
        <v>0</v>
      </c>
      <c r="EG40" s="367">
        <v>0</v>
      </c>
      <c r="EH40" s="367">
        <v>0</v>
      </c>
      <c r="EI40" s="367">
        <v>0</v>
      </c>
      <c r="EJ40" s="367">
        <v>0</v>
      </c>
      <c r="EK40" s="367">
        <v>0</v>
      </c>
      <c r="EL40" s="367">
        <v>0</v>
      </c>
      <c r="EM40" s="368">
        <f t="shared" si="307"/>
        <v>0</v>
      </c>
      <c r="EO40" s="496"/>
      <c r="EP40" s="186" t="s">
        <v>62</v>
      </c>
      <c r="EQ40" s="367">
        <v>0</v>
      </c>
      <c r="ER40" s="367">
        <v>0</v>
      </c>
      <c r="ES40" s="367">
        <v>0</v>
      </c>
      <c r="ET40" s="367">
        <v>0</v>
      </c>
      <c r="EU40" s="367">
        <v>0</v>
      </c>
      <c r="EV40" s="367">
        <v>0</v>
      </c>
      <c r="EW40" s="367">
        <v>0</v>
      </c>
      <c r="EX40" s="367">
        <v>0</v>
      </c>
      <c r="EY40" s="367">
        <v>0</v>
      </c>
      <c r="EZ40" s="367">
        <v>0</v>
      </c>
      <c r="FA40" s="367">
        <v>0</v>
      </c>
      <c r="FB40" s="367">
        <v>0</v>
      </c>
      <c r="FC40" s="368">
        <f t="shared" si="308"/>
        <v>0</v>
      </c>
    </row>
    <row r="41" spans="1:160" x14ac:dyDescent="0.35">
      <c r="A41" s="496"/>
      <c r="B41" s="186" t="s">
        <v>61</v>
      </c>
      <c r="C41" s="296">
        <f t="shared" si="254"/>
        <v>0</v>
      </c>
      <c r="D41" s="296">
        <f t="shared" si="255"/>
        <v>0</v>
      </c>
      <c r="E41" s="296">
        <f t="shared" si="256"/>
        <v>0</v>
      </c>
      <c r="F41" s="296">
        <f t="shared" si="257"/>
        <v>0</v>
      </c>
      <c r="G41" s="296">
        <f t="shared" si="309"/>
        <v>0</v>
      </c>
      <c r="H41" s="296">
        <f t="shared" si="258"/>
        <v>0</v>
      </c>
      <c r="I41" s="296">
        <f t="shared" si="259"/>
        <v>0</v>
      </c>
      <c r="J41" s="296">
        <f t="shared" si="260"/>
        <v>0</v>
      </c>
      <c r="K41" s="296">
        <f t="shared" si="261"/>
        <v>0</v>
      </c>
      <c r="L41" s="296">
        <f t="shared" si="262"/>
        <v>0</v>
      </c>
      <c r="M41" s="296">
        <f t="shared" si="263"/>
        <v>0</v>
      </c>
      <c r="N41" s="296">
        <f t="shared" si="264"/>
        <v>0</v>
      </c>
      <c r="O41" s="66">
        <f t="shared" si="265"/>
        <v>0</v>
      </c>
      <c r="Q41" s="496"/>
      <c r="R41" s="186" t="s">
        <v>61</v>
      </c>
      <c r="S41" s="296">
        <f t="shared" si="266"/>
        <v>0</v>
      </c>
      <c r="T41" s="296">
        <f t="shared" si="267"/>
        <v>0</v>
      </c>
      <c r="U41" s="296">
        <f t="shared" si="268"/>
        <v>0</v>
      </c>
      <c r="V41" s="296">
        <f t="shared" si="269"/>
        <v>0</v>
      </c>
      <c r="W41" s="296">
        <f t="shared" si="270"/>
        <v>0</v>
      </c>
      <c r="X41" s="296">
        <f t="shared" si="271"/>
        <v>0</v>
      </c>
      <c r="Y41" s="296">
        <f t="shared" si="272"/>
        <v>0</v>
      </c>
      <c r="Z41" s="296">
        <f t="shared" si="273"/>
        <v>0</v>
      </c>
      <c r="AA41" s="296">
        <f t="shared" si="274"/>
        <v>0</v>
      </c>
      <c r="AB41" s="296">
        <f t="shared" si="275"/>
        <v>0</v>
      </c>
      <c r="AC41" s="296">
        <f t="shared" si="276"/>
        <v>0</v>
      </c>
      <c r="AD41" s="296">
        <f t="shared" si="277"/>
        <v>0</v>
      </c>
      <c r="AE41" s="66">
        <f t="shared" si="278"/>
        <v>0</v>
      </c>
      <c r="AG41" s="496"/>
      <c r="AH41" s="186" t="s">
        <v>61</v>
      </c>
      <c r="AI41" s="296">
        <f t="shared" si="279"/>
        <v>0</v>
      </c>
      <c r="AJ41" s="296">
        <f t="shared" si="280"/>
        <v>0</v>
      </c>
      <c r="AK41" s="296">
        <f t="shared" si="281"/>
        <v>0</v>
      </c>
      <c r="AL41" s="296">
        <f t="shared" si="282"/>
        <v>0</v>
      </c>
      <c r="AM41" s="296">
        <f t="shared" si="283"/>
        <v>0</v>
      </c>
      <c r="AN41" s="296">
        <f t="shared" si="284"/>
        <v>0</v>
      </c>
      <c r="AO41" s="296">
        <f t="shared" si="285"/>
        <v>0</v>
      </c>
      <c r="AP41" s="296">
        <f t="shared" si="286"/>
        <v>0</v>
      </c>
      <c r="AQ41" s="296">
        <f t="shared" si="287"/>
        <v>0</v>
      </c>
      <c r="AR41" s="296">
        <f t="shared" si="288"/>
        <v>0</v>
      </c>
      <c r="AS41" s="296">
        <f t="shared" si="289"/>
        <v>0</v>
      </c>
      <c r="AT41" s="296">
        <f t="shared" si="290"/>
        <v>0</v>
      </c>
      <c r="AU41" s="66">
        <f t="shared" si="291"/>
        <v>0</v>
      </c>
      <c r="AW41" s="496"/>
      <c r="AX41" s="186" t="s">
        <v>61</v>
      </c>
      <c r="AY41" s="296">
        <f t="shared" si="292"/>
        <v>0</v>
      </c>
      <c r="AZ41" s="296">
        <f t="shared" si="293"/>
        <v>0</v>
      </c>
      <c r="BA41" s="296">
        <f t="shared" si="294"/>
        <v>0</v>
      </c>
      <c r="BB41" s="296">
        <f t="shared" si="295"/>
        <v>0</v>
      </c>
      <c r="BC41" s="296">
        <f t="shared" si="296"/>
        <v>0</v>
      </c>
      <c r="BD41" s="296">
        <f t="shared" si="297"/>
        <v>0</v>
      </c>
      <c r="BE41" s="296">
        <f t="shared" si="298"/>
        <v>0</v>
      </c>
      <c r="BF41" s="296">
        <f t="shared" si="299"/>
        <v>0</v>
      </c>
      <c r="BG41" s="296">
        <f t="shared" si="300"/>
        <v>0</v>
      </c>
      <c r="BH41" s="296">
        <f t="shared" si="301"/>
        <v>0</v>
      </c>
      <c r="BI41" s="296">
        <f t="shared" si="302"/>
        <v>0</v>
      </c>
      <c r="BJ41" s="296">
        <f t="shared" si="303"/>
        <v>0</v>
      </c>
      <c r="BK41" s="66">
        <f t="shared" si="304"/>
        <v>0</v>
      </c>
      <c r="BM41" s="302">
        <v>0</v>
      </c>
      <c r="BN41" s="302">
        <v>0</v>
      </c>
      <c r="BO41" s="302">
        <v>0</v>
      </c>
      <c r="BP41" s="302">
        <v>0</v>
      </c>
      <c r="BQ41" s="302">
        <v>0</v>
      </c>
      <c r="BR41" s="302">
        <v>0</v>
      </c>
      <c r="BS41" s="302">
        <v>0</v>
      </c>
      <c r="BU41" s="302">
        <v>0</v>
      </c>
      <c r="BV41" s="302">
        <v>0</v>
      </c>
      <c r="BW41" s="302">
        <v>0</v>
      </c>
      <c r="BX41" s="302">
        <v>0</v>
      </c>
      <c r="BY41" s="302">
        <v>0</v>
      </c>
      <c r="BZ41" s="302">
        <v>0</v>
      </c>
      <c r="CA41" s="302">
        <v>0</v>
      </c>
      <c r="CC41" s="302">
        <v>0</v>
      </c>
      <c r="CD41" s="302">
        <v>0</v>
      </c>
      <c r="CE41" s="302">
        <v>0</v>
      </c>
      <c r="CF41" s="302">
        <v>0</v>
      </c>
      <c r="CG41" s="302">
        <v>0</v>
      </c>
      <c r="CH41" s="302">
        <v>0</v>
      </c>
      <c r="CI41" s="302">
        <v>0</v>
      </c>
      <c r="CK41" s="302">
        <v>0</v>
      </c>
      <c r="CL41" s="302">
        <v>0</v>
      </c>
      <c r="CM41" s="302">
        <v>0</v>
      </c>
      <c r="CN41" s="302">
        <v>0</v>
      </c>
      <c r="CO41" s="302">
        <v>0</v>
      </c>
      <c r="CP41" s="302">
        <v>0</v>
      </c>
      <c r="CQ41" s="302">
        <v>0</v>
      </c>
      <c r="CS41" s="496"/>
      <c r="CT41" s="186" t="s">
        <v>61</v>
      </c>
      <c r="CU41" s="367">
        <v>0</v>
      </c>
      <c r="CV41" s="367">
        <v>0</v>
      </c>
      <c r="CW41" s="367">
        <v>0</v>
      </c>
      <c r="CX41" s="367">
        <v>0</v>
      </c>
      <c r="CY41" s="367">
        <v>0</v>
      </c>
      <c r="CZ41" s="367">
        <v>0</v>
      </c>
      <c r="DA41" s="367">
        <v>0</v>
      </c>
      <c r="DB41" s="367">
        <v>0</v>
      </c>
      <c r="DC41" s="367">
        <v>0</v>
      </c>
      <c r="DD41" s="367">
        <v>0</v>
      </c>
      <c r="DE41" s="367">
        <v>0</v>
      </c>
      <c r="DF41" s="367">
        <v>0</v>
      </c>
      <c r="DG41" s="368">
        <f t="shared" si="305"/>
        <v>0</v>
      </c>
      <c r="DI41" s="496"/>
      <c r="DJ41" s="186" t="s">
        <v>61</v>
      </c>
      <c r="DK41" s="367">
        <v>0</v>
      </c>
      <c r="DL41" s="367">
        <v>0</v>
      </c>
      <c r="DM41" s="367">
        <v>0</v>
      </c>
      <c r="DN41" s="367">
        <v>0</v>
      </c>
      <c r="DO41" s="367">
        <v>0</v>
      </c>
      <c r="DP41" s="367">
        <v>0</v>
      </c>
      <c r="DQ41" s="367">
        <v>0</v>
      </c>
      <c r="DR41" s="367">
        <v>0</v>
      </c>
      <c r="DS41" s="367">
        <v>0</v>
      </c>
      <c r="DT41" s="367">
        <v>0</v>
      </c>
      <c r="DU41" s="367">
        <v>0</v>
      </c>
      <c r="DV41" s="367">
        <v>0</v>
      </c>
      <c r="DW41" s="368">
        <f t="shared" si="306"/>
        <v>0</v>
      </c>
      <c r="DY41" s="496"/>
      <c r="DZ41" s="186" t="s">
        <v>61</v>
      </c>
      <c r="EA41" s="367">
        <v>0</v>
      </c>
      <c r="EB41" s="367">
        <v>0</v>
      </c>
      <c r="EC41" s="367">
        <v>0</v>
      </c>
      <c r="ED41" s="367">
        <v>0</v>
      </c>
      <c r="EE41" s="367">
        <v>0</v>
      </c>
      <c r="EF41" s="367">
        <v>0</v>
      </c>
      <c r="EG41" s="367">
        <v>0</v>
      </c>
      <c r="EH41" s="367">
        <v>0</v>
      </c>
      <c r="EI41" s="367">
        <v>0</v>
      </c>
      <c r="EJ41" s="367">
        <v>0</v>
      </c>
      <c r="EK41" s="367">
        <v>0</v>
      </c>
      <c r="EL41" s="367">
        <v>0</v>
      </c>
      <c r="EM41" s="368">
        <f t="shared" si="307"/>
        <v>0</v>
      </c>
      <c r="EO41" s="496"/>
      <c r="EP41" s="186" t="s">
        <v>61</v>
      </c>
      <c r="EQ41" s="367">
        <v>0</v>
      </c>
      <c r="ER41" s="367">
        <v>0</v>
      </c>
      <c r="ES41" s="367">
        <v>0</v>
      </c>
      <c r="ET41" s="367">
        <v>0</v>
      </c>
      <c r="EU41" s="367">
        <v>0</v>
      </c>
      <c r="EV41" s="367">
        <v>0</v>
      </c>
      <c r="EW41" s="367">
        <v>0</v>
      </c>
      <c r="EX41" s="367">
        <v>0</v>
      </c>
      <c r="EY41" s="367">
        <v>0</v>
      </c>
      <c r="EZ41" s="367">
        <v>0</v>
      </c>
      <c r="FA41" s="367">
        <v>0</v>
      </c>
      <c r="FB41" s="367">
        <v>0</v>
      </c>
      <c r="FC41" s="368">
        <f t="shared" si="308"/>
        <v>0</v>
      </c>
    </row>
    <row r="42" spans="1:160" x14ac:dyDescent="0.35">
      <c r="A42" s="496"/>
      <c r="B42" s="186" t="s">
        <v>60</v>
      </c>
      <c r="C42" s="296">
        <f t="shared" si="254"/>
        <v>0</v>
      </c>
      <c r="D42" s="296">
        <f t="shared" si="255"/>
        <v>0</v>
      </c>
      <c r="E42" s="296">
        <f t="shared" si="256"/>
        <v>0</v>
      </c>
      <c r="F42" s="296">
        <f t="shared" si="257"/>
        <v>0</v>
      </c>
      <c r="G42" s="296">
        <f t="shared" si="309"/>
        <v>0</v>
      </c>
      <c r="H42" s="296">
        <f t="shared" si="258"/>
        <v>0</v>
      </c>
      <c r="I42" s="296">
        <f t="shared" si="259"/>
        <v>0</v>
      </c>
      <c r="J42" s="296">
        <f t="shared" si="260"/>
        <v>0</v>
      </c>
      <c r="K42" s="296">
        <f t="shared" si="261"/>
        <v>0</v>
      </c>
      <c r="L42" s="296">
        <f t="shared" si="262"/>
        <v>0</v>
      </c>
      <c r="M42" s="296">
        <f t="shared" si="263"/>
        <v>0</v>
      </c>
      <c r="N42" s="296">
        <f t="shared" si="264"/>
        <v>0</v>
      </c>
      <c r="O42" s="66">
        <f t="shared" si="265"/>
        <v>0</v>
      </c>
      <c r="Q42" s="496"/>
      <c r="R42" s="186" t="s">
        <v>60</v>
      </c>
      <c r="S42" s="296">
        <f t="shared" si="266"/>
        <v>0</v>
      </c>
      <c r="T42" s="296">
        <f t="shared" si="267"/>
        <v>0</v>
      </c>
      <c r="U42" s="296">
        <f t="shared" si="268"/>
        <v>0</v>
      </c>
      <c r="V42" s="296">
        <f t="shared" si="269"/>
        <v>0</v>
      </c>
      <c r="W42" s="296">
        <f t="shared" si="270"/>
        <v>0</v>
      </c>
      <c r="X42" s="296">
        <f t="shared" si="271"/>
        <v>0</v>
      </c>
      <c r="Y42" s="296">
        <f t="shared" si="272"/>
        <v>0</v>
      </c>
      <c r="Z42" s="296">
        <f t="shared" si="273"/>
        <v>0</v>
      </c>
      <c r="AA42" s="296">
        <f t="shared" si="274"/>
        <v>0</v>
      </c>
      <c r="AB42" s="296">
        <f t="shared" si="275"/>
        <v>0</v>
      </c>
      <c r="AC42" s="296">
        <f t="shared" si="276"/>
        <v>0</v>
      </c>
      <c r="AD42" s="296">
        <f t="shared" si="277"/>
        <v>0</v>
      </c>
      <c r="AE42" s="66">
        <f t="shared" si="278"/>
        <v>0</v>
      </c>
      <c r="AG42" s="496"/>
      <c r="AH42" s="186" t="s">
        <v>60</v>
      </c>
      <c r="AI42" s="296">
        <f t="shared" si="279"/>
        <v>0</v>
      </c>
      <c r="AJ42" s="296">
        <f t="shared" si="280"/>
        <v>0</v>
      </c>
      <c r="AK42" s="296">
        <f t="shared" si="281"/>
        <v>0</v>
      </c>
      <c r="AL42" s="296">
        <f t="shared" si="282"/>
        <v>0</v>
      </c>
      <c r="AM42" s="296">
        <f t="shared" si="283"/>
        <v>0</v>
      </c>
      <c r="AN42" s="296">
        <f t="shared" si="284"/>
        <v>0</v>
      </c>
      <c r="AO42" s="296">
        <f t="shared" si="285"/>
        <v>0</v>
      </c>
      <c r="AP42" s="296">
        <f t="shared" si="286"/>
        <v>0</v>
      </c>
      <c r="AQ42" s="296">
        <f t="shared" si="287"/>
        <v>0</v>
      </c>
      <c r="AR42" s="296">
        <f t="shared" si="288"/>
        <v>0</v>
      </c>
      <c r="AS42" s="296">
        <f t="shared" si="289"/>
        <v>0</v>
      </c>
      <c r="AT42" s="296">
        <f t="shared" si="290"/>
        <v>0</v>
      </c>
      <c r="AU42" s="66">
        <f t="shared" si="291"/>
        <v>0</v>
      </c>
      <c r="AW42" s="496"/>
      <c r="AX42" s="186" t="s">
        <v>60</v>
      </c>
      <c r="AY42" s="296">
        <f t="shared" si="292"/>
        <v>0</v>
      </c>
      <c r="AZ42" s="296">
        <f t="shared" si="293"/>
        <v>0</v>
      </c>
      <c r="BA42" s="296">
        <f t="shared" si="294"/>
        <v>0</v>
      </c>
      <c r="BB42" s="296">
        <f t="shared" si="295"/>
        <v>0</v>
      </c>
      <c r="BC42" s="296">
        <f t="shared" si="296"/>
        <v>0</v>
      </c>
      <c r="BD42" s="296">
        <f t="shared" si="297"/>
        <v>0</v>
      </c>
      <c r="BE42" s="296">
        <f t="shared" si="298"/>
        <v>0</v>
      </c>
      <c r="BF42" s="296">
        <f t="shared" si="299"/>
        <v>0</v>
      </c>
      <c r="BG42" s="296">
        <f t="shared" si="300"/>
        <v>0</v>
      </c>
      <c r="BH42" s="296">
        <f t="shared" si="301"/>
        <v>0</v>
      </c>
      <c r="BI42" s="296">
        <f t="shared" si="302"/>
        <v>0</v>
      </c>
      <c r="BJ42" s="296">
        <f t="shared" si="303"/>
        <v>0</v>
      </c>
      <c r="BK42" s="66">
        <f t="shared" si="304"/>
        <v>0</v>
      </c>
      <c r="BM42" s="302">
        <v>0</v>
      </c>
      <c r="BN42" s="302">
        <v>0</v>
      </c>
      <c r="BO42" s="302">
        <v>0</v>
      </c>
      <c r="BP42" s="302">
        <v>0</v>
      </c>
      <c r="BQ42" s="302">
        <v>0</v>
      </c>
      <c r="BR42" s="302">
        <v>0</v>
      </c>
      <c r="BS42" s="302">
        <v>0</v>
      </c>
      <c r="BU42" s="302">
        <v>0</v>
      </c>
      <c r="BV42" s="302">
        <v>0</v>
      </c>
      <c r="BW42" s="302">
        <v>0</v>
      </c>
      <c r="BX42" s="302">
        <v>0</v>
      </c>
      <c r="BY42" s="302">
        <v>0</v>
      </c>
      <c r="BZ42" s="302">
        <v>0</v>
      </c>
      <c r="CA42" s="302">
        <v>0</v>
      </c>
      <c r="CC42" s="302">
        <v>0</v>
      </c>
      <c r="CD42" s="302">
        <v>0</v>
      </c>
      <c r="CE42" s="302">
        <v>0</v>
      </c>
      <c r="CF42" s="302">
        <v>0</v>
      </c>
      <c r="CG42" s="302">
        <v>0</v>
      </c>
      <c r="CH42" s="302">
        <v>0</v>
      </c>
      <c r="CI42" s="302">
        <v>0</v>
      </c>
      <c r="CK42" s="302">
        <v>0</v>
      </c>
      <c r="CL42" s="302">
        <v>0</v>
      </c>
      <c r="CM42" s="302">
        <v>0</v>
      </c>
      <c r="CN42" s="302">
        <v>0</v>
      </c>
      <c r="CO42" s="302">
        <v>0</v>
      </c>
      <c r="CP42" s="302">
        <v>0</v>
      </c>
      <c r="CQ42" s="302">
        <v>0</v>
      </c>
      <c r="CS42" s="496"/>
      <c r="CT42" s="186" t="s">
        <v>60</v>
      </c>
      <c r="CU42" s="367">
        <v>0</v>
      </c>
      <c r="CV42" s="367">
        <v>0</v>
      </c>
      <c r="CW42" s="367">
        <v>0</v>
      </c>
      <c r="CX42" s="367">
        <v>0</v>
      </c>
      <c r="CY42" s="367">
        <v>0</v>
      </c>
      <c r="CZ42" s="367">
        <v>0</v>
      </c>
      <c r="DA42" s="367">
        <v>0</v>
      </c>
      <c r="DB42" s="367">
        <v>0</v>
      </c>
      <c r="DC42" s="367">
        <v>0</v>
      </c>
      <c r="DD42" s="367">
        <v>0</v>
      </c>
      <c r="DE42" s="367">
        <v>0</v>
      </c>
      <c r="DF42" s="367">
        <v>0.20351343597938801</v>
      </c>
      <c r="DG42" s="368">
        <f t="shared" si="305"/>
        <v>0.20351343597938801</v>
      </c>
      <c r="DI42" s="496"/>
      <c r="DJ42" s="186" t="s">
        <v>60</v>
      </c>
      <c r="DK42" s="367">
        <v>0</v>
      </c>
      <c r="DL42" s="367">
        <v>0</v>
      </c>
      <c r="DM42" s="367">
        <v>0</v>
      </c>
      <c r="DN42" s="367">
        <v>2.2307074054900705E-3</v>
      </c>
      <c r="DO42" s="367">
        <v>0</v>
      </c>
      <c r="DP42" s="367">
        <v>0</v>
      </c>
      <c r="DQ42" s="367">
        <v>0</v>
      </c>
      <c r="DR42" s="367">
        <v>2.815895210006076E-3</v>
      </c>
      <c r="DS42" s="367">
        <v>0</v>
      </c>
      <c r="DT42" s="367">
        <v>2.803023619479103E-4</v>
      </c>
      <c r="DU42" s="367">
        <v>5.01119193082752E-3</v>
      </c>
      <c r="DV42" s="367">
        <v>2.0705251570264992E-2</v>
      </c>
      <c r="DW42" s="368">
        <f t="shared" si="306"/>
        <v>3.104334847853657E-2</v>
      </c>
      <c r="DY42" s="496"/>
      <c r="DZ42" s="186" t="s">
        <v>60</v>
      </c>
      <c r="EA42" s="367">
        <v>0</v>
      </c>
      <c r="EB42" s="367">
        <v>0</v>
      </c>
      <c r="EC42" s="367">
        <v>0</v>
      </c>
      <c r="ED42" s="367">
        <v>0</v>
      </c>
      <c r="EE42" s="367">
        <v>0</v>
      </c>
      <c r="EF42" s="367">
        <v>0</v>
      </c>
      <c r="EG42" s="367">
        <v>0</v>
      </c>
      <c r="EH42" s="367">
        <v>0</v>
      </c>
      <c r="EI42" s="367">
        <v>0</v>
      </c>
      <c r="EJ42" s="367">
        <v>0</v>
      </c>
      <c r="EK42" s="367">
        <v>0</v>
      </c>
      <c r="EL42" s="367">
        <v>0</v>
      </c>
      <c r="EM42" s="368">
        <f t="shared" si="307"/>
        <v>0</v>
      </c>
      <c r="EO42" s="496"/>
      <c r="EP42" s="186" t="s">
        <v>60</v>
      </c>
      <c r="EQ42" s="367">
        <v>0</v>
      </c>
      <c r="ER42" s="367">
        <v>0</v>
      </c>
      <c r="ES42" s="367">
        <v>0</v>
      </c>
      <c r="ET42" s="367">
        <v>0</v>
      </c>
      <c r="EU42" s="367">
        <v>0</v>
      </c>
      <c r="EV42" s="367">
        <v>0</v>
      </c>
      <c r="EW42" s="367">
        <v>0</v>
      </c>
      <c r="EX42" s="367">
        <v>0</v>
      </c>
      <c r="EY42" s="367">
        <v>0</v>
      </c>
      <c r="EZ42" s="367">
        <v>0</v>
      </c>
      <c r="FA42" s="367">
        <v>0</v>
      </c>
      <c r="FB42" s="367">
        <v>0</v>
      </c>
      <c r="FC42" s="368">
        <f t="shared" si="308"/>
        <v>0</v>
      </c>
    </row>
    <row r="43" spans="1:160" x14ac:dyDescent="0.35">
      <c r="A43" s="496"/>
      <c r="B43" s="186" t="s">
        <v>59</v>
      </c>
      <c r="C43" s="296">
        <f t="shared" si="254"/>
        <v>0</v>
      </c>
      <c r="D43" s="296">
        <f t="shared" si="255"/>
        <v>0</v>
      </c>
      <c r="E43" s="296">
        <f t="shared" si="256"/>
        <v>0</v>
      </c>
      <c r="F43" s="296">
        <f t="shared" si="257"/>
        <v>0</v>
      </c>
      <c r="G43" s="296">
        <f t="shared" si="309"/>
        <v>0</v>
      </c>
      <c r="H43" s="296">
        <f t="shared" si="258"/>
        <v>0</v>
      </c>
      <c r="I43" s="296">
        <f t="shared" si="259"/>
        <v>0</v>
      </c>
      <c r="J43" s="296">
        <f t="shared" si="260"/>
        <v>0</v>
      </c>
      <c r="K43" s="296">
        <f t="shared" si="261"/>
        <v>0</v>
      </c>
      <c r="L43" s="296">
        <f t="shared" si="262"/>
        <v>0</v>
      </c>
      <c r="M43" s="296">
        <f t="shared" si="263"/>
        <v>0</v>
      </c>
      <c r="N43" s="296">
        <f t="shared" si="264"/>
        <v>0</v>
      </c>
      <c r="O43" s="66">
        <f t="shared" si="265"/>
        <v>0</v>
      </c>
      <c r="Q43" s="496"/>
      <c r="R43" s="186" t="s">
        <v>59</v>
      </c>
      <c r="S43" s="296">
        <f t="shared" si="266"/>
        <v>0</v>
      </c>
      <c r="T43" s="296">
        <f t="shared" si="267"/>
        <v>0</v>
      </c>
      <c r="U43" s="296">
        <f t="shared" si="268"/>
        <v>0</v>
      </c>
      <c r="V43" s="296">
        <f t="shared" si="269"/>
        <v>0</v>
      </c>
      <c r="W43" s="296">
        <f t="shared" si="270"/>
        <v>0</v>
      </c>
      <c r="X43" s="296">
        <f t="shared" si="271"/>
        <v>0</v>
      </c>
      <c r="Y43" s="296">
        <f t="shared" si="272"/>
        <v>0</v>
      </c>
      <c r="Z43" s="296">
        <f t="shared" si="273"/>
        <v>0</v>
      </c>
      <c r="AA43" s="296">
        <f t="shared" si="274"/>
        <v>0</v>
      </c>
      <c r="AB43" s="296">
        <f t="shared" si="275"/>
        <v>0</v>
      </c>
      <c r="AC43" s="296">
        <f t="shared" si="276"/>
        <v>0</v>
      </c>
      <c r="AD43" s="296">
        <f t="shared" si="277"/>
        <v>0</v>
      </c>
      <c r="AE43" s="66">
        <f t="shared" si="278"/>
        <v>0</v>
      </c>
      <c r="AG43" s="496"/>
      <c r="AH43" s="186" t="s">
        <v>59</v>
      </c>
      <c r="AI43" s="296">
        <f t="shared" si="279"/>
        <v>0</v>
      </c>
      <c r="AJ43" s="296">
        <f t="shared" si="280"/>
        <v>0</v>
      </c>
      <c r="AK43" s="296">
        <f t="shared" si="281"/>
        <v>0</v>
      </c>
      <c r="AL43" s="296">
        <f t="shared" si="282"/>
        <v>0</v>
      </c>
      <c r="AM43" s="296">
        <f t="shared" si="283"/>
        <v>0</v>
      </c>
      <c r="AN43" s="296">
        <f t="shared" si="284"/>
        <v>0</v>
      </c>
      <c r="AO43" s="296">
        <f t="shared" si="285"/>
        <v>0</v>
      </c>
      <c r="AP43" s="296">
        <f t="shared" si="286"/>
        <v>0</v>
      </c>
      <c r="AQ43" s="296">
        <f t="shared" si="287"/>
        <v>0</v>
      </c>
      <c r="AR43" s="296">
        <f t="shared" si="288"/>
        <v>0</v>
      </c>
      <c r="AS43" s="296">
        <f t="shared" si="289"/>
        <v>0</v>
      </c>
      <c r="AT43" s="296">
        <f t="shared" si="290"/>
        <v>0</v>
      </c>
      <c r="AU43" s="66">
        <f t="shared" si="291"/>
        <v>0</v>
      </c>
      <c r="AW43" s="496"/>
      <c r="AX43" s="186" t="s">
        <v>59</v>
      </c>
      <c r="AY43" s="296">
        <f t="shared" si="292"/>
        <v>0</v>
      </c>
      <c r="AZ43" s="296">
        <f t="shared" si="293"/>
        <v>0</v>
      </c>
      <c r="BA43" s="296">
        <f t="shared" si="294"/>
        <v>0</v>
      </c>
      <c r="BB43" s="296">
        <f t="shared" si="295"/>
        <v>0</v>
      </c>
      <c r="BC43" s="296">
        <f t="shared" si="296"/>
        <v>0</v>
      </c>
      <c r="BD43" s="296">
        <f t="shared" si="297"/>
        <v>0</v>
      </c>
      <c r="BE43" s="296">
        <f t="shared" si="298"/>
        <v>0</v>
      </c>
      <c r="BF43" s="296">
        <f t="shared" si="299"/>
        <v>0</v>
      </c>
      <c r="BG43" s="296">
        <f t="shared" si="300"/>
        <v>0</v>
      </c>
      <c r="BH43" s="296">
        <f t="shared" si="301"/>
        <v>0</v>
      </c>
      <c r="BI43" s="296">
        <f t="shared" si="302"/>
        <v>0</v>
      </c>
      <c r="BJ43" s="296">
        <f t="shared" si="303"/>
        <v>0</v>
      </c>
      <c r="BK43" s="66">
        <f t="shared" si="304"/>
        <v>0</v>
      </c>
      <c r="BM43" s="302">
        <v>0</v>
      </c>
      <c r="BN43" s="302">
        <v>0</v>
      </c>
      <c r="BO43" s="302">
        <v>0</v>
      </c>
      <c r="BP43" s="302">
        <v>0</v>
      </c>
      <c r="BQ43" s="302">
        <v>0</v>
      </c>
      <c r="BR43" s="302">
        <v>0</v>
      </c>
      <c r="BS43" s="302">
        <v>0</v>
      </c>
      <c r="BU43" s="302">
        <v>0</v>
      </c>
      <c r="BV43" s="302">
        <v>0</v>
      </c>
      <c r="BW43" s="302">
        <v>0</v>
      </c>
      <c r="BX43" s="302">
        <v>0</v>
      </c>
      <c r="BY43" s="302">
        <v>0</v>
      </c>
      <c r="BZ43" s="302">
        <v>0</v>
      </c>
      <c r="CA43" s="302">
        <v>0</v>
      </c>
      <c r="CC43" s="302">
        <v>0</v>
      </c>
      <c r="CD43" s="302">
        <v>0</v>
      </c>
      <c r="CE43" s="302">
        <v>0</v>
      </c>
      <c r="CF43" s="302">
        <v>0</v>
      </c>
      <c r="CG43" s="302">
        <v>0</v>
      </c>
      <c r="CH43" s="302">
        <v>0</v>
      </c>
      <c r="CI43" s="302">
        <v>0</v>
      </c>
      <c r="CK43" s="302">
        <v>0</v>
      </c>
      <c r="CL43" s="302">
        <v>0</v>
      </c>
      <c r="CM43" s="302">
        <v>0</v>
      </c>
      <c r="CN43" s="302">
        <v>0</v>
      </c>
      <c r="CO43" s="302">
        <v>0</v>
      </c>
      <c r="CP43" s="302">
        <v>0</v>
      </c>
      <c r="CQ43" s="302">
        <v>0</v>
      </c>
      <c r="CS43" s="496"/>
      <c r="CT43" s="186" t="s">
        <v>59</v>
      </c>
      <c r="CU43" s="367">
        <v>0</v>
      </c>
      <c r="CV43" s="367">
        <v>1.2706966751134868E-3</v>
      </c>
      <c r="CW43" s="367">
        <v>0</v>
      </c>
      <c r="CX43" s="367">
        <v>0</v>
      </c>
      <c r="CY43" s="367">
        <v>7.2807350794097036E-3</v>
      </c>
      <c r="CZ43" s="367">
        <v>2.1025439289983178E-4</v>
      </c>
      <c r="DA43" s="367">
        <v>0</v>
      </c>
      <c r="DB43" s="367">
        <v>0</v>
      </c>
      <c r="DC43" s="367">
        <v>2.8367770178137843E-3</v>
      </c>
      <c r="DD43" s="367">
        <v>2.4274825362071489E-3</v>
      </c>
      <c r="DE43" s="367">
        <v>2.1918164195201591E-3</v>
      </c>
      <c r="DF43" s="367">
        <v>0.34846676983458236</v>
      </c>
      <c r="DG43" s="368">
        <f t="shared" si="305"/>
        <v>0.36468453195554645</v>
      </c>
      <c r="DI43" s="496"/>
      <c r="DJ43" s="186" t="s">
        <v>59</v>
      </c>
      <c r="DK43" s="367">
        <v>0</v>
      </c>
      <c r="DL43" s="367">
        <v>0</v>
      </c>
      <c r="DM43" s="367">
        <v>0</v>
      </c>
      <c r="DN43" s="367">
        <v>0</v>
      </c>
      <c r="DO43" s="367">
        <v>0</v>
      </c>
      <c r="DP43" s="367">
        <v>0</v>
      </c>
      <c r="DQ43" s="367">
        <v>6.4463466531461565E-3</v>
      </c>
      <c r="DR43" s="367">
        <v>8.3095231926450068E-3</v>
      </c>
      <c r="DS43" s="367">
        <v>1.0091492701780549E-2</v>
      </c>
      <c r="DT43" s="367">
        <v>1.0909915936360426E-2</v>
      </c>
      <c r="DU43" s="367">
        <v>9.1217039820336906E-3</v>
      </c>
      <c r="DV43" s="367">
        <v>0.13574263359702785</v>
      </c>
      <c r="DW43" s="368">
        <f t="shared" si="306"/>
        <v>0.18062161606299368</v>
      </c>
      <c r="DY43" s="496"/>
      <c r="DZ43" s="186" t="s">
        <v>59</v>
      </c>
      <c r="EA43" s="367">
        <v>0</v>
      </c>
      <c r="EB43" s="367">
        <v>0</v>
      </c>
      <c r="EC43" s="367">
        <v>0</v>
      </c>
      <c r="ED43" s="367">
        <v>0</v>
      </c>
      <c r="EE43" s="367">
        <v>0</v>
      </c>
      <c r="EF43" s="367">
        <v>0</v>
      </c>
      <c r="EG43" s="367">
        <v>0</v>
      </c>
      <c r="EH43" s="367">
        <v>0</v>
      </c>
      <c r="EI43" s="367">
        <v>0</v>
      </c>
      <c r="EJ43" s="367">
        <v>0</v>
      </c>
      <c r="EK43" s="367">
        <v>0</v>
      </c>
      <c r="EL43" s="367">
        <v>0</v>
      </c>
      <c r="EM43" s="368">
        <f t="shared" si="307"/>
        <v>0</v>
      </c>
      <c r="EO43" s="496"/>
      <c r="EP43" s="186" t="s">
        <v>59</v>
      </c>
      <c r="EQ43" s="367">
        <v>0</v>
      </c>
      <c r="ER43" s="367">
        <v>0</v>
      </c>
      <c r="ES43" s="367">
        <v>0</v>
      </c>
      <c r="ET43" s="367">
        <v>4.0523413008846983E-3</v>
      </c>
      <c r="EU43" s="367">
        <v>1.2816900077953226E-3</v>
      </c>
      <c r="EV43" s="367">
        <v>0</v>
      </c>
      <c r="EW43" s="367">
        <v>0</v>
      </c>
      <c r="EX43" s="367">
        <v>0</v>
      </c>
      <c r="EY43" s="367">
        <v>0</v>
      </c>
      <c r="EZ43" s="367">
        <v>0</v>
      </c>
      <c r="FA43" s="367">
        <v>0</v>
      </c>
      <c r="FB43" s="367">
        <v>0</v>
      </c>
      <c r="FC43" s="368">
        <f t="shared" si="308"/>
        <v>5.3340313086800211E-3</v>
      </c>
    </row>
    <row r="44" spans="1:160" x14ac:dyDescent="0.35">
      <c r="A44" s="496"/>
      <c r="B44" s="186" t="s">
        <v>58</v>
      </c>
      <c r="C44" s="296">
        <f t="shared" si="254"/>
        <v>0</v>
      </c>
      <c r="D44" s="296">
        <f t="shared" si="255"/>
        <v>0</v>
      </c>
      <c r="E44" s="296">
        <f t="shared" si="256"/>
        <v>0</v>
      </c>
      <c r="F44" s="296">
        <f t="shared" si="257"/>
        <v>0</v>
      </c>
      <c r="G44" s="296">
        <f t="shared" si="309"/>
        <v>0</v>
      </c>
      <c r="H44" s="296">
        <f t="shared" si="258"/>
        <v>0</v>
      </c>
      <c r="I44" s="296">
        <f t="shared" si="259"/>
        <v>0</v>
      </c>
      <c r="J44" s="296">
        <f t="shared" si="260"/>
        <v>0</v>
      </c>
      <c r="K44" s="296">
        <f t="shared" si="261"/>
        <v>0</v>
      </c>
      <c r="L44" s="296">
        <f t="shared" si="262"/>
        <v>0</v>
      </c>
      <c r="M44" s="296">
        <f t="shared" si="263"/>
        <v>0</v>
      </c>
      <c r="N44" s="296">
        <f t="shared" si="264"/>
        <v>0</v>
      </c>
      <c r="O44" s="66">
        <f t="shared" si="265"/>
        <v>0</v>
      </c>
      <c r="Q44" s="496"/>
      <c r="R44" s="186" t="s">
        <v>58</v>
      </c>
      <c r="S44" s="296">
        <f t="shared" si="266"/>
        <v>0</v>
      </c>
      <c r="T44" s="296">
        <f t="shared" si="267"/>
        <v>0</v>
      </c>
      <c r="U44" s="296">
        <f t="shared" si="268"/>
        <v>0</v>
      </c>
      <c r="V44" s="296">
        <f t="shared" si="269"/>
        <v>0</v>
      </c>
      <c r="W44" s="296">
        <f t="shared" si="270"/>
        <v>0</v>
      </c>
      <c r="X44" s="296">
        <f t="shared" si="271"/>
        <v>0</v>
      </c>
      <c r="Y44" s="296">
        <f t="shared" si="272"/>
        <v>0</v>
      </c>
      <c r="Z44" s="296">
        <f t="shared" si="273"/>
        <v>0</v>
      </c>
      <c r="AA44" s="296">
        <f t="shared" si="274"/>
        <v>0</v>
      </c>
      <c r="AB44" s="296">
        <f t="shared" si="275"/>
        <v>0</v>
      </c>
      <c r="AC44" s="296">
        <f t="shared" si="276"/>
        <v>0</v>
      </c>
      <c r="AD44" s="296">
        <f t="shared" si="277"/>
        <v>0</v>
      </c>
      <c r="AE44" s="66">
        <f t="shared" si="278"/>
        <v>0</v>
      </c>
      <c r="AG44" s="496"/>
      <c r="AH44" s="186" t="s">
        <v>58</v>
      </c>
      <c r="AI44" s="296">
        <f t="shared" si="279"/>
        <v>0</v>
      </c>
      <c r="AJ44" s="296">
        <f t="shared" si="280"/>
        <v>0</v>
      </c>
      <c r="AK44" s="296">
        <f t="shared" si="281"/>
        <v>0</v>
      </c>
      <c r="AL44" s="296">
        <f t="shared" si="282"/>
        <v>0</v>
      </c>
      <c r="AM44" s="296">
        <f t="shared" si="283"/>
        <v>0</v>
      </c>
      <c r="AN44" s="296">
        <f t="shared" si="284"/>
        <v>0</v>
      </c>
      <c r="AO44" s="296">
        <f t="shared" si="285"/>
        <v>0</v>
      </c>
      <c r="AP44" s="296">
        <f t="shared" si="286"/>
        <v>0</v>
      </c>
      <c r="AQ44" s="296">
        <f t="shared" si="287"/>
        <v>0</v>
      </c>
      <c r="AR44" s="296">
        <f t="shared" si="288"/>
        <v>0</v>
      </c>
      <c r="AS44" s="296">
        <f t="shared" si="289"/>
        <v>0</v>
      </c>
      <c r="AT44" s="296">
        <f t="shared" si="290"/>
        <v>0</v>
      </c>
      <c r="AU44" s="66">
        <f t="shared" si="291"/>
        <v>0</v>
      </c>
      <c r="AW44" s="496"/>
      <c r="AX44" s="186" t="s">
        <v>58</v>
      </c>
      <c r="AY44" s="296">
        <f t="shared" si="292"/>
        <v>0</v>
      </c>
      <c r="AZ44" s="296">
        <f t="shared" si="293"/>
        <v>0</v>
      </c>
      <c r="BA44" s="296">
        <f t="shared" si="294"/>
        <v>0</v>
      </c>
      <c r="BB44" s="296">
        <f t="shared" si="295"/>
        <v>0</v>
      </c>
      <c r="BC44" s="296">
        <f t="shared" si="296"/>
        <v>0</v>
      </c>
      <c r="BD44" s="296">
        <f t="shared" si="297"/>
        <v>0</v>
      </c>
      <c r="BE44" s="296">
        <f t="shared" si="298"/>
        <v>0</v>
      </c>
      <c r="BF44" s="296">
        <f t="shared" si="299"/>
        <v>0</v>
      </c>
      <c r="BG44" s="296">
        <f t="shared" si="300"/>
        <v>0</v>
      </c>
      <c r="BH44" s="296">
        <f t="shared" si="301"/>
        <v>0</v>
      </c>
      <c r="BI44" s="296">
        <f t="shared" si="302"/>
        <v>0</v>
      </c>
      <c r="BJ44" s="296">
        <f t="shared" si="303"/>
        <v>0</v>
      </c>
      <c r="BK44" s="66">
        <f t="shared" si="304"/>
        <v>0</v>
      </c>
      <c r="BM44" s="302">
        <v>0</v>
      </c>
      <c r="BN44" s="302">
        <v>0</v>
      </c>
      <c r="BO44" s="302">
        <v>0</v>
      </c>
      <c r="BP44" s="302">
        <v>0</v>
      </c>
      <c r="BQ44" s="302">
        <v>0</v>
      </c>
      <c r="BR44" s="302">
        <v>0</v>
      </c>
      <c r="BS44" s="302">
        <v>0</v>
      </c>
      <c r="BU44" s="302">
        <v>0</v>
      </c>
      <c r="BV44" s="302">
        <v>0</v>
      </c>
      <c r="BW44" s="302">
        <v>0</v>
      </c>
      <c r="BX44" s="302">
        <v>0</v>
      </c>
      <c r="BY44" s="302">
        <v>0</v>
      </c>
      <c r="BZ44" s="302">
        <v>0</v>
      </c>
      <c r="CA44" s="302">
        <v>0</v>
      </c>
      <c r="CC44" s="302">
        <v>0</v>
      </c>
      <c r="CD44" s="302">
        <v>0</v>
      </c>
      <c r="CE44" s="302">
        <v>0</v>
      </c>
      <c r="CF44" s="302">
        <v>0</v>
      </c>
      <c r="CG44" s="302">
        <v>0</v>
      </c>
      <c r="CH44" s="302">
        <v>0</v>
      </c>
      <c r="CI44" s="302">
        <v>0</v>
      </c>
      <c r="CK44" s="302">
        <v>0</v>
      </c>
      <c r="CL44" s="302">
        <v>0</v>
      </c>
      <c r="CM44" s="302">
        <v>0</v>
      </c>
      <c r="CN44" s="302">
        <v>0</v>
      </c>
      <c r="CO44" s="302">
        <v>0</v>
      </c>
      <c r="CP44" s="302">
        <v>0</v>
      </c>
      <c r="CQ44" s="302">
        <v>0</v>
      </c>
      <c r="CS44" s="496"/>
      <c r="CT44" s="186" t="s">
        <v>58</v>
      </c>
      <c r="CU44" s="367">
        <v>0</v>
      </c>
      <c r="CV44" s="367">
        <v>0</v>
      </c>
      <c r="CW44" s="367">
        <v>0</v>
      </c>
      <c r="CX44" s="367">
        <v>0</v>
      </c>
      <c r="CY44" s="367">
        <v>0</v>
      </c>
      <c r="CZ44" s="367">
        <v>0</v>
      </c>
      <c r="DA44" s="367">
        <v>0</v>
      </c>
      <c r="DB44" s="367">
        <v>0</v>
      </c>
      <c r="DC44" s="367">
        <v>0</v>
      </c>
      <c r="DD44" s="367">
        <v>0</v>
      </c>
      <c r="DE44" s="367">
        <v>0</v>
      </c>
      <c r="DF44" s="367">
        <v>0</v>
      </c>
      <c r="DG44" s="368">
        <f t="shared" si="305"/>
        <v>0</v>
      </c>
      <c r="DI44" s="496"/>
      <c r="DJ44" s="186" t="s">
        <v>58</v>
      </c>
      <c r="DK44" s="367">
        <v>0</v>
      </c>
      <c r="DL44" s="367">
        <v>0</v>
      </c>
      <c r="DM44" s="367">
        <v>0</v>
      </c>
      <c r="DN44" s="367">
        <v>0</v>
      </c>
      <c r="DO44" s="367">
        <v>0</v>
      </c>
      <c r="DP44" s="367">
        <v>0</v>
      </c>
      <c r="DQ44" s="367">
        <v>0</v>
      </c>
      <c r="DR44" s="367">
        <v>0</v>
      </c>
      <c r="DS44" s="367">
        <v>0</v>
      </c>
      <c r="DT44" s="367">
        <v>0</v>
      </c>
      <c r="DU44" s="367">
        <v>0</v>
      </c>
      <c r="DV44" s="367">
        <v>0</v>
      </c>
      <c r="DW44" s="368">
        <f t="shared" si="306"/>
        <v>0</v>
      </c>
      <c r="DY44" s="496"/>
      <c r="DZ44" s="186" t="s">
        <v>58</v>
      </c>
      <c r="EA44" s="367">
        <v>0</v>
      </c>
      <c r="EB44" s="367">
        <v>0</v>
      </c>
      <c r="EC44" s="367">
        <v>0</v>
      </c>
      <c r="ED44" s="367">
        <v>0</v>
      </c>
      <c r="EE44" s="367">
        <v>0</v>
      </c>
      <c r="EF44" s="367">
        <v>0</v>
      </c>
      <c r="EG44" s="367">
        <v>0</v>
      </c>
      <c r="EH44" s="367">
        <v>0</v>
      </c>
      <c r="EI44" s="367">
        <v>0</v>
      </c>
      <c r="EJ44" s="367">
        <v>0</v>
      </c>
      <c r="EK44" s="367">
        <v>0</v>
      </c>
      <c r="EL44" s="367">
        <v>0</v>
      </c>
      <c r="EM44" s="368">
        <f t="shared" si="307"/>
        <v>0</v>
      </c>
      <c r="EO44" s="496"/>
      <c r="EP44" s="186" t="s">
        <v>58</v>
      </c>
      <c r="EQ44" s="367">
        <v>0</v>
      </c>
      <c r="ER44" s="367">
        <v>0</v>
      </c>
      <c r="ES44" s="367">
        <v>0</v>
      </c>
      <c r="ET44" s="367">
        <v>0</v>
      </c>
      <c r="EU44" s="367">
        <v>0</v>
      </c>
      <c r="EV44" s="367">
        <v>0</v>
      </c>
      <c r="EW44" s="367">
        <v>0</v>
      </c>
      <c r="EX44" s="367">
        <v>0</v>
      </c>
      <c r="EY44" s="367">
        <v>0</v>
      </c>
      <c r="EZ44" s="367">
        <v>0</v>
      </c>
      <c r="FA44" s="367">
        <v>0</v>
      </c>
      <c r="FB44" s="367">
        <v>0</v>
      </c>
      <c r="FC44" s="368">
        <f t="shared" si="308"/>
        <v>0</v>
      </c>
    </row>
    <row r="45" spans="1:160" x14ac:dyDescent="0.35">
      <c r="A45" s="496"/>
      <c r="B45" s="186" t="s">
        <v>57</v>
      </c>
      <c r="C45" s="296">
        <f t="shared" si="254"/>
        <v>0</v>
      </c>
      <c r="D45" s="296">
        <f t="shared" si="255"/>
        <v>0</v>
      </c>
      <c r="E45" s="296">
        <f t="shared" si="256"/>
        <v>0</v>
      </c>
      <c r="F45" s="296">
        <f t="shared" si="257"/>
        <v>0</v>
      </c>
      <c r="G45" s="296">
        <f t="shared" si="309"/>
        <v>0</v>
      </c>
      <c r="H45" s="296">
        <f t="shared" si="258"/>
        <v>0</v>
      </c>
      <c r="I45" s="296">
        <f t="shared" si="259"/>
        <v>0</v>
      </c>
      <c r="J45" s="296">
        <f t="shared" si="260"/>
        <v>0</v>
      </c>
      <c r="K45" s="296">
        <f t="shared" si="261"/>
        <v>0</v>
      </c>
      <c r="L45" s="296">
        <f t="shared" si="262"/>
        <v>0</v>
      </c>
      <c r="M45" s="296">
        <f t="shared" si="263"/>
        <v>0</v>
      </c>
      <c r="N45" s="296">
        <f t="shared" si="264"/>
        <v>0</v>
      </c>
      <c r="O45" s="66">
        <f t="shared" si="265"/>
        <v>0</v>
      </c>
      <c r="Q45" s="496"/>
      <c r="R45" s="186" t="s">
        <v>57</v>
      </c>
      <c r="S45" s="296">
        <f t="shared" si="266"/>
        <v>0</v>
      </c>
      <c r="T45" s="296">
        <f t="shared" si="267"/>
        <v>0</v>
      </c>
      <c r="U45" s="296">
        <f t="shared" si="268"/>
        <v>0</v>
      </c>
      <c r="V45" s="296">
        <f t="shared" si="269"/>
        <v>0</v>
      </c>
      <c r="W45" s="296">
        <f t="shared" si="270"/>
        <v>0</v>
      </c>
      <c r="X45" s="296">
        <f t="shared" si="271"/>
        <v>0</v>
      </c>
      <c r="Y45" s="296">
        <f t="shared" si="272"/>
        <v>0</v>
      </c>
      <c r="Z45" s="296">
        <f t="shared" si="273"/>
        <v>0</v>
      </c>
      <c r="AA45" s="296">
        <f t="shared" si="274"/>
        <v>0</v>
      </c>
      <c r="AB45" s="296">
        <f t="shared" si="275"/>
        <v>0</v>
      </c>
      <c r="AC45" s="296">
        <f t="shared" si="276"/>
        <v>0</v>
      </c>
      <c r="AD45" s="296">
        <f t="shared" si="277"/>
        <v>0</v>
      </c>
      <c r="AE45" s="66">
        <f t="shared" si="278"/>
        <v>0</v>
      </c>
      <c r="AG45" s="496"/>
      <c r="AH45" s="186" t="s">
        <v>57</v>
      </c>
      <c r="AI45" s="296">
        <f t="shared" si="279"/>
        <v>0</v>
      </c>
      <c r="AJ45" s="296">
        <f t="shared" si="280"/>
        <v>0</v>
      </c>
      <c r="AK45" s="296">
        <f t="shared" si="281"/>
        <v>0</v>
      </c>
      <c r="AL45" s="296">
        <f t="shared" si="282"/>
        <v>0</v>
      </c>
      <c r="AM45" s="296">
        <f t="shared" si="283"/>
        <v>0</v>
      </c>
      <c r="AN45" s="296">
        <f t="shared" si="284"/>
        <v>0</v>
      </c>
      <c r="AO45" s="296">
        <f t="shared" si="285"/>
        <v>0</v>
      </c>
      <c r="AP45" s="296">
        <f t="shared" si="286"/>
        <v>0</v>
      </c>
      <c r="AQ45" s="296">
        <f t="shared" si="287"/>
        <v>0</v>
      </c>
      <c r="AR45" s="296">
        <f t="shared" si="288"/>
        <v>0</v>
      </c>
      <c r="AS45" s="296">
        <f t="shared" si="289"/>
        <v>0</v>
      </c>
      <c r="AT45" s="296">
        <f t="shared" si="290"/>
        <v>0</v>
      </c>
      <c r="AU45" s="66">
        <f t="shared" si="291"/>
        <v>0</v>
      </c>
      <c r="AW45" s="496"/>
      <c r="AX45" s="186" t="s">
        <v>57</v>
      </c>
      <c r="AY45" s="296">
        <f t="shared" si="292"/>
        <v>0</v>
      </c>
      <c r="AZ45" s="296">
        <f t="shared" si="293"/>
        <v>0</v>
      </c>
      <c r="BA45" s="296">
        <f t="shared" si="294"/>
        <v>0</v>
      </c>
      <c r="BB45" s="296">
        <f t="shared" si="295"/>
        <v>0</v>
      </c>
      <c r="BC45" s="296">
        <f t="shared" si="296"/>
        <v>0</v>
      </c>
      <c r="BD45" s="296">
        <f t="shared" si="297"/>
        <v>0</v>
      </c>
      <c r="BE45" s="296">
        <f t="shared" si="298"/>
        <v>0</v>
      </c>
      <c r="BF45" s="296">
        <f t="shared" si="299"/>
        <v>0</v>
      </c>
      <c r="BG45" s="296">
        <f t="shared" si="300"/>
        <v>0</v>
      </c>
      <c r="BH45" s="296">
        <f t="shared" si="301"/>
        <v>0</v>
      </c>
      <c r="BI45" s="296">
        <f t="shared" si="302"/>
        <v>0</v>
      </c>
      <c r="BJ45" s="296">
        <f t="shared" si="303"/>
        <v>0</v>
      </c>
      <c r="BK45" s="66">
        <f t="shared" si="304"/>
        <v>0</v>
      </c>
      <c r="BM45" s="302">
        <v>0</v>
      </c>
      <c r="BN45" s="302">
        <v>0</v>
      </c>
      <c r="BO45" s="302">
        <v>0</v>
      </c>
      <c r="BP45" s="302">
        <v>0</v>
      </c>
      <c r="BQ45" s="302">
        <v>0</v>
      </c>
      <c r="BR45" s="302">
        <v>0</v>
      </c>
      <c r="BS45" s="302">
        <v>0</v>
      </c>
      <c r="BU45" s="302">
        <v>0</v>
      </c>
      <c r="BV45" s="302">
        <v>0</v>
      </c>
      <c r="BW45" s="302">
        <v>0</v>
      </c>
      <c r="BX45" s="302">
        <v>0</v>
      </c>
      <c r="BY45" s="302">
        <v>0</v>
      </c>
      <c r="BZ45" s="302">
        <v>0</v>
      </c>
      <c r="CA45" s="302">
        <v>0</v>
      </c>
      <c r="CC45" s="302">
        <v>0</v>
      </c>
      <c r="CD45" s="302">
        <v>0</v>
      </c>
      <c r="CE45" s="302">
        <v>0</v>
      </c>
      <c r="CF45" s="302">
        <v>0</v>
      </c>
      <c r="CG45" s="302">
        <v>0</v>
      </c>
      <c r="CH45" s="302">
        <v>0</v>
      </c>
      <c r="CI45" s="302">
        <v>0</v>
      </c>
      <c r="CK45" s="302">
        <v>0</v>
      </c>
      <c r="CL45" s="302">
        <v>0</v>
      </c>
      <c r="CM45" s="302">
        <v>0</v>
      </c>
      <c r="CN45" s="302">
        <v>0</v>
      </c>
      <c r="CO45" s="302">
        <v>0</v>
      </c>
      <c r="CP45" s="302">
        <v>0</v>
      </c>
      <c r="CQ45" s="302">
        <v>0</v>
      </c>
      <c r="CS45" s="496"/>
      <c r="CT45" s="186" t="s">
        <v>57</v>
      </c>
      <c r="CU45" s="367">
        <v>0</v>
      </c>
      <c r="CV45" s="367">
        <v>0</v>
      </c>
      <c r="CW45" s="367">
        <v>0</v>
      </c>
      <c r="CX45" s="367">
        <v>0</v>
      </c>
      <c r="CY45" s="367">
        <v>0</v>
      </c>
      <c r="CZ45" s="367">
        <v>0</v>
      </c>
      <c r="DA45" s="367">
        <v>0</v>
      </c>
      <c r="DB45" s="367">
        <v>0</v>
      </c>
      <c r="DC45" s="367">
        <v>0</v>
      </c>
      <c r="DD45" s="367">
        <v>0</v>
      </c>
      <c r="DE45" s="367">
        <v>0</v>
      </c>
      <c r="DF45" s="367">
        <v>0</v>
      </c>
      <c r="DG45" s="368">
        <f t="shared" si="305"/>
        <v>0</v>
      </c>
      <c r="DI45" s="496"/>
      <c r="DJ45" s="186" t="s">
        <v>57</v>
      </c>
      <c r="DK45" s="367">
        <v>0</v>
      </c>
      <c r="DL45" s="367">
        <v>0</v>
      </c>
      <c r="DM45" s="367">
        <v>0</v>
      </c>
      <c r="DN45" s="367">
        <v>0</v>
      </c>
      <c r="DO45" s="367">
        <v>0</v>
      </c>
      <c r="DP45" s="367">
        <v>0</v>
      </c>
      <c r="DQ45" s="367">
        <v>0</v>
      </c>
      <c r="DR45" s="367">
        <v>0</v>
      </c>
      <c r="DS45" s="367">
        <v>0</v>
      </c>
      <c r="DT45" s="367">
        <v>0</v>
      </c>
      <c r="DU45" s="367">
        <v>0</v>
      </c>
      <c r="DV45" s="367">
        <v>0</v>
      </c>
      <c r="DW45" s="368">
        <f t="shared" si="306"/>
        <v>0</v>
      </c>
      <c r="DY45" s="496"/>
      <c r="DZ45" s="186" t="s">
        <v>57</v>
      </c>
      <c r="EA45" s="367">
        <v>0</v>
      </c>
      <c r="EB45" s="367">
        <v>0</v>
      </c>
      <c r="EC45" s="367">
        <v>0</v>
      </c>
      <c r="ED45" s="367">
        <v>0</v>
      </c>
      <c r="EE45" s="367">
        <v>0</v>
      </c>
      <c r="EF45" s="367">
        <v>0</v>
      </c>
      <c r="EG45" s="367">
        <v>0</v>
      </c>
      <c r="EH45" s="367">
        <v>0</v>
      </c>
      <c r="EI45" s="367">
        <v>0</v>
      </c>
      <c r="EJ45" s="367">
        <v>0</v>
      </c>
      <c r="EK45" s="367">
        <v>0</v>
      </c>
      <c r="EL45" s="367">
        <v>0</v>
      </c>
      <c r="EM45" s="368">
        <f t="shared" si="307"/>
        <v>0</v>
      </c>
      <c r="EO45" s="496"/>
      <c r="EP45" s="186" t="s">
        <v>57</v>
      </c>
      <c r="EQ45" s="367">
        <v>0</v>
      </c>
      <c r="ER45" s="367">
        <v>0</v>
      </c>
      <c r="ES45" s="367">
        <v>0</v>
      </c>
      <c r="ET45" s="367">
        <v>0</v>
      </c>
      <c r="EU45" s="367">
        <v>0</v>
      </c>
      <c r="EV45" s="367">
        <v>0</v>
      </c>
      <c r="EW45" s="367">
        <v>0</v>
      </c>
      <c r="EX45" s="367">
        <v>0</v>
      </c>
      <c r="EY45" s="367">
        <v>0</v>
      </c>
      <c r="EZ45" s="367">
        <v>0</v>
      </c>
      <c r="FA45" s="367">
        <v>0</v>
      </c>
      <c r="FB45" s="367">
        <v>0</v>
      </c>
      <c r="FC45" s="368">
        <f t="shared" si="308"/>
        <v>0</v>
      </c>
    </row>
    <row r="46" spans="1:160" x14ac:dyDescent="0.35">
      <c r="A46" s="496"/>
      <c r="B46" s="186" t="s">
        <v>56</v>
      </c>
      <c r="C46" s="296">
        <f t="shared" si="254"/>
        <v>0</v>
      </c>
      <c r="D46" s="296">
        <f t="shared" si="255"/>
        <v>0</v>
      </c>
      <c r="E46" s="296">
        <f t="shared" si="256"/>
        <v>0</v>
      </c>
      <c r="F46" s="296">
        <f t="shared" si="257"/>
        <v>0</v>
      </c>
      <c r="G46" s="296">
        <f t="shared" si="309"/>
        <v>0</v>
      </c>
      <c r="H46" s="296">
        <f t="shared" si="258"/>
        <v>0</v>
      </c>
      <c r="I46" s="296">
        <f t="shared" si="259"/>
        <v>0</v>
      </c>
      <c r="J46" s="296">
        <f t="shared" si="260"/>
        <v>0</v>
      </c>
      <c r="K46" s="296">
        <f t="shared" si="261"/>
        <v>0</v>
      </c>
      <c r="L46" s="296">
        <f t="shared" si="262"/>
        <v>0</v>
      </c>
      <c r="M46" s="296">
        <f t="shared" si="263"/>
        <v>0</v>
      </c>
      <c r="N46" s="296">
        <f t="shared" si="264"/>
        <v>0</v>
      </c>
      <c r="O46" s="66">
        <f t="shared" si="265"/>
        <v>0</v>
      </c>
      <c r="Q46" s="496"/>
      <c r="R46" s="186" t="s">
        <v>56</v>
      </c>
      <c r="S46" s="296">
        <f t="shared" si="266"/>
        <v>0</v>
      </c>
      <c r="T46" s="296">
        <f t="shared" si="267"/>
        <v>0</v>
      </c>
      <c r="U46" s="296">
        <f t="shared" si="268"/>
        <v>0</v>
      </c>
      <c r="V46" s="296">
        <f t="shared" si="269"/>
        <v>0</v>
      </c>
      <c r="W46" s="296">
        <f t="shared" si="270"/>
        <v>0</v>
      </c>
      <c r="X46" s="296">
        <f t="shared" si="271"/>
        <v>0</v>
      </c>
      <c r="Y46" s="296">
        <f t="shared" si="272"/>
        <v>0</v>
      </c>
      <c r="Z46" s="296">
        <f t="shared" si="273"/>
        <v>0</v>
      </c>
      <c r="AA46" s="296">
        <f t="shared" si="274"/>
        <v>0</v>
      </c>
      <c r="AB46" s="296">
        <f t="shared" si="275"/>
        <v>0</v>
      </c>
      <c r="AC46" s="296">
        <f t="shared" si="276"/>
        <v>0</v>
      </c>
      <c r="AD46" s="296">
        <f t="shared" si="277"/>
        <v>0</v>
      </c>
      <c r="AE46" s="66">
        <f t="shared" si="278"/>
        <v>0</v>
      </c>
      <c r="AG46" s="496"/>
      <c r="AH46" s="186" t="s">
        <v>56</v>
      </c>
      <c r="AI46" s="296">
        <f t="shared" si="279"/>
        <v>0</v>
      </c>
      <c r="AJ46" s="296">
        <f t="shared" si="280"/>
        <v>0</v>
      </c>
      <c r="AK46" s="296">
        <f t="shared" si="281"/>
        <v>0</v>
      </c>
      <c r="AL46" s="296">
        <f t="shared" si="282"/>
        <v>0</v>
      </c>
      <c r="AM46" s="296">
        <f t="shared" si="283"/>
        <v>0</v>
      </c>
      <c r="AN46" s="296">
        <f t="shared" si="284"/>
        <v>0</v>
      </c>
      <c r="AO46" s="296">
        <f t="shared" si="285"/>
        <v>0</v>
      </c>
      <c r="AP46" s="296">
        <f t="shared" si="286"/>
        <v>0</v>
      </c>
      <c r="AQ46" s="296">
        <f t="shared" si="287"/>
        <v>0</v>
      </c>
      <c r="AR46" s="296">
        <f t="shared" si="288"/>
        <v>0</v>
      </c>
      <c r="AS46" s="296">
        <f t="shared" si="289"/>
        <v>0</v>
      </c>
      <c r="AT46" s="296">
        <f t="shared" si="290"/>
        <v>0</v>
      </c>
      <c r="AU46" s="66">
        <f t="shared" si="291"/>
        <v>0</v>
      </c>
      <c r="AW46" s="496"/>
      <c r="AX46" s="186" t="s">
        <v>56</v>
      </c>
      <c r="AY46" s="296">
        <f t="shared" si="292"/>
        <v>0</v>
      </c>
      <c r="AZ46" s="296">
        <f t="shared" si="293"/>
        <v>0</v>
      </c>
      <c r="BA46" s="296">
        <f t="shared" si="294"/>
        <v>0</v>
      </c>
      <c r="BB46" s="296">
        <f t="shared" si="295"/>
        <v>0</v>
      </c>
      <c r="BC46" s="296">
        <f t="shared" si="296"/>
        <v>0</v>
      </c>
      <c r="BD46" s="296">
        <f t="shared" si="297"/>
        <v>0</v>
      </c>
      <c r="BE46" s="296">
        <f t="shared" si="298"/>
        <v>0</v>
      </c>
      <c r="BF46" s="296">
        <f t="shared" si="299"/>
        <v>0</v>
      </c>
      <c r="BG46" s="296">
        <f t="shared" si="300"/>
        <v>0</v>
      </c>
      <c r="BH46" s="296">
        <f t="shared" si="301"/>
        <v>0</v>
      </c>
      <c r="BI46" s="296">
        <f t="shared" si="302"/>
        <v>0</v>
      </c>
      <c r="BJ46" s="296">
        <f t="shared" si="303"/>
        <v>0</v>
      </c>
      <c r="BK46" s="66">
        <f t="shared" si="304"/>
        <v>0</v>
      </c>
      <c r="BM46" s="302">
        <v>0</v>
      </c>
      <c r="BN46" s="302">
        <v>0</v>
      </c>
      <c r="BO46" s="302">
        <v>0</v>
      </c>
      <c r="BP46" s="302">
        <v>0</v>
      </c>
      <c r="BQ46" s="302">
        <v>0</v>
      </c>
      <c r="BR46" s="302">
        <v>0</v>
      </c>
      <c r="BS46" s="302">
        <v>0</v>
      </c>
      <c r="BU46" s="302">
        <v>0</v>
      </c>
      <c r="BV46" s="302">
        <v>0</v>
      </c>
      <c r="BW46" s="302">
        <v>0</v>
      </c>
      <c r="BX46" s="302">
        <v>0</v>
      </c>
      <c r="BY46" s="302">
        <v>0</v>
      </c>
      <c r="BZ46" s="302">
        <v>0</v>
      </c>
      <c r="CA46" s="302">
        <v>0</v>
      </c>
      <c r="CC46" s="302">
        <v>0</v>
      </c>
      <c r="CD46" s="302">
        <v>0</v>
      </c>
      <c r="CE46" s="302">
        <v>0</v>
      </c>
      <c r="CF46" s="302">
        <v>0</v>
      </c>
      <c r="CG46" s="302">
        <v>0</v>
      </c>
      <c r="CH46" s="302">
        <v>0</v>
      </c>
      <c r="CI46" s="302">
        <v>0</v>
      </c>
      <c r="CK46" s="302">
        <v>0</v>
      </c>
      <c r="CL46" s="302">
        <v>0</v>
      </c>
      <c r="CM46" s="302">
        <v>0</v>
      </c>
      <c r="CN46" s="302">
        <v>0</v>
      </c>
      <c r="CO46" s="302">
        <v>0</v>
      </c>
      <c r="CP46" s="302">
        <v>0</v>
      </c>
      <c r="CQ46" s="302">
        <v>0</v>
      </c>
      <c r="CS46" s="496"/>
      <c r="CT46" s="186" t="s">
        <v>56</v>
      </c>
      <c r="CU46" s="367">
        <v>0</v>
      </c>
      <c r="CV46" s="367">
        <v>0</v>
      </c>
      <c r="CW46" s="367">
        <v>0</v>
      </c>
      <c r="CX46" s="367">
        <v>0</v>
      </c>
      <c r="CY46" s="367">
        <v>0</v>
      </c>
      <c r="CZ46" s="367">
        <v>0</v>
      </c>
      <c r="DA46" s="367">
        <v>0</v>
      </c>
      <c r="DB46" s="367">
        <v>0</v>
      </c>
      <c r="DC46" s="367">
        <v>0</v>
      </c>
      <c r="DD46" s="367">
        <v>0</v>
      </c>
      <c r="DE46" s="367">
        <v>0</v>
      </c>
      <c r="DF46" s="367">
        <v>0</v>
      </c>
      <c r="DG46" s="368">
        <f t="shared" si="305"/>
        <v>0</v>
      </c>
      <c r="DI46" s="496"/>
      <c r="DJ46" s="186" t="s">
        <v>56</v>
      </c>
      <c r="DK46" s="367">
        <v>0</v>
      </c>
      <c r="DL46" s="367">
        <v>0</v>
      </c>
      <c r="DM46" s="367">
        <v>0</v>
      </c>
      <c r="DN46" s="367">
        <v>0</v>
      </c>
      <c r="DO46" s="367">
        <v>0</v>
      </c>
      <c r="DP46" s="367">
        <v>0</v>
      </c>
      <c r="DQ46" s="367">
        <v>0</v>
      </c>
      <c r="DR46" s="367">
        <v>0</v>
      </c>
      <c r="DS46" s="367">
        <v>0</v>
      </c>
      <c r="DT46" s="367">
        <v>0</v>
      </c>
      <c r="DU46" s="367">
        <v>0</v>
      </c>
      <c r="DV46" s="367">
        <v>0</v>
      </c>
      <c r="DW46" s="368">
        <f t="shared" si="306"/>
        <v>0</v>
      </c>
      <c r="DY46" s="496"/>
      <c r="DZ46" s="186" t="s">
        <v>56</v>
      </c>
      <c r="EA46" s="367">
        <v>0</v>
      </c>
      <c r="EB46" s="367">
        <v>0</v>
      </c>
      <c r="EC46" s="367">
        <v>0</v>
      </c>
      <c r="ED46" s="367">
        <v>0</v>
      </c>
      <c r="EE46" s="367">
        <v>0</v>
      </c>
      <c r="EF46" s="367">
        <v>0</v>
      </c>
      <c r="EG46" s="367">
        <v>0</v>
      </c>
      <c r="EH46" s="367">
        <v>0</v>
      </c>
      <c r="EI46" s="367">
        <v>0</v>
      </c>
      <c r="EJ46" s="367">
        <v>0</v>
      </c>
      <c r="EK46" s="367">
        <v>0</v>
      </c>
      <c r="EL46" s="367">
        <v>0</v>
      </c>
      <c r="EM46" s="368">
        <f t="shared" si="307"/>
        <v>0</v>
      </c>
      <c r="EO46" s="496"/>
      <c r="EP46" s="186" t="s">
        <v>56</v>
      </c>
      <c r="EQ46" s="367">
        <v>0</v>
      </c>
      <c r="ER46" s="367">
        <v>0</v>
      </c>
      <c r="ES46" s="367">
        <v>0</v>
      </c>
      <c r="ET46" s="367">
        <v>0</v>
      </c>
      <c r="EU46" s="367">
        <v>0</v>
      </c>
      <c r="EV46" s="367">
        <v>0</v>
      </c>
      <c r="EW46" s="367">
        <v>0</v>
      </c>
      <c r="EX46" s="367">
        <v>0</v>
      </c>
      <c r="EY46" s="367">
        <v>0</v>
      </c>
      <c r="EZ46" s="367">
        <v>0</v>
      </c>
      <c r="FA46" s="367">
        <v>0</v>
      </c>
      <c r="FB46" s="367">
        <v>0</v>
      </c>
      <c r="FC46" s="368">
        <f t="shared" si="308"/>
        <v>0</v>
      </c>
    </row>
    <row r="47" spans="1:160" ht="16.5" customHeight="1" x14ac:dyDescent="0.35">
      <c r="A47" s="496"/>
      <c r="B47" s="186" t="s">
        <v>55</v>
      </c>
      <c r="C47" s="296">
        <f t="shared" si="254"/>
        <v>0</v>
      </c>
      <c r="D47" s="296">
        <f t="shared" si="255"/>
        <v>0</v>
      </c>
      <c r="E47" s="296">
        <f t="shared" si="256"/>
        <v>0</v>
      </c>
      <c r="F47" s="296">
        <f t="shared" si="257"/>
        <v>0</v>
      </c>
      <c r="G47" s="296">
        <f t="shared" si="309"/>
        <v>0</v>
      </c>
      <c r="H47" s="296">
        <f t="shared" si="258"/>
        <v>0</v>
      </c>
      <c r="I47" s="296">
        <f t="shared" si="259"/>
        <v>0</v>
      </c>
      <c r="J47" s="296">
        <f t="shared" si="260"/>
        <v>0</v>
      </c>
      <c r="K47" s="296">
        <f t="shared" si="261"/>
        <v>0</v>
      </c>
      <c r="L47" s="296">
        <f t="shared" si="262"/>
        <v>0</v>
      </c>
      <c r="M47" s="296">
        <f t="shared" si="263"/>
        <v>0</v>
      </c>
      <c r="N47" s="296">
        <f t="shared" si="264"/>
        <v>0</v>
      </c>
      <c r="O47" s="66">
        <f t="shared" si="265"/>
        <v>0</v>
      </c>
      <c r="Q47" s="496"/>
      <c r="R47" s="186" t="s">
        <v>55</v>
      </c>
      <c r="S47" s="296">
        <f t="shared" si="266"/>
        <v>0</v>
      </c>
      <c r="T47" s="296">
        <f t="shared" si="267"/>
        <v>0</v>
      </c>
      <c r="U47" s="296">
        <f t="shared" si="268"/>
        <v>0</v>
      </c>
      <c r="V47" s="296">
        <f t="shared" si="269"/>
        <v>0</v>
      </c>
      <c r="W47" s="296">
        <f t="shared" si="270"/>
        <v>0</v>
      </c>
      <c r="X47" s="296">
        <f t="shared" si="271"/>
        <v>0</v>
      </c>
      <c r="Y47" s="296">
        <f t="shared" si="272"/>
        <v>0</v>
      </c>
      <c r="Z47" s="296">
        <f t="shared" si="273"/>
        <v>0</v>
      </c>
      <c r="AA47" s="296">
        <f t="shared" si="274"/>
        <v>0</v>
      </c>
      <c r="AB47" s="296">
        <f t="shared" si="275"/>
        <v>0</v>
      </c>
      <c r="AC47" s="296">
        <f t="shared" si="276"/>
        <v>0</v>
      </c>
      <c r="AD47" s="296">
        <f t="shared" si="277"/>
        <v>0</v>
      </c>
      <c r="AE47" s="66">
        <f t="shared" si="278"/>
        <v>0</v>
      </c>
      <c r="AG47" s="496"/>
      <c r="AH47" s="186" t="s">
        <v>55</v>
      </c>
      <c r="AI47" s="296">
        <f t="shared" si="279"/>
        <v>0</v>
      </c>
      <c r="AJ47" s="296">
        <f t="shared" si="280"/>
        <v>0</v>
      </c>
      <c r="AK47" s="296">
        <f t="shared" si="281"/>
        <v>0</v>
      </c>
      <c r="AL47" s="296">
        <f t="shared" si="282"/>
        <v>0</v>
      </c>
      <c r="AM47" s="296">
        <f t="shared" si="283"/>
        <v>0</v>
      </c>
      <c r="AN47" s="296">
        <f t="shared" si="284"/>
        <v>0</v>
      </c>
      <c r="AO47" s="296">
        <f t="shared" si="285"/>
        <v>0</v>
      </c>
      <c r="AP47" s="296">
        <f t="shared" si="286"/>
        <v>0</v>
      </c>
      <c r="AQ47" s="296">
        <f t="shared" si="287"/>
        <v>0</v>
      </c>
      <c r="AR47" s="296">
        <f t="shared" si="288"/>
        <v>0</v>
      </c>
      <c r="AS47" s="296">
        <f t="shared" si="289"/>
        <v>0</v>
      </c>
      <c r="AT47" s="296">
        <f t="shared" si="290"/>
        <v>0</v>
      </c>
      <c r="AU47" s="66">
        <f t="shared" si="291"/>
        <v>0</v>
      </c>
      <c r="AW47" s="496"/>
      <c r="AX47" s="186" t="s">
        <v>55</v>
      </c>
      <c r="AY47" s="296">
        <f t="shared" si="292"/>
        <v>0</v>
      </c>
      <c r="AZ47" s="296">
        <f t="shared" si="293"/>
        <v>0</v>
      </c>
      <c r="BA47" s="296">
        <f t="shared" si="294"/>
        <v>0</v>
      </c>
      <c r="BB47" s="296">
        <f t="shared" si="295"/>
        <v>0</v>
      </c>
      <c r="BC47" s="296">
        <f t="shared" si="296"/>
        <v>0</v>
      </c>
      <c r="BD47" s="296">
        <f t="shared" si="297"/>
        <v>0</v>
      </c>
      <c r="BE47" s="296">
        <f t="shared" si="298"/>
        <v>0</v>
      </c>
      <c r="BF47" s="296">
        <f t="shared" si="299"/>
        <v>0</v>
      </c>
      <c r="BG47" s="296">
        <f t="shared" si="300"/>
        <v>0</v>
      </c>
      <c r="BH47" s="296">
        <f t="shared" si="301"/>
        <v>0</v>
      </c>
      <c r="BI47" s="296">
        <f t="shared" si="302"/>
        <v>0</v>
      </c>
      <c r="BJ47" s="296">
        <f t="shared" si="303"/>
        <v>0</v>
      </c>
      <c r="BK47" s="66">
        <f t="shared" si="304"/>
        <v>0</v>
      </c>
      <c r="BM47" s="302">
        <v>0</v>
      </c>
      <c r="BN47" s="302">
        <v>0</v>
      </c>
      <c r="BO47" s="302">
        <v>0</v>
      </c>
      <c r="BP47" s="302">
        <v>0</v>
      </c>
      <c r="BQ47" s="302">
        <v>0</v>
      </c>
      <c r="BR47" s="302">
        <v>0</v>
      </c>
      <c r="BS47" s="302">
        <v>0</v>
      </c>
      <c r="BU47" s="302">
        <v>0</v>
      </c>
      <c r="BV47" s="302">
        <v>0</v>
      </c>
      <c r="BW47" s="302">
        <v>0</v>
      </c>
      <c r="BX47" s="302">
        <v>0</v>
      </c>
      <c r="BY47" s="302">
        <v>0</v>
      </c>
      <c r="BZ47" s="302">
        <v>0</v>
      </c>
      <c r="CA47" s="302">
        <v>0</v>
      </c>
      <c r="CC47" s="302">
        <v>0</v>
      </c>
      <c r="CD47" s="302">
        <v>0</v>
      </c>
      <c r="CE47" s="302">
        <v>0</v>
      </c>
      <c r="CF47" s="302">
        <v>0</v>
      </c>
      <c r="CG47" s="302">
        <v>0</v>
      </c>
      <c r="CH47" s="302">
        <v>0</v>
      </c>
      <c r="CI47" s="302">
        <v>0</v>
      </c>
      <c r="CK47" s="302">
        <v>0</v>
      </c>
      <c r="CL47" s="302">
        <v>0</v>
      </c>
      <c r="CM47" s="302">
        <v>0</v>
      </c>
      <c r="CN47" s="302">
        <v>0</v>
      </c>
      <c r="CO47" s="302">
        <v>0</v>
      </c>
      <c r="CP47" s="302">
        <v>0</v>
      </c>
      <c r="CQ47" s="302">
        <v>0</v>
      </c>
      <c r="CS47" s="496"/>
      <c r="CT47" s="186" t="s">
        <v>55</v>
      </c>
      <c r="CU47" s="367">
        <v>0</v>
      </c>
      <c r="CV47" s="367">
        <v>0</v>
      </c>
      <c r="CW47" s="367">
        <v>0</v>
      </c>
      <c r="CX47" s="367">
        <v>0</v>
      </c>
      <c r="CY47" s="367">
        <v>0</v>
      </c>
      <c r="CZ47" s="367">
        <v>0</v>
      </c>
      <c r="DA47" s="367">
        <v>0</v>
      </c>
      <c r="DB47" s="367">
        <v>0</v>
      </c>
      <c r="DC47" s="367">
        <v>0</v>
      </c>
      <c r="DD47" s="367">
        <v>0</v>
      </c>
      <c r="DE47" s="367">
        <v>0</v>
      </c>
      <c r="DF47" s="367">
        <v>0</v>
      </c>
      <c r="DG47" s="368">
        <f t="shared" si="305"/>
        <v>0</v>
      </c>
      <c r="DI47" s="496"/>
      <c r="DJ47" s="186" t="s">
        <v>55</v>
      </c>
      <c r="DK47" s="367">
        <v>0</v>
      </c>
      <c r="DL47" s="367">
        <v>0</v>
      </c>
      <c r="DM47" s="367">
        <v>0</v>
      </c>
      <c r="DN47" s="367">
        <v>0</v>
      </c>
      <c r="DO47" s="367">
        <v>7.4239190943747785E-2</v>
      </c>
      <c r="DP47" s="367">
        <v>0</v>
      </c>
      <c r="DQ47" s="367">
        <v>0</v>
      </c>
      <c r="DR47" s="367">
        <v>0</v>
      </c>
      <c r="DS47" s="367">
        <v>0</v>
      </c>
      <c r="DT47" s="367">
        <v>0</v>
      </c>
      <c r="DU47" s="367">
        <v>7.4753723107559927E-2</v>
      </c>
      <c r="DV47" s="367">
        <v>0</v>
      </c>
      <c r="DW47" s="368">
        <f t="shared" si="306"/>
        <v>0.14899291405130771</v>
      </c>
      <c r="DY47" s="496"/>
      <c r="DZ47" s="186" t="s">
        <v>55</v>
      </c>
      <c r="EA47" s="367">
        <v>0</v>
      </c>
      <c r="EB47" s="367">
        <v>0</v>
      </c>
      <c r="EC47" s="367">
        <v>0</v>
      </c>
      <c r="ED47" s="367">
        <v>0</v>
      </c>
      <c r="EE47" s="367">
        <v>0</v>
      </c>
      <c r="EF47" s="367">
        <v>0</v>
      </c>
      <c r="EG47" s="367">
        <v>0</v>
      </c>
      <c r="EH47" s="367">
        <v>0</v>
      </c>
      <c r="EI47" s="367">
        <v>0</v>
      </c>
      <c r="EJ47" s="367">
        <v>0</v>
      </c>
      <c r="EK47" s="367">
        <v>0</v>
      </c>
      <c r="EL47" s="367">
        <v>0</v>
      </c>
      <c r="EM47" s="368">
        <f t="shared" si="307"/>
        <v>0</v>
      </c>
      <c r="EO47" s="496"/>
      <c r="EP47" s="186" t="s">
        <v>55</v>
      </c>
      <c r="EQ47" s="367">
        <v>0</v>
      </c>
      <c r="ER47" s="367">
        <v>0</v>
      </c>
      <c r="ES47" s="367">
        <v>0</v>
      </c>
      <c r="ET47" s="367">
        <v>0</v>
      </c>
      <c r="EU47" s="367">
        <v>0</v>
      </c>
      <c r="EV47" s="367">
        <v>0</v>
      </c>
      <c r="EW47" s="367">
        <v>0</v>
      </c>
      <c r="EX47" s="367">
        <v>0</v>
      </c>
      <c r="EY47" s="367">
        <v>0</v>
      </c>
      <c r="EZ47" s="367">
        <v>0</v>
      </c>
      <c r="FA47" s="367">
        <v>0</v>
      </c>
      <c r="FB47" s="367">
        <v>0</v>
      </c>
      <c r="FC47" s="368">
        <f t="shared" si="308"/>
        <v>0</v>
      </c>
    </row>
    <row r="48" spans="1:160" ht="15" thickBot="1" x14ac:dyDescent="0.4">
      <c r="A48" s="497"/>
      <c r="B48" s="186" t="s">
        <v>54</v>
      </c>
      <c r="C48" s="296">
        <f t="shared" si="254"/>
        <v>0</v>
      </c>
      <c r="D48" s="296">
        <f t="shared" si="255"/>
        <v>0</v>
      </c>
      <c r="E48" s="296">
        <f t="shared" si="256"/>
        <v>0</v>
      </c>
      <c r="F48" s="296">
        <f t="shared" si="257"/>
        <v>0</v>
      </c>
      <c r="G48" s="296">
        <f t="shared" si="309"/>
        <v>0</v>
      </c>
      <c r="H48" s="296">
        <f t="shared" si="258"/>
        <v>0</v>
      </c>
      <c r="I48" s="296">
        <f t="shared" si="259"/>
        <v>0</v>
      </c>
      <c r="J48" s="296">
        <f t="shared" si="260"/>
        <v>0</v>
      </c>
      <c r="K48" s="296">
        <f t="shared" si="261"/>
        <v>0</v>
      </c>
      <c r="L48" s="296">
        <f t="shared" si="262"/>
        <v>0</v>
      </c>
      <c r="M48" s="296">
        <f t="shared" si="263"/>
        <v>0</v>
      </c>
      <c r="N48" s="296">
        <f t="shared" si="264"/>
        <v>0</v>
      </c>
      <c r="O48" s="66">
        <f t="shared" si="265"/>
        <v>0</v>
      </c>
      <c r="Q48" s="497"/>
      <c r="R48" s="186" t="s">
        <v>54</v>
      </c>
      <c r="S48" s="296">
        <f t="shared" si="266"/>
        <v>0</v>
      </c>
      <c r="T48" s="296">
        <f t="shared" si="267"/>
        <v>0</v>
      </c>
      <c r="U48" s="296">
        <f t="shared" si="268"/>
        <v>0</v>
      </c>
      <c r="V48" s="296">
        <f t="shared" si="269"/>
        <v>0</v>
      </c>
      <c r="W48" s="296">
        <f t="shared" si="270"/>
        <v>0</v>
      </c>
      <c r="X48" s="296">
        <f t="shared" si="271"/>
        <v>0</v>
      </c>
      <c r="Y48" s="296">
        <f t="shared" si="272"/>
        <v>0</v>
      </c>
      <c r="Z48" s="296">
        <f t="shared" si="273"/>
        <v>0</v>
      </c>
      <c r="AA48" s="296">
        <f t="shared" si="274"/>
        <v>0</v>
      </c>
      <c r="AB48" s="296">
        <f t="shared" si="275"/>
        <v>0</v>
      </c>
      <c r="AC48" s="296">
        <f t="shared" si="276"/>
        <v>0</v>
      </c>
      <c r="AD48" s="296">
        <f t="shared" si="277"/>
        <v>0</v>
      </c>
      <c r="AE48" s="66">
        <f t="shared" si="278"/>
        <v>0</v>
      </c>
      <c r="AG48" s="497"/>
      <c r="AH48" s="186" t="s">
        <v>54</v>
      </c>
      <c r="AI48" s="296">
        <f t="shared" si="279"/>
        <v>0</v>
      </c>
      <c r="AJ48" s="296">
        <f t="shared" si="280"/>
        <v>0</v>
      </c>
      <c r="AK48" s="296">
        <f t="shared" si="281"/>
        <v>0</v>
      </c>
      <c r="AL48" s="296">
        <f t="shared" si="282"/>
        <v>0</v>
      </c>
      <c r="AM48" s="296">
        <f t="shared" si="283"/>
        <v>0</v>
      </c>
      <c r="AN48" s="296">
        <f t="shared" si="284"/>
        <v>0</v>
      </c>
      <c r="AO48" s="296">
        <f t="shared" si="285"/>
        <v>0</v>
      </c>
      <c r="AP48" s="296">
        <f t="shared" si="286"/>
        <v>0</v>
      </c>
      <c r="AQ48" s="296">
        <f t="shared" si="287"/>
        <v>0</v>
      </c>
      <c r="AR48" s="296">
        <f t="shared" si="288"/>
        <v>0</v>
      </c>
      <c r="AS48" s="296">
        <f t="shared" si="289"/>
        <v>0</v>
      </c>
      <c r="AT48" s="296">
        <f t="shared" si="290"/>
        <v>0</v>
      </c>
      <c r="AU48" s="66">
        <f t="shared" si="291"/>
        <v>0</v>
      </c>
      <c r="AW48" s="497"/>
      <c r="AX48" s="186" t="s">
        <v>54</v>
      </c>
      <c r="AY48" s="296">
        <f t="shared" si="292"/>
        <v>0</v>
      </c>
      <c r="AZ48" s="296">
        <f t="shared" si="293"/>
        <v>0</v>
      </c>
      <c r="BA48" s="296">
        <f t="shared" si="294"/>
        <v>0</v>
      </c>
      <c r="BB48" s="296">
        <f t="shared" si="295"/>
        <v>0</v>
      </c>
      <c r="BC48" s="296">
        <f t="shared" si="296"/>
        <v>0</v>
      </c>
      <c r="BD48" s="296">
        <f t="shared" si="297"/>
        <v>0</v>
      </c>
      <c r="BE48" s="296">
        <f t="shared" si="298"/>
        <v>0</v>
      </c>
      <c r="BF48" s="296">
        <f t="shared" si="299"/>
        <v>0</v>
      </c>
      <c r="BG48" s="296">
        <f t="shared" si="300"/>
        <v>0</v>
      </c>
      <c r="BH48" s="296">
        <f t="shared" si="301"/>
        <v>0</v>
      </c>
      <c r="BI48" s="296">
        <f t="shared" si="302"/>
        <v>0</v>
      </c>
      <c r="BJ48" s="296">
        <f t="shared" si="303"/>
        <v>0</v>
      </c>
      <c r="BK48" s="66">
        <f t="shared" si="304"/>
        <v>0</v>
      </c>
      <c r="BM48" s="302">
        <v>0</v>
      </c>
      <c r="BN48" s="302">
        <v>0</v>
      </c>
      <c r="BO48" s="302">
        <v>0</v>
      </c>
      <c r="BP48" s="302">
        <v>0</v>
      </c>
      <c r="BQ48" s="302">
        <v>0</v>
      </c>
      <c r="BR48" s="302">
        <v>0</v>
      </c>
      <c r="BS48" s="302">
        <v>0</v>
      </c>
      <c r="BU48" s="302">
        <v>0</v>
      </c>
      <c r="BV48" s="302">
        <v>0</v>
      </c>
      <c r="BW48" s="302">
        <v>0</v>
      </c>
      <c r="BX48" s="302">
        <v>0</v>
      </c>
      <c r="BY48" s="302">
        <v>0</v>
      </c>
      <c r="BZ48" s="302">
        <v>0</v>
      </c>
      <c r="CA48" s="302">
        <v>0</v>
      </c>
      <c r="CC48" s="302">
        <v>0</v>
      </c>
      <c r="CD48" s="302">
        <v>0</v>
      </c>
      <c r="CE48" s="302">
        <v>0</v>
      </c>
      <c r="CF48" s="302">
        <v>0</v>
      </c>
      <c r="CG48" s="302">
        <v>0</v>
      </c>
      <c r="CH48" s="302">
        <v>0</v>
      </c>
      <c r="CI48" s="302">
        <v>0</v>
      </c>
      <c r="CK48" s="302">
        <v>0</v>
      </c>
      <c r="CL48" s="302">
        <v>0</v>
      </c>
      <c r="CM48" s="302">
        <v>0</v>
      </c>
      <c r="CN48" s="302">
        <v>0</v>
      </c>
      <c r="CO48" s="302">
        <v>0</v>
      </c>
      <c r="CP48" s="302">
        <v>0</v>
      </c>
      <c r="CQ48" s="302">
        <v>0</v>
      </c>
      <c r="CS48" s="497"/>
      <c r="CT48" s="186" t="s">
        <v>54</v>
      </c>
      <c r="CU48" s="367">
        <v>0</v>
      </c>
      <c r="CV48" s="367">
        <v>0</v>
      </c>
      <c r="CW48" s="367">
        <v>0</v>
      </c>
      <c r="CX48" s="367">
        <v>0</v>
      </c>
      <c r="CY48" s="367">
        <v>0</v>
      </c>
      <c r="CZ48" s="367">
        <v>0</v>
      </c>
      <c r="DA48" s="367">
        <v>0</v>
      </c>
      <c r="DB48" s="367">
        <v>0</v>
      </c>
      <c r="DC48" s="367">
        <v>0</v>
      </c>
      <c r="DD48" s="367">
        <v>0</v>
      </c>
      <c r="DE48" s="367">
        <v>0</v>
      </c>
      <c r="DF48" s="367">
        <v>0</v>
      </c>
      <c r="DG48" s="368">
        <f t="shared" si="305"/>
        <v>0</v>
      </c>
      <c r="DI48" s="497"/>
      <c r="DJ48" s="186" t="s">
        <v>54</v>
      </c>
      <c r="DK48" s="367">
        <v>0</v>
      </c>
      <c r="DL48" s="367">
        <v>0</v>
      </c>
      <c r="DM48" s="367">
        <v>0</v>
      </c>
      <c r="DN48" s="367">
        <v>0</v>
      </c>
      <c r="DO48" s="367">
        <v>0</v>
      </c>
      <c r="DP48" s="367">
        <v>0</v>
      </c>
      <c r="DQ48" s="367">
        <v>0</v>
      </c>
      <c r="DR48" s="367">
        <v>0</v>
      </c>
      <c r="DS48" s="367">
        <v>0</v>
      </c>
      <c r="DT48" s="367">
        <v>0</v>
      </c>
      <c r="DU48" s="367">
        <v>0</v>
      </c>
      <c r="DV48" s="367">
        <v>0</v>
      </c>
      <c r="DW48" s="368">
        <f t="shared" si="306"/>
        <v>0</v>
      </c>
      <c r="DY48" s="497"/>
      <c r="DZ48" s="186" t="s">
        <v>54</v>
      </c>
      <c r="EA48" s="367">
        <v>0</v>
      </c>
      <c r="EB48" s="367">
        <v>0</v>
      </c>
      <c r="EC48" s="367">
        <v>0</v>
      </c>
      <c r="ED48" s="367">
        <v>0</v>
      </c>
      <c r="EE48" s="367">
        <v>0</v>
      </c>
      <c r="EF48" s="367">
        <v>0</v>
      </c>
      <c r="EG48" s="367">
        <v>0</v>
      </c>
      <c r="EH48" s="367">
        <v>0</v>
      </c>
      <c r="EI48" s="367">
        <v>0</v>
      </c>
      <c r="EJ48" s="367">
        <v>0</v>
      </c>
      <c r="EK48" s="367">
        <v>0</v>
      </c>
      <c r="EL48" s="367">
        <v>0</v>
      </c>
      <c r="EM48" s="368">
        <f t="shared" si="307"/>
        <v>0</v>
      </c>
      <c r="EO48" s="497"/>
      <c r="EP48" s="186" t="s">
        <v>54</v>
      </c>
      <c r="EQ48" s="367">
        <v>0</v>
      </c>
      <c r="ER48" s="367">
        <v>0</v>
      </c>
      <c r="ES48" s="367">
        <v>0</v>
      </c>
      <c r="ET48" s="367">
        <v>0</v>
      </c>
      <c r="EU48" s="367">
        <v>0</v>
      </c>
      <c r="EV48" s="367">
        <v>0</v>
      </c>
      <c r="EW48" s="367">
        <v>0</v>
      </c>
      <c r="EX48" s="367">
        <v>0</v>
      </c>
      <c r="EY48" s="367">
        <v>0</v>
      </c>
      <c r="EZ48" s="367">
        <v>0</v>
      </c>
      <c r="FA48" s="367">
        <v>0</v>
      </c>
      <c r="FB48" s="367">
        <v>0</v>
      </c>
      <c r="FC48" s="368">
        <f t="shared" si="308"/>
        <v>0</v>
      </c>
    </row>
    <row r="49" spans="1:160" ht="15" thickBot="1" x14ac:dyDescent="0.4">
      <c r="B49" s="187" t="s">
        <v>43</v>
      </c>
      <c r="C49" s="179">
        <f>SUM(C36:C48)</f>
        <v>0</v>
      </c>
      <c r="D49" s="179">
        <f t="shared" ref="D49" si="310">SUM(D36:D48)</f>
        <v>0</v>
      </c>
      <c r="E49" s="179">
        <f t="shared" ref="E49" si="311">SUM(E36:E48)</f>
        <v>0</v>
      </c>
      <c r="F49" s="179">
        <f t="shared" ref="F49" si="312">SUM(F36:F48)</f>
        <v>0</v>
      </c>
      <c r="G49" s="179">
        <f t="shared" ref="G49" si="313">SUM(G36:G48)</f>
        <v>0</v>
      </c>
      <c r="H49" s="179">
        <f t="shared" ref="H49" si="314">SUM(H36:H48)</f>
        <v>0</v>
      </c>
      <c r="I49" s="179">
        <f t="shared" ref="I49" si="315">SUM(I36:I48)</f>
        <v>0</v>
      </c>
      <c r="J49" s="179">
        <f t="shared" ref="J49" si="316">SUM(J36:J48)</f>
        <v>0</v>
      </c>
      <c r="K49" s="179">
        <f t="shared" ref="K49" si="317">SUM(K36:K48)</f>
        <v>0</v>
      </c>
      <c r="L49" s="179">
        <f t="shared" ref="L49" si="318">SUM(L36:L48)</f>
        <v>0</v>
      </c>
      <c r="M49" s="179">
        <f t="shared" ref="M49" si="319">SUM(M36:M48)</f>
        <v>0</v>
      </c>
      <c r="N49" s="189">
        <f t="shared" ref="N49" si="320">SUM(N36:N48)</f>
        <v>0</v>
      </c>
      <c r="O49" s="69">
        <f t="shared" si="265"/>
        <v>0</v>
      </c>
      <c r="Q49" s="70"/>
      <c r="R49" s="187" t="s">
        <v>43</v>
      </c>
      <c r="S49" s="179">
        <f>SUM(S36:S48)</f>
        <v>0</v>
      </c>
      <c r="T49" s="179">
        <f t="shared" ref="T49" si="321">SUM(T36:T48)</f>
        <v>0</v>
      </c>
      <c r="U49" s="179">
        <f t="shared" ref="U49" si="322">SUM(U36:U48)</f>
        <v>0</v>
      </c>
      <c r="V49" s="179">
        <f t="shared" ref="V49" si="323">SUM(V36:V48)</f>
        <v>0</v>
      </c>
      <c r="W49" s="179">
        <f t="shared" ref="W49" si="324">SUM(W36:W48)</f>
        <v>0</v>
      </c>
      <c r="X49" s="179">
        <f t="shared" ref="X49" si="325">SUM(X36:X48)</f>
        <v>0</v>
      </c>
      <c r="Y49" s="179">
        <f t="shared" ref="Y49" si="326">SUM(Y36:Y48)</f>
        <v>0</v>
      </c>
      <c r="Z49" s="179">
        <f t="shared" ref="Z49" si="327">SUM(Z36:Z48)</f>
        <v>0</v>
      </c>
      <c r="AA49" s="179">
        <f t="shared" ref="AA49" si="328">SUM(AA36:AA48)</f>
        <v>0</v>
      </c>
      <c r="AB49" s="179">
        <f t="shared" ref="AB49" si="329">SUM(AB36:AB48)</f>
        <v>0</v>
      </c>
      <c r="AC49" s="179">
        <f t="shared" ref="AC49" si="330">SUM(AC36:AC48)</f>
        <v>0</v>
      </c>
      <c r="AD49" s="189">
        <f t="shared" ref="AD49" si="331">SUM(AD36:AD48)</f>
        <v>0</v>
      </c>
      <c r="AE49" s="69">
        <f t="shared" si="278"/>
        <v>0</v>
      </c>
      <c r="AG49" s="70"/>
      <c r="AH49" s="187" t="s">
        <v>43</v>
      </c>
      <c r="AI49" s="179">
        <f>SUM(AI36:AI48)</f>
        <v>0</v>
      </c>
      <c r="AJ49" s="179">
        <f t="shared" ref="AJ49" si="332">SUM(AJ36:AJ48)</f>
        <v>0</v>
      </c>
      <c r="AK49" s="179">
        <f t="shared" ref="AK49" si="333">SUM(AK36:AK48)</f>
        <v>0</v>
      </c>
      <c r="AL49" s="179">
        <f t="shared" ref="AL49" si="334">SUM(AL36:AL48)</f>
        <v>0</v>
      </c>
      <c r="AM49" s="179">
        <f t="shared" ref="AM49" si="335">SUM(AM36:AM48)</f>
        <v>0</v>
      </c>
      <c r="AN49" s="179">
        <f t="shared" ref="AN49" si="336">SUM(AN36:AN48)</f>
        <v>0</v>
      </c>
      <c r="AO49" s="179">
        <f t="shared" ref="AO49" si="337">SUM(AO36:AO48)</f>
        <v>0</v>
      </c>
      <c r="AP49" s="179">
        <f t="shared" ref="AP49" si="338">SUM(AP36:AP48)</f>
        <v>0</v>
      </c>
      <c r="AQ49" s="179">
        <f t="shared" ref="AQ49" si="339">SUM(AQ36:AQ48)</f>
        <v>0</v>
      </c>
      <c r="AR49" s="179">
        <f t="shared" ref="AR49" si="340">SUM(AR36:AR48)</f>
        <v>0</v>
      </c>
      <c r="AS49" s="179">
        <f t="shared" ref="AS49" si="341">SUM(AS36:AS48)</f>
        <v>0</v>
      </c>
      <c r="AT49" s="189">
        <f t="shared" ref="AT49" si="342">SUM(AT36:AT48)</f>
        <v>0</v>
      </c>
      <c r="AU49" s="69">
        <f t="shared" si="291"/>
        <v>0</v>
      </c>
      <c r="AW49" s="70"/>
      <c r="AX49" s="187" t="s">
        <v>43</v>
      </c>
      <c r="AY49" s="179">
        <f>SUM(AY36:AY48)</f>
        <v>0</v>
      </c>
      <c r="AZ49" s="179">
        <f t="shared" ref="AZ49" si="343">SUM(AZ36:AZ48)</f>
        <v>0</v>
      </c>
      <c r="BA49" s="179">
        <f t="shared" ref="BA49" si="344">SUM(BA36:BA48)</f>
        <v>0</v>
      </c>
      <c r="BB49" s="179">
        <f t="shared" ref="BB49" si="345">SUM(BB36:BB48)</f>
        <v>0</v>
      </c>
      <c r="BC49" s="179">
        <f t="shared" ref="BC49" si="346">SUM(BC36:BC48)</f>
        <v>0</v>
      </c>
      <c r="BD49" s="179">
        <f t="shared" ref="BD49" si="347">SUM(BD36:BD48)</f>
        <v>0</v>
      </c>
      <c r="BE49" s="179">
        <f t="shared" ref="BE49" si="348">SUM(BE36:BE48)</f>
        <v>0</v>
      </c>
      <c r="BF49" s="179">
        <f t="shared" ref="BF49" si="349">SUM(BF36:BF48)</f>
        <v>0</v>
      </c>
      <c r="BG49" s="179">
        <f t="shared" ref="BG49" si="350">SUM(BG36:BG48)</f>
        <v>0</v>
      </c>
      <c r="BH49" s="179">
        <f t="shared" ref="BH49" si="351">SUM(BH36:BH48)</f>
        <v>0</v>
      </c>
      <c r="BI49" s="179">
        <f t="shared" ref="BI49" si="352">SUM(BI36:BI48)</f>
        <v>0</v>
      </c>
      <c r="BJ49" s="189">
        <f t="shared" ref="BJ49" si="353">SUM(BJ36:BJ48)</f>
        <v>0</v>
      </c>
      <c r="BK49" s="69">
        <f t="shared" si="304"/>
        <v>0</v>
      </c>
      <c r="BM49" s="302">
        <f t="shared" ref="BM49" si="354">SUM(BM36:BM48)</f>
        <v>0</v>
      </c>
      <c r="BN49" s="302">
        <f t="shared" ref="BN49" si="355">SUM(BN36:BN48)</f>
        <v>0</v>
      </c>
      <c r="BO49" s="302">
        <f t="shared" ref="BO49" si="356">SUM(BO36:BO48)</f>
        <v>0</v>
      </c>
      <c r="BP49" s="302">
        <f t="shared" ref="BP49" si="357">SUM(BP36:BP48)</f>
        <v>0</v>
      </c>
      <c r="BQ49" s="302">
        <f t="shared" ref="BQ49" si="358">SUM(BQ36:BQ48)</f>
        <v>0</v>
      </c>
      <c r="BR49" s="302">
        <f t="shared" ref="BR49" si="359">SUM(BR36:BR48)</f>
        <v>0</v>
      </c>
      <c r="BS49" s="302">
        <f t="shared" ref="BS49" si="360">SUM(BS36:BS48)</f>
        <v>0</v>
      </c>
      <c r="BU49" s="302">
        <f t="shared" ref="BU49" si="361">SUM(BU36:BU48)</f>
        <v>0</v>
      </c>
      <c r="BV49" s="302">
        <f t="shared" ref="BV49" si="362">SUM(BV36:BV48)</f>
        <v>0</v>
      </c>
      <c r="BW49" s="302">
        <f t="shared" ref="BW49" si="363">SUM(BW36:BW48)</f>
        <v>0</v>
      </c>
      <c r="BX49" s="302">
        <f t="shared" ref="BX49" si="364">SUM(BX36:BX48)</f>
        <v>0</v>
      </c>
      <c r="BY49" s="302">
        <f t="shared" ref="BY49" si="365">SUM(BY36:BY48)</f>
        <v>0</v>
      </c>
      <c r="BZ49" s="302">
        <f t="shared" ref="BZ49" si="366">SUM(BZ36:BZ48)</f>
        <v>0</v>
      </c>
      <c r="CA49" s="302">
        <f t="shared" ref="CA49" si="367">SUM(CA36:CA48)</f>
        <v>0</v>
      </c>
      <c r="CC49" s="302">
        <f t="shared" ref="CC49" si="368">SUM(CC36:CC48)</f>
        <v>0</v>
      </c>
      <c r="CD49" s="302">
        <f t="shared" ref="CD49" si="369">SUM(CD36:CD48)</f>
        <v>0</v>
      </c>
      <c r="CE49" s="302">
        <f t="shared" ref="CE49" si="370">SUM(CE36:CE48)</f>
        <v>0</v>
      </c>
      <c r="CF49" s="302">
        <f t="shared" ref="CF49" si="371">SUM(CF36:CF48)</f>
        <v>0</v>
      </c>
      <c r="CG49" s="302">
        <f t="shared" ref="CG49" si="372">SUM(CG36:CG48)</f>
        <v>0</v>
      </c>
      <c r="CH49" s="302">
        <f t="shared" ref="CH49" si="373">SUM(CH36:CH48)</f>
        <v>0</v>
      </c>
      <c r="CI49" s="302">
        <f t="shared" ref="CI49" si="374">SUM(CI36:CI48)</f>
        <v>0</v>
      </c>
      <c r="CK49" s="302">
        <f t="shared" ref="CK49" si="375">SUM(CK36:CK48)</f>
        <v>0</v>
      </c>
      <c r="CL49" s="302">
        <f t="shared" ref="CL49" si="376">SUM(CL36:CL48)</f>
        <v>0</v>
      </c>
      <c r="CM49" s="302">
        <f t="shared" ref="CM49" si="377">SUM(CM36:CM48)</f>
        <v>0</v>
      </c>
      <c r="CN49" s="302">
        <f t="shared" ref="CN49" si="378">SUM(CN36:CN48)</f>
        <v>0</v>
      </c>
      <c r="CO49" s="302">
        <f t="shared" ref="CO49" si="379">SUM(CO36:CO48)</f>
        <v>0</v>
      </c>
      <c r="CP49" s="302">
        <f t="shared" ref="CP49" si="380">SUM(CP36:CP48)</f>
        <v>0</v>
      </c>
      <c r="CQ49" s="302">
        <f t="shared" ref="CQ49" si="381">SUM(CQ36:CQ48)</f>
        <v>0</v>
      </c>
      <c r="CR49" s="291" t="s">
        <v>231</v>
      </c>
      <c r="CT49" s="187" t="s">
        <v>43</v>
      </c>
      <c r="CU49" s="369">
        <f>SUM(CU36:CU48)</f>
        <v>0</v>
      </c>
      <c r="CV49" s="369">
        <f t="shared" ref="CV49:DF49" si="382">SUM(CV36:CV48)</f>
        <v>1.2706966751134868E-3</v>
      </c>
      <c r="CW49" s="369">
        <f t="shared" si="382"/>
        <v>0</v>
      </c>
      <c r="CX49" s="369">
        <f t="shared" si="382"/>
        <v>0</v>
      </c>
      <c r="CY49" s="369">
        <f t="shared" si="382"/>
        <v>7.2807350794097036E-3</v>
      </c>
      <c r="CZ49" s="369">
        <f t="shared" si="382"/>
        <v>2.1025439289983178E-4</v>
      </c>
      <c r="DA49" s="369">
        <f t="shared" si="382"/>
        <v>0</v>
      </c>
      <c r="DB49" s="369">
        <f t="shared" si="382"/>
        <v>0</v>
      </c>
      <c r="DC49" s="369">
        <f t="shared" si="382"/>
        <v>2.8367770178137843E-3</v>
      </c>
      <c r="DD49" s="369">
        <f t="shared" si="382"/>
        <v>2.4274825362071489E-3</v>
      </c>
      <c r="DE49" s="369">
        <f t="shared" si="382"/>
        <v>2.1918164195201591E-3</v>
      </c>
      <c r="DF49" s="383">
        <f t="shared" si="382"/>
        <v>0.57049944146688403</v>
      </c>
      <c r="DG49" s="372">
        <f t="shared" si="305"/>
        <v>0.58671720358784818</v>
      </c>
      <c r="DI49" s="70"/>
      <c r="DJ49" s="187" t="s">
        <v>43</v>
      </c>
      <c r="DK49" s="369">
        <f>SUM(DK36:DK48)</f>
        <v>0</v>
      </c>
      <c r="DL49" s="369">
        <f t="shared" ref="DL49:DV49" si="383">SUM(DL36:DL48)</f>
        <v>0</v>
      </c>
      <c r="DM49" s="369">
        <f t="shared" si="383"/>
        <v>0</v>
      </c>
      <c r="DN49" s="369">
        <f t="shared" si="383"/>
        <v>4.8594397455159494E-3</v>
      </c>
      <c r="DO49" s="369">
        <f t="shared" si="383"/>
        <v>7.4239190943747785E-2</v>
      </c>
      <c r="DP49" s="369">
        <f t="shared" si="383"/>
        <v>0</v>
      </c>
      <c r="DQ49" s="369">
        <f t="shared" si="383"/>
        <v>6.4463466531461565E-3</v>
      </c>
      <c r="DR49" s="369">
        <f t="shared" si="383"/>
        <v>1.1125418402651082E-2</v>
      </c>
      <c r="DS49" s="369">
        <f t="shared" si="383"/>
        <v>1.0091492701780549E-2</v>
      </c>
      <c r="DT49" s="369">
        <f t="shared" si="383"/>
        <v>1.3839666717508529E-2</v>
      </c>
      <c r="DU49" s="369">
        <f t="shared" si="383"/>
        <v>9.1936136360635662E-2</v>
      </c>
      <c r="DV49" s="383">
        <f t="shared" si="383"/>
        <v>0.19541107357848614</v>
      </c>
      <c r="DW49" s="372">
        <f t="shared" si="306"/>
        <v>0.40794876510347183</v>
      </c>
      <c r="DY49" s="70"/>
      <c r="DZ49" s="187" t="s">
        <v>43</v>
      </c>
      <c r="EA49" s="369">
        <f>SUM(EA36:EA48)</f>
        <v>0</v>
      </c>
      <c r="EB49" s="369">
        <f t="shared" ref="EB49:EL49" si="384">SUM(EB36:EB48)</f>
        <v>0</v>
      </c>
      <c r="EC49" s="369">
        <f t="shared" si="384"/>
        <v>0</v>
      </c>
      <c r="ED49" s="369">
        <f t="shared" si="384"/>
        <v>0</v>
      </c>
      <c r="EE49" s="369">
        <f t="shared" si="384"/>
        <v>0</v>
      </c>
      <c r="EF49" s="369">
        <f t="shared" si="384"/>
        <v>0</v>
      </c>
      <c r="EG49" s="369">
        <f t="shared" si="384"/>
        <v>0</v>
      </c>
      <c r="EH49" s="369">
        <f t="shared" si="384"/>
        <v>0</v>
      </c>
      <c r="EI49" s="369">
        <f t="shared" si="384"/>
        <v>0</v>
      </c>
      <c r="EJ49" s="369">
        <f t="shared" si="384"/>
        <v>0</v>
      </c>
      <c r="EK49" s="369">
        <f t="shared" si="384"/>
        <v>0</v>
      </c>
      <c r="EL49" s="383">
        <f t="shared" si="384"/>
        <v>0</v>
      </c>
      <c r="EM49" s="372">
        <f t="shared" si="307"/>
        <v>0</v>
      </c>
      <c r="EO49" s="70"/>
      <c r="EP49" s="187" t="s">
        <v>43</v>
      </c>
      <c r="EQ49" s="369">
        <f>SUM(EQ36:EQ48)</f>
        <v>0</v>
      </c>
      <c r="ER49" s="369">
        <f t="shared" ref="ER49:FB49" si="385">SUM(ER36:ER48)</f>
        <v>0</v>
      </c>
      <c r="ES49" s="369">
        <f t="shared" si="385"/>
        <v>0</v>
      </c>
      <c r="ET49" s="369">
        <f t="shared" si="385"/>
        <v>4.0523413008846983E-3</v>
      </c>
      <c r="EU49" s="369">
        <f t="shared" si="385"/>
        <v>1.2816900077953226E-3</v>
      </c>
      <c r="EV49" s="369">
        <f t="shared" si="385"/>
        <v>0</v>
      </c>
      <c r="EW49" s="369">
        <f t="shared" si="385"/>
        <v>0</v>
      </c>
      <c r="EX49" s="369">
        <f t="shared" si="385"/>
        <v>0</v>
      </c>
      <c r="EY49" s="369">
        <f t="shared" si="385"/>
        <v>0</v>
      </c>
      <c r="EZ49" s="369">
        <f t="shared" si="385"/>
        <v>0</v>
      </c>
      <c r="FA49" s="369">
        <f t="shared" si="385"/>
        <v>0</v>
      </c>
      <c r="FB49" s="383">
        <f t="shared" si="385"/>
        <v>0</v>
      </c>
      <c r="FC49" s="372">
        <f t="shared" si="308"/>
        <v>5.3340313086800211E-3</v>
      </c>
      <c r="FD49" s="289">
        <f>SUM(CU36:DF48,DK36:DV48,EA36:EL48,EQ36:FB48)</f>
        <v>1</v>
      </c>
    </row>
    <row r="50" spans="1:160" ht="21.5" thickBot="1" x14ac:dyDescent="0.55000000000000004">
      <c r="A50" s="72"/>
      <c r="Q50" s="72"/>
      <c r="AG50" s="72"/>
      <c r="AW50" s="72"/>
      <c r="BK50" s="299" t="s">
        <v>189</v>
      </c>
      <c r="BL50" s="298">
        <f>SUM(C36:N48,S36:AD48,AI36:AT48,AY36:BJ48)</f>
        <v>0</v>
      </c>
      <c r="BM50" s="302"/>
      <c r="BN50" s="302"/>
      <c r="BO50" s="302"/>
      <c r="BP50" s="302"/>
      <c r="BQ50" s="302"/>
      <c r="BR50" s="302"/>
      <c r="BS50" s="302"/>
      <c r="BU50" s="302"/>
      <c r="BV50" s="302"/>
      <c r="BW50" s="302"/>
      <c r="BX50" s="302"/>
      <c r="BY50" s="302"/>
      <c r="BZ50" s="302"/>
      <c r="CA50" s="302"/>
      <c r="CC50" s="302"/>
      <c r="CD50" s="302"/>
      <c r="CE50" s="302"/>
      <c r="CF50" s="302"/>
      <c r="CG50" s="302"/>
      <c r="CH50" s="302"/>
      <c r="CI50" s="302"/>
      <c r="CK50" s="302"/>
      <c r="CL50" s="302"/>
      <c r="CM50" s="302"/>
      <c r="CN50" s="302"/>
      <c r="CO50" s="302"/>
      <c r="CP50" s="302"/>
      <c r="CQ50" s="302"/>
      <c r="CR50" s="293">
        <f>'FORECAST OVERVIEW'!D21</f>
        <v>0</v>
      </c>
      <c r="CS50" s="72"/>
      <c r="DF50" s="102"/>
      <c r="DG50" s="102"/>
      <c r="DI50" s="72"/>
      <c r="DV50" s="102"/>
      <c r="DW50" s="102"/>
      <c r="DY50" s="72"/>
      <c r="EL50" s="102"/>
      <c r="EM50" s="102"/>
      <c r="EO50" s="72"/>
      <c r="FB50" s="102"/>
      <c r="FC50" s="102"/>
      <c r="FD50" s="289">
        <f>DG49+DW49+EM49+FC49</f>
        <v>1</v>
      </c>
    </row>
    <row r="51" spans="1:160" ht="21.5" thickBot="1" x14ac:dyDescent="0.55000000000000004">
      <c r="A51" s="72"/>
      <c r="B51" s="174" t="s">
        <v>36</v>
      </c>
      <c r="C51" s="336" t="s">
        <v>203</v>
      </c>
      <c r="D51" s="336" t="s">
        <v>204</v>
      </c>
      <c r="E51" s="336" t="s">
        <v>205</v>
      </c>
      <c r="F51" s="336" t="s">
        <v>206</v>
      </c>
      <c r="G51" s="336" t="s">
        <v>44</v>
      </c>
      <c r="H51" s="336" t="s">
        <v>207</v>
      </c>
      <c r="I51" s="336" t="s">
        <v>208</v>
      </c>
      <c r="J51" s="336" t="s">
        <v>209</v>
      </c>
      <c r="K51" s="336" t="s">
        <v>210</v>
      </c>
      <c r="L51" s="336" t="s">
        <v>211</v>
      </c>
      <c r="M51" s="336" t="s">
        <v>212</v>
      </c>
      <c r="N51" s="336" t="s">
        <v>213</v>
      </c>
      <c r="O51" s="176" t="s">
        <v>34</v>
      </c>
      <c r="Q51" s="72"/>
      <c r="R51" s="174" t="s">
        <v>36</v>
      </c>
      <c r="S51" s="336" t="s">
        <v>203</v>
      </c>
      <c r="T51" s="336" t="s">
        <v>204</v>
      </c>
      <c r="U51" s="336" t="s">
        <v>205</v>
      </c>
      <c r="V51" s="336" t="s">
        <v>206</v>
      </c>
      <c r="W51" s="336" t="s">
        <v>44</v>
      </c>
      <c r="X51" s="336" t="s">
        <v>207</v>
      </c>
      <c r="Y51" s="336" t="s">
        <v>208</v>
      </c>
      <c r="Z51" s="336" t="s">
        <v>209</v>
      </c>
      <c r="AA51" s="336" t="s">
        <v>210</v>
      </c>
      <c r="AB51" s="336" t="s">
        <v>211</v>
      </c>
      <c r="AC51" s="336" t="s">
        <v>212</v>
      </c>
      <c r="AD51" s="336" t="s">
        <v>213</v>
      </c>
      <c r="AE51" s="176" t="s">
        <v>34</v>
      </c>
      <c r="AG51" s="72"/>
      <c r="AH51" s="174" t="s">
        <v>36</v>
      </c>
      <c r="AI51" s="336" t="s">
        <v>203</v>
      </c>
      <c r="AJ51" s="336" t="s">
        <v>204</v>
      </c>
      <c r="AK51" s="336" t="s">
        <v>205</v>
      </c>
      <c r="AL51" s="336" t="s">
        <v>206</v>
      </c>
      <c r="AM51" s="336" t="s">
        <v>44</v>
      </c>
      <c r="AN51" s="336" t="s">
        <v>207</v>
      </c>
      <c r="AO51" s="336" t="s">
        <v>208</v>
      </c>
      <c r="AP51" s="336" t="s">
        <v>209</v>
      </c>
      <c r="AQ51" s="336" t="s">
        <v>210</v>
      </c>
      <c r="AR51" s="336" t="s">
        <v>211</v>
      </c>
      <c r="AS51" s="336" t="s">
        <v>212</v>
      </c>
      <c r="AT51" s="336" t="s">
        <v>213</v>
      </c>
      <c r="AU51" s="176" t="s">
        <v>34</v>
      </c>
      <c r="AW51" s="72"/>
      <c r="AX51" s="174" t="s">
        <v>36</v>
      </c>
      <c r="AY51" s="336" t="s">
        <v>203</v>
      </c>
      <c r="AZ51" s="336" t="s">
        <v>204</v>
      </c>
      <c r="BA51" s="336" t="s">
        <v>205</v>
      </c>
      <c r="BB51" s="336" t="s">
        <v>206</v>
      </c>
      <c r="BC51" s="336" t="s">
        <v>44</v>
      </c>
      <c r="BD51" s="336" t="s">
        <v>207</v>
      </c>
      <c r="BE51" s="336" t="s">
        <v>208</v>
      </c>
      <c r="BF51" s="336" t="s">
        <v>209</v>
      </c>
      <c r="BG51" s="336" t="s">
        <v>210</v>
      </c>
      <c r="BH51" s="336" t="s">
        <v>211</v>
      </c>
      <c r="BI51" s="336" t="s">
        <v>212</v>
      </c>
      <c r="BJ51" s="336" t="s">
        <v>213</v>
      </c>
      <c r="BK51" s="176" t="s">
        <v>34</v>
      </c>
      <c r="BM51" s="301">
        <v>44166</v>
      </c>
      <c r="BN51" s="301">
        <v>44197</v>
      </c>
      <c r="BO51" s="301">
        <v>44228</v>
      </c>
      <c r="BP51" s="301">
        <v>44256</v>
      </c>
      <c r="BQ51" s="301">
        <v>44287</v>
      </c>
      <c r="BR51" s="301">
        <v>44317</v>
      </c>
      <c r="BS51" s="301">
        <v>44348</v>
      </c>
      <c r="BU51" s="301">
        <v>44166</v>
      </c>
      <c r="BV51" s="301">
        <v>44197</v>
      </c>
      <c r="BW51" s="301">
        <v>44228</v>
      </c>
      <c r="BX51" s="301">
        <v>44256</v>
      </c>
      <c r="BY51" s="301">
        <v>44287</v>
      </c>
      <c r="BZ51" s="301">
        <v>44317</v>
      </c>
      <c r="CA51" s="301">
        <v>44348</v>
      </c>
      <c r="CC51" s="301">
        <v>44166</v>
      </c>
      <c r="CD51" s="301">
        <v>44197</v>
      </c>
      <c r="CE51" s="301">
        <v>44228</v>
      </c>
      <c r="CF51" s="301">
        <v>44256</v>
      </c>
      <c r="CG51" s="301">
        <v>44287</v>
      </c>
      <c r="CH51" s="301">
        <v>44317</v>
      </c>
      <c r="CI51" s="301">
        <v>44348</v>
      </c>
      <c r="CK51" s="301">
        <v>44166</v>
      </c>
      <c r="CL51" s="301">
        <v>44197</v>
      </c>
      <c r="CM51" s="301">
        <v>44228</v>
      </c>
      <c r="CN51" s="301">
        <v>44256</v>
      </c>
      <c r="CO51" s="301">
        <v>44287</v>
      </c>
      <c r="CP51" s="301">
        <v>44317</v>
      </c>
      <c r="CQ51" s="301">
        <v>44348</v>
      </c>
      <c r="CS51" s="72"/>
      <c r="CT51" s="174" t="s">
        <v>36</v>
      </c>
      <c r="CU51" s="175" t="s">
        <v>203</v>
      </c>
      <c r="CV51" s="175" t="s">
        <v>204</v>
      </c>
      <c r="CW51" s="175" t="s">
        <v>205</v>
      </c>
      <c r="CX51" s="175" t="s">
        <v>206</v>
      </c>
      <c r="CY51" s="175" t="s">
        <v>44</v>
      </c>
      <c r="CZ51" s="175" t="s">
        <v>207</v>
      </c>
      <c r="DA51" s="175" t="s">
        <v>208</v>
      </c>
      <c r="DB51" s="175" t="s">
        <v>209</v>
      </c>
      <c r="DC51" s="175" t="s">
        <v>210</v>
      </c>
      <c r="DD51" s="175" t="s">
        <v>211</v>
      </c>
      <c r="DE51" s="175" t="s">
        <v>212</v>
      </c>
      <c r="DF51" s="175" t="s">
        <v>213</v>
      </c>
      <c r="DG51" s="176" t="s">
        <v>34</v>
      </c>
      <c r="DI51" s="72"/>
      <c r="DJ51" s="174" t="s">
        <v>36</v>
      </c>
      <c r="DK51" s="175" t="s">
        <v>203</v>
      </c>
      <c r="DL51" s="175" t="s">
        <v>204</v>
      </c>
      <c r="DM51" s="175" t="s">
        <v>205</v>
      </c>
      <c r="DN51" s="175" t="s">
        <v>206</v>
      </c>
      <c r="DO51" s="175" t="s">
        <v>44</v>
      </c>
      <c r="DP51" s="175" t="s">
        <v>207</v>
      </c>
      <c r="DQ51" s="175" t="s">
        <v>208</v>
      </c>
      <c r="DR51" s="175" t="s">
        <v>209</v>
      </c>
      <c r="DS51" s="175" t="s">
        <v>210</v>
      </c>
      <c r="DT51" s="175" t="s">
        <v>211</v>
      </c>
      <c r="DU51" s="175" t="s">
        <v>212</v>
      </c>
      <c r="DV51" s="175" t="s">
        <v>213</v>
      </c>
      <c r="DW51" s="176" t="s">
        <v>34</v>
      </c>
      <c r="DY51" s="72"/>
      <c r="DZ51" s="174" t="s">
        <v>36</v>
      </c>
      <c r="EA51" s="175" t="s">
        <v>203</v>
      </c>
      <c r="EB51" s="175" t="s">
        <v>204</v>
      </c>
      <c r="EC51" s="175" t="s">
        <v>205</v>
      </c>
      <c r="ED51" s="175" t="s">
        <v>206</v>
      </c>
      <c r="EE51" s="175" t="s">
        <v>44</v>
      </c>
      <c r="EF51" s="175" t="s">
        <v>207</v>
      </c>
      <c r="EG51" s="175" t="s">
        <v>208</v>
      </c>
      <c r="EH51" s="175" t="s">
        <v>209</v>
      </c>
      <c r="EI51" s="175" t="s">
        <v>210</v>
      </c>
      <c r="EJ51" s="175" t="s">
        <v>211</v>
      </c>
      <c r="EK51" s="175" t="s">
        <v>212</v>
      </c>
      <c r="EL51" s="175" t="s">
        <v>213</v>
      </c>
      <c r="EM51" s="176" t="s">
        <v>34</v>
      </c>
      <c r="EO51" s="72"/>
      <c r="EP51" s="174" t="s">
        <v>36</v>
      </c>
      <c r="EQ51" s="175" t="s">
        <v>203</v>
      </c>
      <c r="ER51" s="175" t="s">
        <v>204</v>
      </c>
      <c r="ES51" s="175" t="s">
        <v>205</v>
      </c>
      <c r="ET51" s="175" t="s">
        <v>206</v>
      </c>
      <c r="EU51" s="175" t="s">
        <v>44</v>
      </c>
      <c r="EV51" s="175" t="s">
        <v>207</v>
      </c>
      <c r="EW51" s="175" t="s">
        <v>208</v>
      </c>
      <c r="EX51" s="175" t="s">
        <v>209</v>
      </c>
      <c r="EY51" s="175" t="s">
        <v>210</v>
      </c>
      <c r="EZ51" s="175" t="s">
        <v>211</v>
      </c>
      <c r="FA51" s="175" t="s">
        <v>212</v>
      </c>
      <c r="FB51" s="175" t="s">
        <v>213</v>
      </c>
      <c r="FC51" s="176" t="s">
        <v>34</v>
      </c>
    </row>
    <row r="52" spans="1:160" ht="15" customHeight="1" x14ac:dyDescent="0.35">
      <c r="A52" s="495" t="s">
        <v>71</v>
      </c>
      <c r="B52" s="186" t="s">
        <v>66</v>
      </c>
      <c r="C52" s="296">
        <f t="shared" ref="C52:C64" si="386">$CR$66*CU52</f>
        <v>0</v>
      </c>
      <c r="D52" s="296">
        <f t="shared" ref="D52:D64" si="387">$CR$66*CV52</f>
        <v>0</v>
      </c>
      <c r="E52" s="296">
        <f t="shared" ref="E52:E64" si="388">$CR$66*CW52</f>
        <v>0</v>
      </c>
      <c r="F52" s="296">
        <f t="shared" ref="F52:F64" si="389">$CR$66*CX52</f>
        <v>0</v>
      </c>
      <c r="G52" s="296">
        <f>$CR$66*CY52</f>
        <v>0</v>
      </c>
      <c r="H52" s="296">
        <f t="shared" ref="H52:H64" si="390">$CR$66*CZ52</f>
        <v>0</v>
      </c>
      <c r="I52" s="296">
        <f t="shared" ref="I52:I64" si="391">$CR$66*DA52</f>
        <v>0</v>
      </c>
      <c r="J52" s="296">
        <f t="shared" ref="J52:J64" si="392">$CR$66*DB52</f>
        <v>0</v>
      </c>
      <c r="K52" s="296">
        <f t="shared" ref="K52:K64" si="393">$CR$66*DC52</f>
        <v>0</v>
      </c>
      <c r="L52" s="296">
        <f t="shared" ref="L52:L64" si="394">$CR$66*DD52</f>
        <v>0</v>
      </c>
      <c r="M52" s="296">
        <f t="shared" ref="M52:M64" si="395">$CR$66*DE52</f>
        <v>0</v>
      </c>
      <c r="N52" s="296">
        <f t="shared" ref="N52:N64" si="396">$CR$66*DF52</f>
        <v>0</v>
      </c>
      <c r="O52" s="66">
        <f t="shared" ref="O52:O65" si="397">SUM(C52:N52)</f>
        <v>0</v>
      </c>
      <c r="Q52" s="495" t="s">
        <v>71</v>
      </c>
      <c r="R52" s="186" t="s">
        <v>66</v>
      </c>
      <c r="S52" s="296">
        <f t="shared" ref="S52:S64" si="398">$CR$66*DK52</f>
        <v>0</v>
      </c>
      <c r="T52" s="296">
        <f t="shared" ref="T52:T64" si="399">$CR$66*DL52</f>
        <v>0</v>
      </c>
      <c r="U52" s="296">
        <f t="shared" ref="U52:U64" si="400">$CR$66*DM52</f>
        <v>0</v>
      </c>
      <c r="V52" s="296">
        <f t="shared" ref="V52:V64" si="401">$CR$66*DN52</f>
        <v>57133.364970924398</v>
      </c>
      <c r="W52" s="296">
        <f t="shared" ref="W52:W64" si="402">$CR$66*DO52</f>
        <v>0</v>
      </c>
      <c r="X52" s="296">
        <f t="shared" ref="X52:X64" si="403">$CR$66*DP52</f>
        <v>0</v>
      </c>
      <c r="Y52" s="296">
        <f t="shared" ref="Y52:Y64" si="404">$CR$66*DQ52</f>
        <v>0</v>
      </c>
      <c r="Z52" s="296">
        <f t="shared" ref="Z52:Z64" si="405">$CR$66*DR52</f>
        <v>0</v>
      </c>
      <c r="AA52" s="296">
        <f t="shared" ref="AA52:AA64" si="406">$CR$66*DS52</f>
        <v>0</v>
      </c>
      <c r="AB52" s="296">
        <f t="shared" ref="AB52:AB64" si="407">$CR$66*DT52</f>
        <v>0</v>
      </c>
      <c r="AC52" s="296">
        <f t="shared" ref="AC52:AC64" si="408">$CR$66*DU52</f>
        <v>73536.746515855339</v>
      </c>
      <c r="AD52" s="296">
        <f t="shared" ref="AD52:AD64" si="409">$CR$66*DV52</f>
        <v>1154432.2472010164</v>
      </c>
      <c r="AE52" s="66">
        <f t="shared" ref="AE52:AE65" si="410">SUM(S52:AD52)</f>
        <v>1285102.3586877962</v>
      </c>
      <c r="AG52" s="495" t="s">
        <v>71</v>
      </c>
      <c r="AH52" s="186" t="s">
        <v>66</v>
      </c>
      <c r="AI52" s="296">
        <f t="shared" ref="AI52:AI64" si="411">$CR$66*EA52</f>
        <v>0</v>
      </c>
      <c r="AJ52" s="296">
        <f t="shared" ref="AJ52:AJ64" si="412">$CR$66*EB52</f>
        <v>0</v>
      </c>
      <c r="AK52" s="296">
        <f t="shared" ref="AK52:AK64" si="413">$CR$66*EC52</f>
        <v>0</v>
      </c>
      <c r="AL52" s="296">
        <f t="shared" ref="AL52:AL64" si="414">$CR$66*ED52</f>
        <v>0</v>
      </c>
      <c r="AM52" s="296">
        <f t="shared" ref="AM52:AM64" si="415">$CR$66*EE52</f>
        <v>0</v>
      </c>
      <c r="AN52" s="296">
        <f t="shared" ref="AN52:AN64" si="416">$CR$66*EF52</f>
        <v>0</v>
      </c>
      <c r="AO52" s="296">
        <f t="shared" ref="AO52:AO64" si="417">$CR$66*EG52</f>
        <v>0</v>
      </c>
      <c r="AP52" s="296">
        <f t="shared" ref="AP52:AP64" si="418">$CR$66*EH52</f>
        <v>0</v>
      </c>
      <c r="AQ52" s="296">
        <f t="shared" ref="AQ52:AQ64" si="419">$CR$66*EI52</f>
        <v>0</v>
      </c>
      <c r="AR52" s="296">
        <f t="shared" ref="AR52:AR64" si="420">$CR$66*EJ52</f>
        <v>0</v>
      </c>
      <c r="AS52" s="296">
        <f t="shared" ref="AS52:AS64" si="421">$CR$66*EK52</f>
        <v>46015.098841284431</v>
      </c>
      <c r="AT52" s="296">
        <f t="shared" ref="AT52:AT64" si="422">$CR$66*EL52</f>
        <v>0</v>
      </c>
      <c r="AU52" s="66">
        <f t="shared" ref="AU52:AU65" si="423">SUM(AI52:AT52)</f>
        <v>46015.098841284431</v>
      </c>
      <c r="AW52" s="495" t="s">
        <v>71</v>
      </c>
      <c r="AX52" s="186" t="s">
        <v>66</v>
      </c>
      <c r="AY52" s="296">
        <f t="shared" ref="AY52:AY64" si="424">$CR$66*EQ52</f>
        <v>0</v>
      </c>
      <c r="AZ52" s="296">
        <f t="shared" ref="AZ52:AZ64" si="425">$CR$66*ER52</f>
        <v>0</v>
      </c>
      <c r="BA52" s="296">
        <f t="shared" ref="BA52:BA64" si="426">$CR$66*ES52</f>
        <v>0</v>
      </c>
      <c r="BB52" s="296">
        <f t="shared" ref="BB52:BB64" si="427">$CR$66*ET52</f>
        <v>0</v>
      </c>
      <c r="BC52" s="296">
        <f t="shared" ref="BC52:BC64" si="428">$CR$66*EU52</f>
        <v>0</v>
      </c>
      <c r="BD52" s="296">
        <f t="shared" ref="BD52:BD64" si="429">$CR$66*EV52</f>
        <v>0</v>
      </c>
      <c r="BE52" s="296">
        <f t="shared" ref="BE52:BE64" si="430">$CR$66*EW52</f>
        <v>0</v>
      </c>
      <c r="BF52" s="296">
        <f t="shared" ref="BF52:BF64" si="431">$CR$66*EX52</f>
        <v>0</v>
      </c>
      <c r="BG52" s="296">
        <f t="shared" ref="BG52:BG64" si="432">$CR$66*EY52</f>
        <v>0</v>
      </c>
      <c r="BH52" s="296">
        <f t="shared" ref="BH52:BH64" si="433">$CR$66*EZ52</f>
        <v>0</v>
      </c>
      <c r="BI52" s="296">
        <f t="shared" ref="BI52:BI64" si="434">$CR$66*FA52</f>
        <v>0</v>
      </c>
      <c r="BJ52" s="296">
        <f t="shared" ref="BJ52:BJ64" si="435">$CR$66*FB52</f>
        <v>0</v>
      </c>
      <c r="BK52" s="66">
        <f t="shared" ref="BK52:BK65" si="436">SUM(AY52:BJ52)</f>
        <v>0</v>
      </c>
      <c r="BL52" s="183"/>
      <c r="BM52" s="302">
        <v>0</v>
      </c>
      <c r="BN52" s="302">
        <v>0</v>
      </c>
      <c r="BO52" s="302">
        <v>0</v>
      </c>
      <c r="BP52" s="302">
        <v>0</v>
      </c>
      <c r="BQ52" s="302">
        <v>0</v>
      </c>
      <c r="BR52" s="302">
        <v>0</v>
      </c>
      <c r="BS52" s="302">
        <v>0</v>
      </c>
      <c r="BU52" s="302">
        <v>0</v>
      </c>
      <c r="BV52" s="302">
        <v>0</v>
      </c>
      <c r="BW52" s="302">
        <v>0</v>
      </c>
      <c r="BX52" s="302">
        <v>0</v>
      </c>
      <c r="BY52" s="302">
        <v>0</v>
      </c>
      <c r="BZ52" s="302">
        <v>0</v>
      </c>
      <c r="CA52" s="302">
        <v>0</v>
      </c>
      <c r="CC52" s="302">
        <v>0</v>
      </c>
      <c r="CD52" s="302">
        <v>0</v>
      </c>
      <c r="CE52" s="302">
        <v>0</v>
      </c>
      <c r="CF52" s="302">
        <v>0</v>
      </c>
      <c r="CG52" s="302">
        <v>0</v>
      </c>
      <c r="CH52" s="302">
        <v>0</v>
      </c>
      <c r="CI52" s="302">
        <v>0</v>
      </c>
      <c r="CK52" s="302">
        <v>0</v>
      </c>
      <c r="CL52" s="302">
        <v>0</v>
      </c>
      <c r="CM52" s="302">
        <v>0</v>
      </c>
      <c r="CN52" s="302">
        <v>0</v>
      </c>
      <c r="CO52" s="302">
        <v>0</v>
      </c>
      <c r="CP52" s="302">
        <v>0</v>
      </c>
      <c r="CQ52" s="302">
        <v>0</v>
      </c>
      <c r="CS52" s="495" t="s">
        <v>71</v>
      </c>
      <c r="CT52" s="186" t="s">
        <v>66</v>
      </c>
      <c r="CU52" s="382">
        <v>0</v>
      </c>
      <c r="CV52" s="367">
        <v>0</v>
      </c>
      <c r="CW52" s="367">
        <v>0</v>
      </c>
      <c r="CX52" s="367">
        <v>0</v>
      </c>
      <c r="CY52" s="367">
        <v>0</v>
      </c>
      <c r="CZ52" s="367">
        <v>0</v>
      </c>
      <c r="DA52" s="367">
        <v>0</v>
      </c>
      <c r="DB52" s="367">
        <v>0</v>
      </c>
      <c r="DC52" s="367">
        <v>0</v>
      </c>
      <c r="DD52" s="367">
        <v>0</v>
      </c>
      <c r="DE52" s="367">
        <v>0</v>
      </c>
      <c r="DF52" s="367">
        <v>0</v>
      </c>
      <c r="DG52" s="368">
        <f t="shared" ref="DG52:DG65" si="437">SUM(CU52:DF52)</f>
        <v>0</v>
      </c>
      <c r="DI52" s="495" t="s">
        <v>71</v>
      </c>
      <c r="DJ52" s="186" t="s">
        <v>66</v>
      </c>
      <c r="DK52" s="382">
        <v>0</v>
      </c>
      <c r="DL52" s="367">
        <v>0</v>
      </c>
      <c r="DM52" s="367">
        <v>0</v>
      </c>
      <c r="DN52" s="367">
        <v>1.1608084586012509E-2</v>
      </c>
      <c r="DO52" s="367">
        <v>0</v>
      </c>
      <c r="DP52" s="367">
        <v>0</v>
      </c>
      <c r="DQ52" s="367">
        <v>0</v>
      </c>
      <c r="DR52" s="367">
        <v>0</v>
      </c>
      <c r="DS52" s="367">
        <v>0</v>
      </c>
      <c r="DT52" s="367">
        <v>0</v>
      </c>
      <c r="DU52" s="367">
        <v>1.4940845409168941E-2</v>
      </c>
      <c r="DV52" s="367">
        <v>0.23455203769548044</v>
      </c>
      <c r="DW52" s="368">
        <f t="shared" ref="DW52:DW65" si="438">SUM(DK52:DV52)</f>
        <v>0.26110096769066188</v>
      </c>
      <c r="DY52" s="495" t="s">
        <v>71</v>
      </c>
      <c r="DZ52" s="186" t="s">
        <v>66</v>
      </c>
      <c r="EA52" s="382">
        <v>0</v>
      </c>
      <c r="EB52" s="367">
        <v>0</v>
      </c>
      <c r="EC52" s="367">
        <v>0</v>
      </c>
      <c r="ED52" s="367">
        <v>0</v>
      </c>
      <c r="EE52" s="367">
        <v>0</v>
      </c>
      <c r="EF52" s="367">
        <v>0</v>
      </c>
      <c r="EG52" s="367">
        <v>0</v>
      </c>
      <c r="EH52" s="367">
        <v>0</v>
      </c>
      <c r="EI52" s="367">
        <v>0</v>
      </c>
      <c r="EJ52" s="367">
        <v>0</v>
      </c>
      <c r="EK52" s="367">
        <v>9.3491283045412672E-3</v>
      </c>
      <c r="EL52" s="367">
        <v>0</v>
      </c>
      <c r="EM52" s="368">
        <f t="shared" ref="EM52:EM65" si="439">SUM(EA52:EL52)</f>
        <v>9.3491283045412672E-3</v>
      </c>
      <c r="EO52" s="495" t="s">
        <v>71</v>
      </c>
      <c r="EP52" s="186" t="s">
        <v>66</v>
      </c>
      <c r="EQ52" s="382">
        <v>0</v>
      </c>
      <c r="ER52" s="367">
        <v>0</v>
      </c>
      <c r="ES52" s="367">
        <v>0</v>
      </c>
      <c r="ET52" s="367">
        <v>0</v>
      </c>
      <c r="EU52" s="367">
        <v>0</v>
      </c>
      <c r="EV52" s="367">
        <v>0</v>
      </c>
      <c r="EW52" s="367">
        <v>0</v>
      </c>
      <c r="EX52" s="367">
        <v>0</v>
      </c>
      <c r="EY52" s="367">
        <v>0</v>
      </c>
      <c r="EZ52" s="367">
        <v>0</v>
      </c>
      <c r="FA52" s="367">
        <v>0</v>
      </c>
      <c r="FB52" s="367">
        <v>0</v>
      </c>
      <c r="FC52" s="368">
        <f t="shared" ref="FC52:FC65" si="440">SUM(EQ52:FB52)</f>
        <v>0</v>
      </c>
    </row>
    <row r="53" spans="1:160" x14ac:dyDescent="0.35">
      <c r="A53" s="496"/>
      <c r="B53" s="186" t="s">
        <v>65</v>
      </c>
      <c r="C53" s="296">
        <f t="shared" si="386"/>
        <v>0</v>
      </c>
      <c r="D53" s="296">
        <f t="shared" si="387"/>
        <v>0</v>
      </c>
      <c r="E53" s="296">
        <f t="shared" si="388"/>
        <v>0</v>
      </c>
      <c r="F53" s="296">
        <f t="shared" si="389"/>
        <v>0</v>
      </c>
      <c r="G53" s="296">
        <f t="shared" ref="G53:G64" si="441">$CR$66*CY53</f>
        <v>0</v>
      </c>
      <c r="H53" s="296">
        <f t="shared" si="390"/>
        <v>0</v>
      </c>
      <c r="I53" s="296">
        <f t="shared" si="391"/>
        <v>0</v>
      </c>
      <c r="J53" s="296">
        <f t="shared" si="392"/>
        <v>0</v>
      </c>
      <c r="K53" s="296">
        <f t="shared" si="393"/>
        <v>0</v>
      </c>
      <c r="L53" s="296">
        <f t="shared" si="394"/>
        <v>0</v>
      </c>
      <c r="M53" s="296">
        <f t="shared" si="395"/>
        <v>0</v>
      </c>
      <c r="N53" s="296">
        <f t="shared" si="396"/>
        <v>0</v>
      </c>
      <c r="O53" s="66">
        <f t="shared" si="397"/>
        <v>0</v>
      </c>
      <c r="Q53" s="496"/>
      <c r="R53" s="186" t="s">
        <v>65</v>
      </c>
      <c r="S53" s="296">
        <f t="shared" si="398"/>
        <v>0</v>
      </c>
      <c r="T53" s="296">
        <f t="shared" si="399"/>
        <v>0</v>
      </c>
      <c r="U53" s="296">
        <f t="shared" si="400"/>
        <v>0</v>
      </c>
      <c r="V53" s="296">
        <f t="shared" si="401"/>
        <v>0</v>
      </c>
      <c r="W53" s="296">
        <f t="shared" si="402"/>
        <v>0</v>
      </c>
      <c r="X53" s="296">
        <f t="shared" si="403"/>
        <v>0</v>
      </c>
      <c r="Y53" s="296">
        <f t="shared" si="404"/>
        <v>0</v>
      </c>
      <c r="Z53" s="296">
        <f t="shared" si="405"/>
        <v>0</v>
      </c>
      <c r="AA53" s="296">
        <f t="shared" si="406"/>
        <v>0</v>
      </c>
      <c r="AB53" s="296">
        <f t="shared" si="407"/>
        <v>0</v>
      </c>
      <c r="AC53" s="296">
        <f t="shared" si="408"/>
        <v>0</v>
      </c>
      <c r="AD53" s="296">
        <f t="shared" si="409"/>
        <v>0</v>
      </c>
      <c r="AE53" s="66">
        <f t="shared" si="410"/>
        <v>0</v>
      </c>
      <c r="AG53" s="496"/>
      <c r="AH53" s="186" t="s">
        <v>65</v>
      </c>
      <c r="AI53" s="296">
        <f t="shared" si="411"/>
        <v>0</v>
      </c>
      <c r="AJ53" s="296">
        <f t="shared" si="412"/>
        <v>0</v>
      </c>
      <c r="AK53" s="296">
        <f t="shared" si="413"/>
        <v>0</v>
      </c>
      <c r="AL53" s="296">
        <f t="shared" si="414"/>
        <v>0</v>
      </c>
      <c r="AM53" s="296">
        <f t="shared" si="415"/>
        <v>0</v>
      </c>
      <c r="AN53" s="296">
        <f t="shared" si="416"/>
        <v>0</v>
      </c>
      <c r="AO53" s="296">
        <f t="shared" si="417"/>
        <v>0</v>
      </c>
      <c r="AP53" s="296">
        <f t="shared" si="418"/>
        <v>0</v>
      </c>
      <c r="AQ53" s="296">
        <f t="shared" si="419"/>
        <v>0</v>
      </c>
      <c r="AR53" s="296">
        <f t="shared" si="420"/>
        <v>0</v>
      </c>
      <c r="AS53" s="296">
        <f t="shared" si="421"/>
        <v>0</v>
      </c>
      <c r="AT53" s="296">
        <f t="shared" si="422"/>
        <v>0</v>
      </c>
      <c r="AU53" s="66">
        <f t="shared" si="423"/>
        <v>0</v>
      </c>
      <c r="AW53" s="496"/>
      <c r="AX53" s="186" t="s">
        <v>65</v>
      </c>
      <c r="AY53" s="296">
        <f t="shared" si="424"/>
        <v>0</v>
      </c>
      <c r="AZ53" s="296">
        <f t="shared" si="425"/>
        <v>0</v>
      </c>
      <c r="BA53" s="296">
        <f t="shared" si="426"/>
        <v>0</v>
      </c>
      <c r="BB53" s="296">
        <f t="shared" si="427"/>
        <v>0</v>
      </c>
      <c r="BC53" s="296">
        <f t="shared" si="428"/>
        <v>0</v>
      </c>
      <c r="BD53" s="296">
        <f t="shared" si="429"/>
        <v>0</v>
      </c>
      <c r="BE53" s="296">
        <f t="shared" si="430"/>
        <v>0</v>
      </c>
      <c r="BF53" s="296">
        <f t="shared" si="431"/>
        <v>0</v>
      </c>
      <c r="BG53" s="296">
        <f t="shared" si="432"/>
        <v>0</v>
      </c>
      <c r="BH53" s="296">
        <f t="shared" si="433"/>
        <v>0</v>
      </c>
      <c r="BI53" s="296">
        <f t="shared" si="434"/>
        <v>0</v>
      </c>
      <c r="BJ53" s="296">
        <f t="shared" si="435"/>
        <v>0</v>
      </c>
      <c r="BK53" s="66">
        <f t="shared" si="436"/>
        <v>0</v>
      </c>
      <c r="BM53" s="302">
        <v>0</v>
      </c>
      <c r="BN53" s="302">
        <v>0</v>
      </c>
      <c r="BO53" s="302">
        <v>0</v>
      </c>
      <c r="BP53" s="302">
        <v>0</v>
      </c>
      <c r="BQ53" s="302">
        <v>0</v>
      </c>
      <c r="BR53" s="302">
        <v>0</v>
      </c>
      <c r="BS53" s="302">
        <v>0</v>
      </c>
      <c r="BU53" s="302">
        <v>0</v>
      </c>
      <c r="BV53" s="302">
        <v>0</v>
      </c>
      <c r="BW53" s="302">
        <v>0</v>
      </c>
      <c r="BX53" s="302">
        <v>0</v>
      </c>
      <c r="BY53" s="302">
        <v>0</v>
      </c>
      <c r="BZ53" s="302">
        <v>0</v>
      </c>
      <c r="CA53" s="302">
        <v>0</v>
      </c>
      <c r="CC53" s="302">
        <v>0</v>
      </c>
      <c r="CD53" s="302">
        <v>0</v>
      </c>
      <c r="CE53" s="302">
        <v>0</v>
      </c>
      <c r="CF53" s="302">
        <v>0</v>
      </c>
      <c r="CG53" s="302">
        <v>0</v>
      </c>
      <c r="CH53" s="302">
        <v>0</v>
      </c>
      <c r="CI53" s="302">
        <v>0</v>
      </c>
      <c r="CK53" s="302">
        <v>0</v>
      </c>
      <c r="CL53" s="302">
        <v>0</v>
      </c>
      <c r="CM53" s="302">
        <v>0</v>
      </c>
      <c r="CN53" s="302">
        <v>0</v>
      </c>
      <c r="CO53" s="302">
        <v>0</v>
      </c>
      <c r="CP53" s="302">
        <v>0</v>
      </c>
      <c r="CQ53" s="302">
        <v>0</v>
      </c>
      <c r="CS53" s="496"/>
      <c r="CT53" s="186" t="s">
        <v>65</v>
      </c>
      <c r="CU53" s="367">
        <v>0</v>
      </c>
      <c r="CV53" s="367">
        <v>0</v>
      </c>
      <c r="CW53" s="367">
        <v>0</v>
      </c>
      <c r="CX53" s="367">
        <v>0</v>
      </c>
      <c r="CY53" s="367">
        <v>0</v>
      </c>
      <c r="CZ53" s="367">
        <v>0</v>
      </c>
      <c r="DA53" s="367">
        <v>0</v>
      </c>
      <c r="DB53" s="367">
        <v>0</v>
      </c>
      <c r="DC53" s="367">
        <v>0</v>
      </c>
      <c r="DD53" s="367">
        <v>0</v>
      </c>
      <c r="DE53" s="367">
        <v>0</v>
      </c>
      <c r="DF53" s="367">
        <v>0</v>
      </c>
      <c r="DG53" s="368">
        <f t="shared" si="437"/>
        <v>0</v>
      </c>
      <c r="DI53" s="496"/>
      <c r="DJ53" s="186" t="s">
        <v>65</v>
      </c>
      <c r="DK53" s="367">
        <v>0</v>
      </c>
      <c r="DL53" s="367">
        <v>0</v>
      </c>
      <c r="DM53" s="367">
        <v>0</v>
      </c>
      <c r="DN53" s="367">
        <v>0</v>
      </c>
      <c r="DO53" s="367">
        <v>0</v>
      </c>
      <c r="DP53" s="367">
        <v>0</v>
      </c>
      <c r="DQ53" s="367">
        <v>0</v>
      </c>
      <c r="DR53" s="367">
        <v>0</v>
      </c>
      <c r="DS53" s="367">
        <v>0</v>
      </c>
      <c r="DT53" s="367">
        <v>0</v>
      </c>
      <c r="DU53" s="367">
        <v>0</v>
      </c>
      <c r="DV53" s="367">
        <v>0</v>
      </c>
      <c r="DW53" s="368">
        <f t="shared" si="438"/>
        <v>0</v>
      </c>
      <c r="DY53" s="496"/>
      <c r="DZ53" s="186" t="s">
        <v>65</v>
      </c>
      <c r="EA53" s="367">
        <v>0</v>
      </c>
      <c r="EB53" s="367">
        <v>0</v>
      </c>
      <c r="EC53" s="367">
        <v>0</v>
      </c>
      <c r="ED53" s="367">
        <v>0</v>
      </c>
      <c r="EE53" s="367">
        <v>0</v>
      </c>
      <c r="EF53" s="367">
        <v>0</v>
      </c>
      <c r="EG53" s="367">
        <v>0</v>
      </c>
      <c r="EH53" s="367">
        <v>0</v>
      </c>
      <c r="EI53" s="367">
        <v>0</v>
      </c>
      <c r="EJ53" s="367">
        <v>0</v>
      </c>
      <c r="EK53" s="367">
        <v>0</v>
      </c>
      <c r="EL53" s="367">
        <v>0</v>
      </c>
      <c r="EM53" s="368">
        <f t="shared" si="439"/>
        <v>0</v>
      </c>
      <c r="EO53" s="496"/>
      <c r="EP53" s="186" t="s">
        <v>65</v>
      </c>
      <c r="EQ53" s="367">
        <v>0</v>
      </c>
      <c r="ER53" s="367">
        <v>0</v>
      </c>
      <c r="ES53" s="367">
        <v>0</v>
      </c>
      <c r="ET53" s="367">
        <v>0</v>
      </c>
      <c r="EU53" s="367">
        <v>0</v>
      </c>
      <c r="EV53" s="367">
        <v>0</v>
      </c>
      <c r="EW53" s="367">
        <v>0</v>
      </c>
      <c r="EX53" s="367">
        <v>0</v>
      </c>
      <c r="EY53" s="367">
        <v>0</v>
      </c>
      <c r="EZ53" s="367">
        <v>0</v>
      </c>
      <c r="FA53" s="367">
        <v>0</v>
      </c>
      <c r="FB53" s="367">
        <v>0</v>
      </c>
      <c r="FC53" s="368">
        <f t="shared" si="440"/>
        <v>0</v>
      </c>
    </row>
    <row r="54" spans="1:160" x14ac:dyDescent="0.35">
      <c r="A54" s="496"/>
      <c r="B54" s="186" t="s">
        <v>64</v>
      </c>
      <c r="C54" s="296">
        <f t="shared" si="386"/>
        <v>0</v>
      </c>
      <c r="D54" s="296">
        <f t="shared" si="387"/>
        <v>0</v>
      </c>
      <c r="E54" s="296">
        <f t="shared" si="388"/>
        <v>0</v>
      </c>
      <c r="F54" s="296">
        <f t="shared" si="389"/>
        <v>0</v>
      </c>
      <c r="G54" s="296">
        <f t="shared" si="441"/>
        <v>0</v>
      </c>
      <c r="H54" s="296">
        <f t="shared" si="390"/>
        <v>0</v>
      </c>
      <c r="I54" s="296">
        <f t="shared" si="391"/>
        <v>0</v>
      </c>
      <c r="J54" s="296">
        <f t="shared" si="392"/>
        <v>0</v>
      </c>
      <c r="K54" s="296">
        <f t="shared" si="393"/>
        <v>0</v>
      </c>
      <c r="L54" s="296">
        <f t="shared" si="394"/>
        <v>0</v>
      </c>
      <c r="M54" s="296">
        <f t="shared" si="395"/>
        <v>0</v>
      </c>
      <c r="N54" s="296">
        <f t="shared" si="396"/>
        <v>0</v>
      </c>
      <c r="O54" s="66">
        <f t="shared" si="397"/>
        <v>0</v>
      </c>
      <c r="Q54" s="496"/>
      <c r="R54" s="186" t="s">
        <v>64</v>
      </c>
      <c r="S54" s="296">
        <f t="shared" si="398"/>
        <v>0</v>
      </c>
      <c r="T54" s="296">
        <f t="shared" si="399"/>
        <v>0</v>
      </c>
      <c r="U54" s="296">
        <f t="shared" si="400"/>
        <v>0</v>
      </c>
      <c r="V54" s="296">
        <f t="shared" si="401"/>
        <v>0</v>
      </c>
      <c r="W54" s="296">
        <f t="shared" si="402"/>
        <v>0</v>
      </c>
      <c r="X54" s="296">
        <f t="shared" si="403"/>
        <v>0</v>
      </c>
      <c r="Y54" s="296">
        <f t="shared" si="404"/>
        <v>0</v>
      </c>
      <c r="Z54" s="296">
        <f t="shared" si="405"/>
        <v>0</v>
      </c>
      <c r="AA54" s="296">
        <f t="shared" si="406"/>
        <v>0</v>
      </c>
      <c r="AB54" s="296">
        <f t="shared" si="407"/>
        <v>0</v>
      </c>
      <c r="AC54" s="296">
        <f t="shared" si="408"/>
        <v>0</v>
      </c>
      <c r="AD54" s="296">
        <f t="shared" si="409"/>
        <v>0</v>
      </c>
      <c r="AE54" s="66">
        <f t="shared" si="410"/>
        <v>0</v>
      </c>
      <c r="AG54" s="496"/>
      <c r="AH54" s="186" t="s">
        <v>64</v>
      </c>
      <c r="AI54" s="296">
        <f t="shared" si="411"/>
        <v>0</v>
      </c>
      <c r="AJ54" s="296">
        <f t="shared" si="412"/>
        <v>0</v>
      </c>
      <c r="AK54" s="296">
        <f t="shared" si="413"/>
        <v>0</v>
      </c>
      <c r="AL54" s="296">
        <f t="shared" si="414"/>
        <v>0</v>
      </c>
      <c r="AM54" s="296">
        <f t="shared" si="415"/>
        <v>0</v>
      </c>
      <c r="AN54" s="296">
        <f t="shared" si="416"/>
        <v>0</v>
      </c>
      <c r="AO54" s="296">
        <f t="shared" si="417"/>
        <v>0</v>
      </c>
      <c r="AP54" s="296">
        <f t="shared" si="418"/>
        <v>0</v>
      </c>
      <c r="AQ54" s="296">
        <f t="shared" si="419"/>
        <v>0</v>
      </c>
      <c r="AR54" s="296">
        <f t="shared" si="420"/>
        <v>0</v>
      </c>
      <c r="AS54" s="296">
        <f t="shared" si="421"/>
        <v>0</v>
      </c>
      <c r="AT54" s="296">
        <f t="shared" si="422"/>
        <v>0</v>
      </c>
      <c r="AU54" s="66">
        <f t="shared" si="423"/>
        <v>0</v>
      </c>
      <c r="AW54" s="496"/>
      <c r="AX54" s="186" t="s">
        <v>64</v>
      </c>
      <c r="AY54" s="296">
        <f t="shared" si="424"/>
        <v>0</v>
      </c>
      <c r="AZ54" s="296">
        <f t="shared" si="425"/>
        <v>0</v>
      </c>
      <c r="BA54" s="296">
        <f t="shared" si="426"/>
        <v>0</v>
      </c>
      <c r="BB54" s="296">
        <f t="shared" si="427"/>
        <v>0</v>
      </c>
      <c r="BC54" s="296">
        <f t="shared" si="428"/>
        <v>0</v>
      </c>
      <c r="BD54" s="296">
        <f t="shared" si="429"/>
        <v>0</v>
      </c>
      <c r="BE54" s="296">
        <f t="shared" si="430"/>
        <v>0</v>
      </c>
      <c r="BF54" s="296">
        <f t="shared" si="431"/>
        <v>0</v>
      </c>
      <c r="BG54" s="296">
        <f t="shared" si="432"/>
        <v>0</v>
      </c>
      <c r="BH54" s="296">
        <f t="shared" si="433"/>
        <v>0</v>
      </c>
      <c r="BI54" s="296">
        <f t="shared" si="434"/>
        <v>0</v>
      </c>
      <c r="BJ54" s="296">
        <f t="shared" si="435"/>
        <v>0</v>
      </c>
      <c r="BK54" s="66">
        <f t="shared" si="436"/>
        <v>0</v>
      </c>
      <c r="BM54" s="302">
        <v>0</v>
      </c>
      <c r="BN54" s="302">
        <v>0</v>
      </c>
      <c r="BO54" s="302">
        <v>0</v>
      </c>
      <c r="BP54" s="302">
        <v>0</v>
      </c>
      <c r="BQ54" s="302">
        <v>0</v>
      </c>
      <c r="BR54" s="302">
        <v>0</v>
      </c>
      <c r="BS54" s="302">
        <v>0</v>
      </c>
      <c r="BU54" s="302">
        <v>0</v>
      </c>
      <c r="BV54" s="302">
        <v>0</v>
      </c>
      <c r="BW54" s="302">
        <v>0</v>
      </c>
      <c r="BX54" s="302">
        <v>0</v>
      </c>
      <c r="BY54" s="302">
        <v>0</v>
      </c>
      <c r="BZ54" s="302">
        <v>0</v>
      </c>
      <c r="CA54" s="302">
        <v>0</v>
      </c>
      <c r="CC54" s="302">
        <v>0</v>
      </c>
      <c r="CD54" s="302">
        <v>0</v>
      </c>
      <c r="CE54" s="302">
        <v>0</v>
      </c>
      <c r="CF54" s="302">
        <v>0</v>
      </c>
      <c r="CG54" s="302">
        <v>0</v>
      </c>
      <c r="CH54" s="302">
        <v>0</v>
      </c>
      <c r="CI54" s="302">
        <v>0</v>
      </c>
      <c r="CK54" s="302">
        <v>0</v>
      </c>
      <c r="CL54" s="302">
        <v>0</v>
      </c>
      <c r="CM54" s="302">
        <v>0</v>
      </c>
      <c r="CN54" s="302">
        <v>0</v>
      </c>
      <c r="CO54" s="302">
        <v>0</v>
      </c>
      <c r="CP54" s="302">
        <v>0</v>
      </c>
      <c r="CQ54" s="302">
        <v>0</v>
      </c>
      <c r="CS54" s="496"/>
      <c r="CT54" s="186" t="s">
        <v>64</v>
      </c>
      <c r="CU54" s="367">
        <v>0</v>
      </c>
      <c r="CV54" s="367">
        <v>0</v>
      </c>
      <c r="CW54" s="367">
        <v>0</v>
      </c>
      <c r="CX54" s="367">
        <v>0</v>
      </c>
      <c r="CY54" s="367">
        <v>0</v>
      </c>
      <c r="CZ54" s="367">
        <v>0</v>
      </c>
      <c r="DA54" s="367">
        <v>0</v>
      </c>
      <c r="DB54" s="367">
        <v>0</v>
      </c>
      <c r="DC54" s="367">
        <v>0</v>
      </c>
      <c r="DD54" s="367">
        <v>0</v>
      </c>
      <c r="DE54" s="367">
        <v>0</v>
      </c>
      <c r="DF54" s="367">
        <v>0</v>
      </c>
      <c r="DG54" s="368">
        <f t="shared" si="437"/>
        <v>0</v>
      </c>
      <c r="DI54" s="496"/>
      <c r="DJ54" s="186" t="s">
        <v>64</v>
      </c>
      <c r="DK54" s="367">
        <v>0</v>
      </c>
      <c r="DL54" s="367">
        <v>0</v>
      </c>
      <c r="DM54" s="367">
        <v>0</v>
      </c>
      <c r="DN54" s="367">
        <v>0</v>
      </c>
      <c r="DO54" s="367">
        <v>0</v>
      </c>
      <c r="DP54" s="367">
        <v>0</v>
      </c>
      <c r="DQ54" s="367">
        <v>0</v>
      </c>
      <c r="DR54" s="367">
        <v>0</v>
      </c>
      <c r="DS54" s="367">
        <v>0</v>
      </c>
      <c r="DT54" s="367">
        <v>0</v>
      </c>
      <c r="DU54" s="367">
        <v>0</v>
      </c>
      <c r="DV54" s="367">
        <v>0</v>
      </c>
      <c r="DW54" s="368">
        <f t="shared" si="438"/>
        <v>0</v>
      </c>
      <c r="DY54" s="496"/>
      <c r="DZ54" s="186" t="s">
        <v>64</v>
      </c>
      <c r="EA54" s="367">
        <v>0</v>
      </c>
      <c r="EB54" s="367">
        <v>0</v>
      </c>
      <c r="EC54" s="367">
        <v>0</v>
      </c>
      <c r="ED54" s="367">
        <v>0</v>
      </c>
      <c r="EE54" s="367">
        <v>0</v>
      </c>
      <c r="EF54" s="367">
        <v>0</v>
      </c>
      <c r="EG54" s="367">
        <v>0</v>
      </c>
      <c r="EH54" s="367">
        <v>0</v>
      </c>
      <c r="EI54" s="367">
        <v>0</v>
      </c>
      <c r="EJ54" s="367">
        <v>0</v>
      </c>
      <c r="EK54" s="367">
        <v>0</v>
      </c>
      <c r="EL54" s="367">
        <v>0</v>
      </c>
      <c r="EM54" s="368">
        <f t="shared" si="439"/>
        <v>0</v>
      </c>
      <c r="EO54" s="496"/>
      <c r="EP54" s="186" t="s">
        <v>64</v>
      </c>
      <c r="EQ54" s="367">
        <v>0</v>
      </c>
      <c r="ER54" s="367">
        <v>0</v>
      </c>
      <c r="ES54" s="367">
        <v>0</v>
      </c>
      <c r="ET54" s="367">
        <v>0</v>
      </c>
      <c r="EU54" s="367">
        <v>0</v>
      </c>
      <c r="EV54" s="367">
        <v>0</v>
      </c>
      <c r="EW54" s="367">
        <v>0</v>
      </c>
      <c r="EX54" s="367">
        <v>0</v>
      </c>
      <c r="EY54" s="367">
        <v>0</v>
      </c>
      <c r="EZ54" s="367">
        <v>0</v>
      </c>
      <c r="FA54" s="367">
        <v>0</v>
      </c>
      <c r="FB54" s="367">
        <v>0</v>
      </c>
      <c r="FC54" s="368">
        <f t="shared" si="440"/>
        <v>0</v>
      </c>
    </row>
    <row r="55" spans="1:160" x14ac:dyDescent="0.35">
      <c r="A55" s="496"/>
      <c r="B55" s="186" t="s">
        <v>63</v>
      </c>
      <c r="C55" s="296">
        <f t="shared" si="386"/>
        <v>0</v>
      </c>
      <c r="D55" s="296">
        <f t="shared" si="387"/>
        <v>0</v>
      </c>
      <c r="E55" s="296">
        <f t="shared" si="388"/>
        <v>0</v>
      </c>
      <c r="F55" s="296">
        <f t="shared" si="389"/>
        <v>0</v>
      </c>
      <c r="G55" s="296">
        <f t="shared" si="441"/>
        <v>0</v>
      </c>
      <c r="H55" s="296">
        <f t="shared" si="390"/>
        <v>0</v>
      </c>
      <c r="I55" s="296">
        <f t="shared" si="391"/>
        <v>0</v>
      </c>
      <c r="J55" s="296">
        <f t="shared" si="392"/>
        <v>0</v>
      </c>
      <c r="K55" s="296">
        <f t="shared" si="393"/>
        <v>0</v>
      </c>
      <c r="L55" s="296">
        <f t="shared" si="394"/>
        <v>0</v>
      </c>
      <c r="M55" s="296">
        <f t="shared" si="395"/>
        <v>0</v>
      </c>
      <c r="N55" s="296">
        <f t="shared" si="396"/>
        <v>0</v>
      </c>
      <c r="O55" s="66">
        <f t="shared" si="397"/>
        <v>0</v>
      </c>
      <c r="Q55" s="496"/>
      <c r="R55" s="186" t="s">
        <v>63</v>
      </c>
      <c r="S55" s="296">
        <f t="shared" si="398"/>
        <v>0</v>
      </c>
      <c r="T55" s="296">
        <f t="shared" si="399"/>
        <v>0</v>
      </c>
      <c r="U55" s="296">
        <f t="shared" si="400"/>
        <v>0</v>
      </c>
      <c r="V55" s="296">
        <f t="shared" si="401"/>
        <v>0</v>
      </c>
      <c r="W55" s="296">
        <f t="shared" si="402"/>
        <v>0</v>
      </c>
      <c r="X55" s="296">
        <f t="shared" si="403"/>
        <v>0</v>
      </c>
      <c r="Y55" s="296">
        <f t="shared" si="404"/>
        <v>0</v>
      </c>
      <c r="Z55" s="296">
        <f t="shared" si="405"/>
        <v>0</v>
      </c>
      <c r="AA55" s="296">
        <f t="shared" si="406"/>
        <v>0</v>
      </c>
      <c r="AB55" s="296">
        <f t="shared" si="407"/>
        <v>0</v>
      </c>
      <c r="AC55" s="296">
        <f t="shared" si="408"/>
        <v>0</v>
      </c>
      <c r="AD55" s="296">
        <f t="shared" si="409"/>
        <v>0</v>
      </c>
      <c r="AE55" s="66">
        <f t="shared" si="410"/>
        <v>0</v>
      </c>
      <c r="AG55" s="496"/>
      <c r="AH55" s="186" t="s">
        <v>63</v>
      </c>
      <c r="AI55" s="296">
        <f t="shared" si="411"/>
        <v>0</v>
      </c>
      <c r="AJ55" s="296">
        <f t="shared" si="412"/>
        <v>0</v>
      </c>
      <c r="AK55" s="296">
        <f t="shared" si="413"/>
        <v>0</v>
      </c>
      <c r="AL55" s="296">
        <f t="shared" si="414"/>
        <v>0</v>
      </c>
      <c r="AM55" s="296">
        <f t="shared" si="415"/>
        <v>0</v>
      </c>
      <c r="AN55" s="296">
        <f t="shared" si="416"/>
        <v>0</v>
      </c>
      <c r="AO55" s="296">
        <f t="shared" si="417"/>
        <v>111951.9658474524</v>
      </c>
      <c r="AP55" s="296">
        <f t="shared" si="418"/>
        <v>0</v>
      </c>
      <c r="AQ55" s="296">
        <f t="shared" si="419"/>
        <v>0</v>
      </c>
      <c r="AR55" s="296">
        <f t="shared" si="420"/>
        <v>0</v>
      </c>
      <c r="AS55" s="296">
        <f t="shared" si="421"/>
        <v>0</v>
      </c>
      <c r="AT55" s="296">
        <f t="shared" si="422"/>
        <v>44572.395916514142</v>
      </c>
      <c r="AU55" s="66">
        <f t="shared" si="423"/>
        <v>156524.36176396656</v>
      </c>
      <c r="AW55" s="496"/>
      <c r="AX55" s="186" t="s">
        <v>63</v>
      </c>
      <c r="AY55" s="296">
        <f t="shared" si="424"/>
        <v>0</v>
      </c>
      <c r="AZ55" s="296">
        <f t="shared" si="425"/>
        <v>0</v>
      </c>
      <c r="BA55" s="296">
        <f t="shared" si="426"/>
        <v>0</v>
      </c>
      <c r="BB55" s="296">
        <f t="shared" si="427"/>
        <v>0</v>
      </c>
      <c r="BC55" s="296">
        <f t="shared" si="428"/>
        <v>0</v>
      </c>
      <c r="BD55" s="296">
        <f t="shared" si="429"/>
        <v>0</v>
      </c>
      <c r="BE55" s="296">
        <f t="shared" si="430"/>
        <v>0</v>
      </c>
      <c r="BF55" s="296">
        <f t="shared" si="431"/>
        <v>0</v>
      </c>
      <c r="BG55" s="296">
        <f t="shared" si="432"/>
        <v>0</v>
      </c>
      <c r="BH55" s="296">
        <f t="shared" si="433"/>
        <v>0</v>
      </c>
      <c r="BI55" s="296">
        <f t="shared" si="434"/>
        <v>0</v>
      </c>
      <c r="BJ55" s="296">
        <f t="shared" si="435"/>
        <v>360905.90601817641</v>
      </c>
      <c r="BK55" s="66">
        <f t="shared" si="436"/>
        <v>360905.90601817641</v>
      </c>
      <c r="BM55" s="302">
        <v>0</v>
      </c>
      <c r="BN55" s="302">
        <v>0</v>
      </c>
      <c r="BO55" s="302">
        <v>0</v>
      </c>
      <c r="BP55" s="302">
        <v>0</v>
      </c>
      <c r="BQ55" s="302">
        <v>0</v>
      </c>
      <c r="BR55" s="302">
        <v>0</v>
      </c>
      <c r="BS55" s="302">
        <v>0</v>
      </c>
      <c r="BU55" s="302">
        <v>0</v>
      </c>
      <c r="BV55" s="302">
        <v>0</v>
      </c>
      <c r="BW55" s="302">
        <v>0</v>
      </c>
      <c r="BX55" s="302">
        <v>0</v>
      </c>
      <c r="BY55" s="302">
        <v>0</v>
      </c>
      <c r="BZ55" s="302">
        <v>0</v>
      </c>
      <c r="CA55" s="302">
        <v>0</v>
      </c>
      <c r="CC55" s="302">
        <v>0</v>
      </c>
      <c r="CD55" s="302">
        <v>0</v>
      </c>
      <c r="CE55" s="302">
        <v>0</v>
      </c>
      <c r="CF55" s="302">
        <v>0</v>
      </c>
      <c r="CG55" s="302">
        <v>0</v>
      </c>
      <c r="CH55" s="302">
        <v>0</v>
      </c>
      <c r="CI55" s="302">
        <v>0</v>
      </c>
      <c r="CK55" s="302">
        <v>0</v>
      </c>
      <c r="CL55" s="302">
        <v>0</v>
      </c>
      <c r="CM55" s="302">
        <v>0</v>
      </c>
      <c r="CN55" s="302">
        <v>0</v>
      </c>
      <c r="CO55" s="302">
        <v>0</v>
      </c>
      <c r="CP55" s="302">
        <v>0</v>
      </c>
      <c r="CQ55" s="302">
        <v>0</v>
      </c>
      <c r="CS55" s="496"/>
      <c r="CT55" s="186" t="s">
        <v>63</v>
      </c>
      <c r="CU55" s="367">
        <v>0</v>
      </c>
      <c r="CV55" s="367">
        <v>0</v>
      </c>
      <c r="CW55" s="367">
        <v>0</v>
      </c>
      <c r="CX55" s="367">
        <v>0</v>
      </c>
      <c r="CY55" s="367">
        <v>0</v>
      </c>
      <c r="CZ55" s="367">
        <v>0</v>
      </c>
      <c r="DA55" s="367">
        <v>0</v>
      </c>
      <c r="DB55" s="367">
        <v>0</v>
      </c>
      <c r="DC55" s="367">
        <v>0</v>
      </c>
      <c r="DD55" s="367">
        <v>0</v>
      </c>
      <c r="DE55" s="367">
        <v>0</v>
      </c>
      <c r="DF55" s="367">
        <v>0</v>
      </c>
      <c r="DG55" s="368">
        <f t="shared" si="437"/>
        <v>0</v>
      </c>
      <c r="DI55" s="496"/>
      <c r="DJ55" s="186" t="s">
        <v>63</v>
      </c>
      <c r="DK55" s="367">
        <v>0</v>
      </c>
      <c r="DL55" s="367">
        <v>0</v>
      </c>
      <c r="DM55" s="367">
        <v>0</v>
      </c>
      <c r="DN55" s="367">
        <v>0</v>
      </c>
      <c r="DO55" s="367">
        <v>0</v>
      </c>
      <c r="DP55" s="367">
        <v>0</v>
      </c>
      <c r="DQ55" s="367">
        <v>0</v>
      </c>
      <c r="DR55" s="367">
        <v>0</v>
      </c>
      <c r="DS55" s="367">
        <v>0</v>
      </c>
      <c r="DT55" s="367">
        <v>0</v>
      </c>
      <c r="DU55" s="367">
        <v>0</v>
      </c>
      <c r="DV55" s="367">
        <v>0</v>
      </c>
      <c r="DW55" s="368">
        <f t="shared" si="438"/>
        <v>0</v>
      </c>
      <c r="DY55" s="496"/>
      <c r="DZ55" s="186" t="s">
        <v>63</v>
      </c>
      <c r="EA55" s="367">
        <v>0</v>
      </c>
      <c r="EB55" s="367">
        <v>0</v>
      </c>
      <c r="EC55" s="367">
        <v>0</v>
      </c>
      <c r="ED55" s="367">
        <v>0</v>
      </c>
      <c r="EE55" s="367">
        <v>0</v>
      </c>
      <c r="EF55" s="367">
        <v>0</v>
      </c>
      <c r="EG55" s="367">
        <v>2.2745866444046501E-2</v>
      </c>
      <c r="EH55" s="367">
        <v>0</v>
      </c>
      <c r="EI55" s="367">
        <v>0</v>
      </c>
      <c r="EJ55" s="367">
        <v>0</v>
      </c>
      <c r="EK55" s="367">
        <v>0</v>
      </c>
      <c r="EL55" s="367">
        <v>9.0560068055407471E-3</v>
      </c>
      <c r="EM55" s="368">
        <f t="shared" si="439"/>
        <v>3.1801873249587248E-2</v>
      </c>
      <c r="EO55" s="496"/>
      <c r="EP55" s="186" t="s">
        <v>63</v>
      </c>
      <c r="EQ55" s="367">
        <v>0</v>
      </c>
      <c r="ER55" s="367">
        <v>0</v>
      </c>
      <c r="ES55" s="367">
        <v>0</v>
      </c>
      <c r="ET55" s="367">
        <v>0</v>
      </c>
      <c r="EU55" s="367">
        <v>0</v>
      </c>
      <c r="EV55" s="367">
        <v>0</v>
      </c>
      <c r="EW55" s="367">
        <v>0</v>
      </c>
      <c r="EX55" s="367">
        <v>0</v>
      </c>
      <c r="EY55" s="367">
        <v>0</v>
      </c>
      <c r="EZ55" s="367">
        <v>0</v>
      </c>
      <c r="FA55" s="367">
        <v>0</v>
      </c>
      <c r="FB55" s="367">
        <v>7.3327140573332297E-2</v>
      </c>
      <c r="FC55" s="368">
        <f t="shared" si="440"/>
        <v>7.3327140573332297E-2</v>
      </c>
    </row>
    <row r="56" spans="1:160" x14ac:dyDescent="0.35">
      <c r="A56" s="496"/>
      <c r="B56" s="186" t="s">
        <v>62</v>
      </c>
      <c r="C56" s="296">
        <f t="shared" si="386"/>
        <v>0</v>
      </c>
      <c r="D56" s="296">
        <f t="shared" si="387"/>
        <v>0</v>
      </c>
      <c r="E56" s="296">
        <f t="shared" si="388"/>
        <v>0</v>
      </c>
      <c r="F56" s="296">
        <f t="shared" si="389"/>
        <v>0</v>
      </c>
      <c r="G56" s="296">
        <f t="shared" si="441"/>
        <v>0</v>
      </c>
      <c r="H56" s="296">
        <f t="shared" si="390"/>
        <v>0</v>
      </c>
      <c r="I56" s="296">
        <f t="shared" si="391"/>
        <v>0</v>
      </c>
      <c r="J56" s="296">
        <f t="shared" si="392"/>
        <v>0</v>
      </c>
      <c r="K56" s="296">
        <f t="shared" si="393"/>
        <v>0</v>
      </c>
      <c r="L56" s="296">
        <f t="shared" si="394"/>
        <v>0</v>
      </c>
      <c r="M56" s="296">
        <f t="shared" si="395"/>
        <v>0</v>
      </c>
      <c r="N56" s="296">
        <f t="shared" si="396"/>
        <v>0</v>
      </c>
      <c r="O56" s="66">
        <f t="shared" si="397"/>
        <v>0</v>
      </c>
      <c r="Q56" s="496"/>
      <c r="R56" s="186" t="s">
        <v>62</v>
      </c>
      <c r="S56" s="296">
        <f t="shared" si="398"/>
        <v>0</v>
      </c>
      <c r="T56" s="296">
        <f t="shared" si="399"/>
        <v>0</v>
      </c>
      <c r="U56" s="296">
        <f t="shared" si="400"/>
        <v>0</v>
      </c>
      <c r="V56" s="296">
        <f t="shared" si="401"/>
        <v>0</v>
      </c>
      <c r="W56" s="296">
        <f t="shared" si="402"/>
        <v>0</v>
      </c>
      <c r="X56" s="296">
        <f t="shared" si="403"/>
        <v>0</v>
      </c>
      <c r="Y56" s="296">
        <f t="shared" si="404"/>
        <v>0</v>
      </c>
      <c r="Z56" s="296">
        <f t="shared" si="405"/>
        <v>0</v>
      </c>
      <c r="AA56" s="296">
        <f t="shared" si="406"/>
        <v>0</v>
      </c>
      <c r="AB56" s="296">
        <f t="shared" si="407"/>
        <v>0</v>
      </c>
      <c r="AC56" s="296">
        <f t="shared" si="408"/>
        <v>0</v>
      </c>
      <c r="AD56" s="296">
        <f t="shared" si="409"/>
        <v>0</v>
      </c>
      <c r="AE56" s="66">
        <f t="shared" si="410"/>
        <v>0</v>
      </c>
      <c r="AG56" s="496"/>
      <c r="AH56" s="186" t="s">
        <v>62</v>
      </c>
      <c r="AI56" s="296">
        <f t="shared" si="411"/>
        <v>0</v>
      </c>
      <c r="AJ56" s="296">
        <f t="shared" si="412"/>
        <v>0</v>
      </c>
      <c r="AK56" s="296">
        <f t="shared" si="413"/>
        <v>0</v>
      </c>
      <c r="AL56" s="296">
        <f t="shared" si="414"/>
        <v>0</v>
      </c>
      <c r="AM56" s="296">
        <f t="shared" si="415"/>
        <v>0</v>
      </c>
      <c r="AN56" s="296">
        <f t="shared" si="416"/>
        <v>0</v>
      </c>
      <c r="AO56" s="296">
        <f t="shared" si="417"/>
        <v>0</v>
      </c>
      <c r="AP56" s="296">
        <f t="shared" si="418"/>
        <v>0</v>
      </c>
      <c r="AQ56" s="296">
        <f t="shared" si="419"/>
        <v>0</v>
      </c>
      <c r="AR56" s="296">
        <f t="shared" si="420"/>
        <v>0</v>
      </c>
      <c r="AS56" s="296">
        <f t="shared" si="421"/>
        <v>0</v>
      </c>
      <c r="AT56" s="296">
        <f t="shared" si="422"/>
        <v>0</v>
      </c>
      <c r="AU56" s="66">
        <f t="shared" si="423"/>
        <v>0</v>
      </c>
      <c r="AW56" s="496"/>
      <c r="AX56" s="186" t="s">
        <v>62</v>
      </c>
      <c r="AY56" s="296">
        <f t="shared" si="424"/>
        <v>0</v>
      </c>
      <c r="AZ56" s="296">
        <f t="shared" si="425"/>
        <v>0</v>
      </c>
      <c r="BA56" s="296">
        <f t="shared" si="426"/>
        <v>0</v>
      </c>
      <c r="BB56" s="296">
        <f t="shared" si="427"/>
        <v>0</v>
      </c>
      <c r="BC56" s="296">
        <f t="shared" si="428"/>
        <v>0</v>
      </c>
      <c r="BD56" s="296">
        <f t="shared" si="429"/>
        <v>0</v>
      </c>
      <c r="BE56" s="296">
        <f t="shared" si="430"/>
        <v>0</v>
      </c>
      <c r="BF56" s="296">
        <f t="shared" si="431"/>
        <v>0</v>
      </c>
      <c r="BG56" s="296">
        <f t="shared" si="432"/>
        <v>0</v>
      </c>
      <c r="BH56" s="296">
        <f t="shared" si="433"/>
        <v>0</v>
      </c>
      <c r="BI56" s="296">
        <f t="shared" si="434"/>
        <v>0</v>
      </c>
      <c r="BJ56" s="296">
        <f t="shared" si="435"/>
        <v>0</v>
      </c>
      <c r="BK56" s="66">
        <f t="shared" si="436"/>
        <v>0</v>
      </c>
      <c r="BM56" s="302">
        <v>0</v>
      </c>
      <c r="BN56" s="302">
        <v>0</v>
      </c>
      <c r="BO56" s="302">
        <v>0</v>
      </c>
      <c r="BP56" s="302">
        <v>0</v>
      </c>
      <c r="BQ56" s="302">
        <v>0</v>
      </c>
      <c r="BR56" s="302">
        <v>0</v>
      </c>
      <c r="BS56" s="302">
        <v>0</v>
      </c>
      <c r="BU56" s="302">
        <v>0</v>
      </c>
      <c r="BV56" s="302">
        <v>0</v>
      </c>
      <c r="BW56" s="302">
        <v>0</v>
      </c>
      <c r="BX56" s="302">
        <v>0</v>
      </c>
      <c r="BY56" s="302">
        <v>0</v>
      </c>
      <c r="BZ56" s="302">
        <v>0</v>
      </c>
      <c r="CA56" s="302">
        <v>0</v>
      </c>
      <c r="CC56" s="302">
        <v>0</v>
      </c>
      <c r="CD56" s="302">
        <v>0</v>
      </c>
      <c r="CE56" s="302">
        <v>0</v>
      </c>
      <c r="CF56" s="302">
        <v>0</v>
      </c>
      <c r="CG56" s="302">
        <v>0</v>
      </c>
      <c r="CH56" s="302">
        <v>0</v>
      </c>
      <c r="CI56" s="302">
        <v>0</v>
      </c>
      <c r="CK56" s="302">
        <v>0</v>
      </c>
      <c r="CL56" s="302">
        <v>0</v>
      </c>
      <c r="CM56" s="302">
        <v>0</v>
      </c>
      <c r="CN56" s="302">
        <v>0</v>
      </c>
      <c r="CO56" s="302">
        <v>0</v>
      </c>
      <c r="CP56" s="302">
        <v>0</v>
      </c>
      <c r="CQ56" s="302">
        <v>0</v>
      </c>
      <c r="CS56" s="496"/>
      <c r="CT56" s="186" t="s">
        <v>62</v>
      </c>
      <c r="CU56" s="367">
        <v>0</v>
      </c>
      <c r="CV56" s="367">
        <v>0</v>
      </c>
      <c r="CW56" s="367">
        <v>0</v>
      </c>
      <c r="CX56" s="367">
        <v>0</v>
      </c>
      <c r="CY56" s="367">
        <v>0</v>
      </c>
      <c r="CZ56" s="367">
        <v>0</v>
      </c>
      <c r="DA56" s="367">
        <v>0</v>
      </c>
      <c r="DB56" s="367">
        <v>0</v>
      </c>
      <c r="DC56" s="367">
        <v>0</v>
      </c>
      <c r="DD56" s="367">
        <v>0</v>
      </c>
      <c r="DE56" s="367">
        <v>0</v>
      </c>
      <c r="DF56" s="367">
        <v>0</v>
      </c>
      <c r="DG56" s="368">
        <f t="shared" si="437"/>
        <v>0</v>
      </c>
      <c r="DI56" s="496"/>
      <c r="DJ56" s="186" t="s">
        <v>62</v>
      </c>
      <c r="DK56" s="367">
        <v>0</v>
      </c>
      <c r="DL56" s="367">
        <v>0</v>
      </c>
      <c r="DM56" s="367">
        <v>0</v>
      </c>
      <c r="DN56" s="367">
        <v>0</v>
      </c>
      <c r="DO56" s="367">
        <v>0</v>
      </c>
      <c r="DP56" s="367">
        <v>0</v>
      </c>
      <c r="DQ56" s="367">
        <v>0</v>
      </c>
      <c r="DR56" s="367">
        <v>0</v>
      </c>
      <c r="DS56" s="367">
        <v>0</v>
      </c>
      <c r="DT56" s="367">
        <v>0</v>
      </c>
      <c r="DU56" s="367">
        <v>0</v>
      </c>
      <c r="DV56" s="367">
        <v>0</v>
      </c>
      <c r="DW56" s="368">
        <f t="shared" si="438"/>
        <v>0</v>
      </c>
      <c r="DY56" s="496"/>
      <c r="DZ56" s="186" t="s">
        <v>62</v>
      </c>
      <c r="EA56" s="367">
        <v>0</v>
      </c>
      <c r="EB56" s="367">
        <v>0</v>
      </c>
      <c r="EC56" s="367">
        <v>0</v>
      </c>
      <c r="ED56" s="367">
        <v>0</v>
      </c>
      <c r="EE56" s="367">
        <v>0</v>
      </c>
      <c r="EF56" s="367">
        <v>0</v>
      </c>
      <c r="EG56" s="367">
        <v>0</v>
      </c>
      <c r="EH56" s="367">
        <v>0</v>
      </c>
      <c r="EI56" s="367">
        <v>0</v>
      </c>
      <c r="EJ56" s="367">
        <v>0</v>
      </c>
      <c r="EK56" s="367">
        <v>0</v>
      </c>
      <c r="EL56" s="367">
        <v>0</v>
      </c>
      <c r="EM56" s="368">
        <f t="shared" si="439"/>
        <v>0</v>
      </c>
      <c r="EO56" s="496"/>
      <c r="EP56" s="186" t="s">
        <v>62</v>
      </c>
      <c r="EQ56" s="367">
        <v>0</v>
      </c>
      <c r="ER56" s="367">
        <v>0</v>
      </c>
      <c r="ES56" s="367">
        <v>0</v>
      </c>
      <c r="ET56" s="367">
        <v>0</v>
      </c>
      <c r="EU56" s="367">
        <v>0</v>
      </c>
      <c r="EV56" s="367">
        <v>0</v>
      </c>
      <c r="EW56" s="367">
        <v>0</v>
      </c>
      <c r="EX56" s="367">
        <v>0</v>
      </c>
      <c r="EY56" s="367">
        <v>0</v>
      </c>
      <c r="EZ56" s="367">
        <v>0</v>
      </c>
      <c r="FA56" s="367">
        <v>0</v>
      </c>
      <c r="FB56" s="367">
        <v>0</v>
      </c>
      <c r="FC56" s="368">
        <f t="shared" si="440"/>
        <v>0</v>
      </c>
    </row>
    <row r="57" spans="1:160" x14ac:dyDescent="0.35">
      <c r="A57" s="496"/>
      <c r="B57" s="186" t="s">
        <v>61</v>
      </c>
      <c r="C57" s="296">
        <f t="shared" si="386"/>
        <v>0</v>
      </c>
      <c r="D57" s="296">
        <f t="shared" si="387"/>
        <v>0</v>
      </c>
      <c r="E57" s="296">
        <f t="shared" si="388"/>
        <v>0</v>
      </c>
      <c r="F57" s="296">
        <f t="shared" si="389"/>
        <v>0</v>
      </c>
      <c r="G57" s="296">
        <f t="shared" si="441"/>
        <v>0</v>
      </c>
      <c r="H57" s="296">
        <f t="shared" si="390"/>
        <v>0</v>
      </c>
      <c r="I57" s="296">
        <f t="shared" si="391"/>
        <v>0</v>
      </c>
      <c r="J57" s="296">
        <f t="shared" si="392"/>
        <v>0</v>
      </c>
      <c r="K57" s="296">
        <f t="shared" si="393"/>
        <v>0</v>
      </c>
      <c r="L57" s="296">
        <f t="shared" si="394"/>
        <v>0</v>
      </c>
      <c r="M57" s="296">
        <f t="shared" si="395"/>
        <v>0</v>
      </c>
      <c r="N57" s="296">
        <f t="shared" si="396"/>
        <v>0</v>
      </c>
      <c r="O57" s="66">
        <f t="shared" si="397"/>
        <v>0</v>
      </c>
      <c r="Q57" s="496"/>
      <c r="R57" s="186" t="s">
        <v>61</v>
      </c>
      <c r="S57" s="296">
        <f t="shared" si="398"/>
        <v>0</v>
      </c>
      <c r="T57" s="296">
        <f t="shared" si="399"/>
        <v>0</v>
      </c>
      <c r="U57" s="296">
        <f t="shared" si="400"/>
        <v>0</v>
      </c>
      <c r="V57" s="296">
        <f t="shared" si="401"/>
        <v>0</v>
      </c>
      <c r="W57" s="296">
        <f t="shared" si="402"/>
        <v>0</v>
      </c>
      <c r="X57" s="296">
        <f t="shared" si="403"/>
        <v>0</v>
      </c>
      <c r="Y57" s="296">
        <f t="shared" si="404"/>
        <v>0</v>
      </c>
      <c r="Z57" s="296">
        <f t="shared" si="405"/>
        <v>0</v>
      </c>
      <c r="AA57" s="296">
        <f t="shared" si="406"/>
        <v>0</v>
      </c>
      <c r="AB57" s="296">
        <f t="shared" si="407"/>
        <v>0</v>
      </c>
      <c r="AC57" s="296">
        <f t="shared" si="408"/>
        <v>0</v>
      </c>
      <c r="AD57" s="296">
        <f t="shared" si="409"/>
        <v>0</v>
      </c>
      <c r="AE57" s="66">
        <f t="shared" si="410"/>
        <v>0</v>
      </c>
      <c r="AG57" s="496"/>
      <c r="AH57" s="186" t="s">
        <v>61</v>
      </c>
      <c r="AI57" s="296">
        <f t="shared" si="411"/>
        <v>0</v>
      </c>
      <c r="AJ57" s="296">
        <f t="shared" si="412"/>
        <v>0</v>
      </c>
      <c r="AK57" s="296">
        <f t="shared" si="413"/>
        <v>0</v>
      </c>
      <c r="AL57" s="296">
        <f t="shared" si="414"/>
        <v>0</v>
      </c>
      <c r="AM57" s="296">
        <f t="shared" si="415"/>
        <v>0</v>
      </c>
      <c r="AN57" s="296">
        <f t="shared" si="416"/>
        <v>0</v>
      </c>
      <c r="AO57" s="296">
        <f t="shared" si="417"/>
        <v>0</v>
      </c>
      <c r="AP57" s="296">
        <f t="shared" si="418"/>
        <v>0</v>
      </c>
      <c r="AQ57" s="296">
        <f t="shared" si="419"/>
        <v>0</v>
      </c>
      <c r="AR57" s="296">
        <f t="shared" si="420"/>
        <v>0</v>
      </c>
      <c r="AS57" s="296">
        <f t="shared" si="421"/>
        <v>0</v>
      </c>
      <c r="AT57" s="296">
        <f t="shared" si="422"/>
        <v>0</v>
      </c>
      <c r="AU57" s="66">
        <f t="shared" si="423"/>
        <v>0</v>
      </c>
      <c r="AW57" s="496"/>
      <c r="AX57" s="186" t="s">
        <v>61</v>
      </c>
      <c r="AY57" s="296">
        <f t="shared" si="424"/>
        <v>0</v>
      </c>
      <c r="AZ57" s="296">
        <f t="shared" si="425"/>
        <v>0</v>
      </c>
      <c r="BA57" s="296">
        <f t="shared" si="426"/>
        <v>0</v>
      </c>
      <c r="BB57" s="296">
        <f t="shared" si="427"/>
        <v>0</v>
      </c>
      <c r="BC57" s="296">
        <f t="shared" si="428"/>
        <v>0</v>
      </c>
      <c r="BD57" s="296">
        <f t="shared" si="429"/>
        <v>0</v>
      </c>
      <c r="BE57" s="296">
        <f t="shared" si="430"/>
        <v>0</v>
      </c>
      <c r="BF57" s="296">
        <f t="shared" si="431"/>
        <v>0</v>
      </c>
      <c r="BG57" s="296">
        <f t="shared" si="432"/>
        <v>0</v>
      </c>
      <c r="BH57" s="296">
        <f t="shared" si="433"/>
        <v>0</v>
      </c>
      <c r="BI57" s="296">
        <f t="shared" si="434"/>
        <v>0</v>
      </c>
      <c r="BJ57" s="296">
        <f t="shared" si="435"/>
        <v>0</v>
      </c>
      <c r="BK57" s="66">
        <f t="shared" si="436"/>
        <v>0</v>
      </c>
      <c r="BM57" s="302">
        <v>0</v>
      </c>
      <c r="BN57" s="302">
        <v>0</v>
      </c>
      <c r="BO57" s="302">
        <v>0</v>
      </c>
      <c r="BP57" s="302">
        <v>0</v>
      </c>
      <c r="BQ57" s="302">
        <v>0</v>
      </c>
      <c r="BR57" s="302">
        <v>0</v>
      </c>
      <c r="BS57" s="302">
        <v>0</v>
      </c>
      <c r="BU57" s="302">
        <v>0</v>
      </c>
      <c r="BV57" s="302">
        <v>0</v>
      </c>
      <c r="BW57" s="302">
        <v>0</v>
      </c>
      <c r="BX57" s="302">
        <v>0</v>
      </c>
      <c r="BY57" s="302">
        <v>0</v>
      </c>
      <c r="BZ57" s="302">
        <v>0</v>
      </c>
      <c r="CA57" s="302">
        <v>0</v>
      </c>
      <c r="CC57" s="302">
        <v>0</v>
      </c>
      <c r="CD57" s="302">
        <v>0</v>
      </c>
      <c r="CE57" s="302">
        <v>0</v>
      </c>
      <c r="CF57" s="302">
        <v>0</v>
      </c>
      <c r="CG57" s="302">
        <v>0</v>
      </c>
      <c r="CH57" s="302">
        <v>0</v>
      </c>
      <c r="CI57" s="302">
        <v>0</v>
      </c>
      <c r="CK57" s="302">
        <v>0</v>
      </c>
      <c r="CL57" s="302">
        <v>0</v>
      </c>
      <c r="CM57" s="302">
        <v>0</v>
      </c>
      <c r="CN57" s="302">
        <v>0</v>
      </c>
      <c r="CO57" s="302">
        <v>0</v>
      </c>
      <c r="CP57" s="302">
        <v>0</v>
      </c>
      <c r="CQ57" s="302">
        <v>0</v>
      </c>
      <c r="CS57" s="496"/>
      <c r="CT57" s="186" t="s">
        <v>61</v>
      </c>
      <c r="CU57" s="367">
        <v>0</v>
      </c>
      <c r="CV57" s="367">
        <v>0</v>
      </c>
      <c r="CW57" s="367">
        <v>0</v>
      </c>
      <c r="CX57" s="367">
        <v>0</v>
      </c>
      <c r="CY57" s="367">
        <v>0</v>
      </c>
      <c r="CZ57" s="367">
        <v>0</v>
      </c>
      <c r="DA57" s="367">
        <v>0</v>
      </c>
      <c r="DB57" s="367">
        <v>0</v>
      </c>
      <c r="DC57" s="367">
        <v>0</v>
      </c>
      <c r="DD57" s="367">
        <v>0</v>
      </c>
      <c r="DE57" s="367">
        <v>0</v>
      </c>
      <c r="DF57" s="367">
        <v>0</v>
      </c>
      <c r="DG57" s="368">
        <f t="shared" si="437"/>
        <v>0</v>
      </c>
      <c r="DI57" s="496"/>
      <c r="DJ57" s="186" t="s">
        <v>61</v>
      </c>
      <c r="DK57" s="367">
        <v>0</v>
      </c>
      <c r="DL57" s="367">
        <v>0</v>
      </c>
      <c r="DM57" s="367">
        <v>0</v>
      </c>
      <c r="DN57" s="367">
        <v>0</v>
      </c>
      <c r="DO57" s="367">
        <v>0</v>
      </c>
      <c r="DP57" s="367">
        <v>0</v>
      </c>
      <c r="DQ57" s="367">
        <v>0</v>
      </c>
      <c r="DR57" s="367">
        <v>0</v>
      </c>
      <c r="DS57" s="367">
        <v>0</v>
      </c>
      <c r="DT57" s="367">
        <v>0</v>
      </c>
      <c r="DU57" s="367">
        <v>0</v>
      </c>
      <c r="DV57" s="367">
        <v>0</v>
      </c>
      <c r="DW57" s="368">
        <f t="shared" si="438"/>
        <v>0</v>
      </c>
      <c r="DY57" s="496"/>
      <c r="DZ57" s="186" t="s">
        <v>61</v>
      </c>
      <c r="EA57" s="367">
        <v>0</v>
      </c>
      <c r="EB57" s="367">
        <v>0</v>
      </c>
      <c r="EC57" s="367">
        <v>0</v>
      </c>
      <c r="ED57" s="367">
        <v>0</v>
      </c>
      <c r="EE57" s="367">
        <v>0</v>
      </c>
      <c r="EF57" s="367">
        <v>0</v>
      </c>
      <c r="EG57" s="367">
        <v>0</v>
      </c>
      <c r="EH57" s="367">
        <v>0</v>
      </c>
      <c r="EI57" s="367">
        <v>0</v>
      </c>
      <c r="EJ57" s="367">
        <v>0</v>
      </c>
      <c r="EK57" s="367">
        <v>0</v>
      </c>
      <c r="EL57" s="367">
        <v>0</v>
      </c>
      <c r="EM57" s="368">
        <f t="shared" si="439"/>
        <v>0</v>
      </c>
      <c r="EO57" s="496"/>
      <c r="EP57" s="186" t="s">
        <v>61</v>
      </c>
      <c r="EQ57" s="367">
        <v>0</v>
      </c>
      <c r="ER57" s="367">
        <v>0</v>
      </c>
      <c r="ES57" s="367">
        <v>0</v>
      </c>
      <c r="ET57" s="367">
        <v>0</v>
      </c>
      <c r="EU57" s="367">
        <v>0</v>
      </c>
      <c r="EV57" s="367">
        <v>0</v>
      </c>
      <c r="EW57" s="367">
        <v>0</v>
      </c>
      <c r="EX57" s="367">
        <v>0</v>
      </c>
      <c r="EY57" s="367">
        <v>0</v>
      </c>
      <c r="EZ57" s="367">
        <v>0</v>
      </c>
      <c r="FA57" s="367">
        <v>0</v>
      </c>
      <c r="FB57" s="367">
        <v>0</v>
      </c>
      <c r="FC57" s="368">
        <f t="shared" si="440"/>
        <v>0</v>
      </c>
    </row>
    <row r="58" spans="1:160" x14ac:dyDescent="0.35">
      <c r="A58" s="496"/>
      <c r="B58" s="186" t="s">
        <v>60</v>
      </c>
      <c r="C58" s="296">
        <f t="shared" si="386"/>
        <v>0</v>
      </c>
      <c r="D58" s="296">
        <f t="shared" si="387"/>
        <v>0</v>
      </c>
      <c r="E58" s="296">
        <f t="shared" si="388"/>
        <v>0</v>
      </c>
      <c r="F58" s="296">
        <f t="shared" si="389"/>
        <v>0</v>
      </c>
      <c r="G58" s="296">
        <f t="shared" si="441"/>
        <v>0</v>
      </c>
      <c r="H58" s="296">
        <f t="shared" si="390"/>
        <v>0</v>
      </c>
      <c r="I58" s="296">
        <f t="shared" si="391"/>
        <v>0</v>
      </c>
      <c r="J58" s="296">
        <f t="shared" si="392"/>
        <v>0</v>
      </c>
      <c r="K58" s="296">
        <f t="shared" si="393"/>
        <v>0</v>
      </c>
      <c r="L58" s="296">
        <f t="shared" si="394"/>
        <v>0</v>
      </c>
      <c r="M58" s="296">
        <f t="shared" si="395"/>
        <v>0</v>
      </c>
      <c r="N58" s="296">
        <f t="shared" si="396"/>
        <v>0</v>
      </c>
      <c r="O58" s="66">
        <f t="shared" si="397"/>
        <v>0</v>
      </c>
      <c r="Q58" s="496"/>
      <c r="R58" s="186" t="s">
        <v>60</v>
      </c>
      <c r="S58" s="296">
        <f t="shared" si="398"/>
        <v>0</v>
      </c>
      <c r="T58" s="296">
        <f t="shared" si="399"/>
        <v>0</v>
      </c>
      <c r="U58" s="296">
        <f t="shared" si="400"/>
        <v>0</v>
      </c>
      <c r="V58" s="296">
        <f t="shared" si="401"/>
        <v>0</v>
      </c>
      <c r="W58" s="296">
        <f t="shared" si="402"/>
        <v>229472.65537745832</v>
      </c>
      <c r="X58" s="296">
        <f t="shared" si="403"/>
        <v>0</v>
      </c>
      <c r="Y58" s="296">
        <f t="shared" si="404"/>
        <v>0</v>
      </c>
      <c r="Z58" s="296">
        <f t="shared" si="405"/>
        <v>119373.04884082207</v>
      </c>
      <c r="AA58" s="296">
        <f t="shared" si="406"/>
        <v>64683.921303696538</v>
      </c>
      <c r="AB58" s="296">
        <f t="shared" si="407"/>
        <v>0</v>
      </c>
      <c r="AC58" s="296">
        <f t="shared" si="408"/>
        <v>356182.5267844199</v>
      </c>
      <c r="AD58" s="296">
        <f t="shared" si="409"/>
        <v>1419563.5043558099</v>
      </c>
      <c r="AE58" s="66">
        <f t="shared" si="410"/>
        <v>2189275.6566622066</v>
      </c>
      <c r="AG58" s="496"/>
      <c r="AH58" s="186" t="s">
        <v>60</v>
      </c>
      <c r="AI58" s="296">
        <f t="shared" si="411"/>
        <v>0</v>
      </c>
      <c r="AJ58" s="296">
        <f t="shared" si="412"/>
        <v>0</v>
      </c>
      <c r="AK58" s="296">
        <f t="shared" si="413"/>
        <v>0</v>
      </c>
      <c r="AL58" s="296">
        <f t="shared" si="414"/>
        <v>0</v>
      </c>
      <c r="AM58" s="296">
        <f t="shared" si="415"/>
        <v>0</v>
      </c>
      <c r="AN58" s="296">
        <f t="shared" si="416"/>
        <v>0</v>
      </c>
      <c r="AO58" s="296">
        <f t="shared" si="417"/>
        <v>212041.70764679357</v>
      </c>
      <c r="AP58" s="296">
        <f t="shared" si="418"/>
        <v>0</v>
      </c>
      <c r="AQ58" s="296">
        <f t="shared" si="419"/>
        <v>0</v>
      </c>
      <c r="AR58" s="296">
        <f t="shared" si="420"/>
        <v>0</v>
      </c>
      <c r="AS58" s="296">
        <f t="shared" si="421"/>
        <v>0</v>
      </c>
      <c r="AT58" s="296">
        <f t="shared" si="422"/>
        <v>473187.37808918743</v>
      </c>
      <c r="AU58" s="66">
        <f t="shared" si="423"/>
        <v>685229.085735981</v>
      </c>
      <c r="AW58" s="496"/>
      <c r="AX58" s="186" t="s">
        <v>60</v>
      </c>
      <c r="AY58" s="296">
        <f t="shared" si="424"/>
        <v>0</v>
      </c>
      <c r="AZ58" s="296">
        <f t="shared" si="425"/>
        <v>0</v>
      </c>
      <c r="BA58" s="296">
        <f t="shared" si="426"/>
        <v>0</v>
      </c>
      <c r="BB58" s="296">
        <f t="shared" si="427"/>
        <v>0</v>
      </c>
      <c r="BC58" s="296">
        <f t="shared" si="428"/>
        <v>0</v>
      </c>
      <c r="BD58" s="296">
        <f t="shared" si="429"/>
        <v>0</v>
      </c>
      <c r="BE58" s="296">
        <f t="shared" si="430"/>
        <v>0</v>
      </c>
      <c r="BF58" s="296">
        <f t="shared" si="431"/>
        <v>0</v>
      </c>
      <c r="BG58" s="296">
        <f t="shared" si="432"/>
        <v>0</v>
      </c>
      <c r="BH58" s="296">
        <f t="shared" si="433"/>
        <v>0</v>
      </c>
      <c r="BI58" s="296">
        <f t="shared" si="434"/>
        <v>0</v>
      </c>
      <c r="BJ58" s="296">
        <f t="shared" si="435"/>
        <v>198807.34021866575</v>
      </c>
      <c r="BK58" s="66">
        <f t="shared" si="436"/>
        <v>198807.34021866575</v>
      </c>
      <c r="BM58" s="302">
        <v>0</v>
      </c>
      <c r="BN58" s="302">
        <v>0</v>
      </c>
      <c r="BO58" s="302">
        <v>0</v>
      </c>
      <c r="BP58" s="302">
        <v>0</v>
      </c>
      <c r="BQ58" s="302">
        <v>0</v>
      </c>
      <c r="BR58" s="302">
        <v>0</v>
      </c>
      <c r="BS58" s="302">
        <v>0</v>
      </c>
      <c r="BU58" s="302">
        <v>0</v>
      </c>
      <c r="BV58" s="302">
        <v>0</v>
      </c>
      <c r="BW58" s="302">
        <v>0</v>
      </c>
      <c r="BX58" s="302">
        <v>0</v>
      </c>
      <c r="BY58" s="302">
        <v>0</v>
      </c>
      <c r="BZ58" s="302">
        <v>0</v>
      </c>
      <c r="CA58" s="302">
        <v>0</v>
      </c>
      <c r="CC58" s="302">
        <v>0</v>
      </c>
      <c r="CD58" s="302">
        <v>0</v>
      </c>
      <c r="CE58" s="302">
        <v>0</v>
      </c>
      <c r="CF58" s="302">
        <v>0</v>
      </c>
      <c r="CG58" s="302">
        <v>0</v>
      </c>
      <c r="CH58" s="302">
        <v>0</v>
      </c>
      <c r="CI58" s="302">
        <v>0</v>
      </c>
      <c r="CK58" s="302">
        <v>0</v>
      </c>
      <c r="CL58" s="302">
        <v>0</v>
      </c>
      <c r="CM58" s="302">
        <v>0</v>
      </c>
      <c r="CN58" s="302">
        <v>0</v>
      </c>
      <c r="CO58" s="302">
        <v>0</v>
      </c>
      <c r="CP58" s="302">
        <v>0</v>
      </c>
      <c r="CQ58" s="302">
        <v>0</v>
      </c>
      <c r="CS58" s="496"/>
      <c r="CT58" s="186" t="s">
        <v>60</v>
      </c>
      <c r="CU58" s="367">
        <v>0</v>
      </c>
      <c r="CV58" s="367">
        <v>0</v>
      </c>
      <c r="CW58" s="367">
        <v>0</v>
      </c>
      <c r="CX58" s="367">
        <v>0</v>
      </c>
      <c r="CY58" s="367">
        <v>0</v>
      </c>
      <c r="CZ58" s="367">
        <v>0</v>
      </c>
      <c r="DA58" s="367">
        <v>0</v>
      </c>
      <c r="DB58" s="367">
        <v>0</v>
      </c>
      <c r="DC58" s="367">
        <v>0</v>
      </c>
      <c r="DD58" s="367">
        <v>0</v>
      </c>
      <c r="DE58" s="367">
        <v>0</v>
      </c>
      <c r="DF58" s="367">
        <v>0</v>
      </c>
      <c r="DG58" s="368">
        <f t="shared" si="437"/>
        <v>0</v>
      </c>
      <c r="DI58" s="496"/>
      <c r="DJ58" s="186" t="s">
        <v>60</v>
      </c>
      <c r="DK58" s="367">
        <v>0</v>
      </c>
      <c r="DL58" s="367">
        <v>0</v>
      </c>
      <c r="DM58" s="367">
        <v>0</v>
      </c>
      <c r="DN58" s="367">
        <v>0</v>
      </c>
      <c r="DO58" s="367">
        <v>4.6623159604795392E-2</v>
      </c>
      <c r="DP58" s="367">
        <v>0</v>
      </c>
      <c r="DQ58" s="367">
        <v>0</v>
      </c>
      <c r="DR58" s="367">
        <v>2.4253646690329801E-2</v>
      </c>
      <c r="DS58" s="367">
        <v>1.3142170607847139E-2</v>
      </c>
      <c r="DT58" s="367">
        <v>0</v>
      </c>
      <c r="DU58" s="367">
        <v>7.2367466909700487E-2</v>
      </c>
      <c r="DV58" s="367">
        <v>0.28842014192870608</v>
      </c>
      <c r="DW58" s="368">
        <f t="shared" si="438"/>
        <v>0.44480658574137888</v>
      </c>
      <c r="DY58" s="496"/>
      <c r="DZ58" s="186" t="s">
        <v>60</v>
      </c>
      <c r="EA58" s="367">
        <v>0</v>
      </c>
      <c r="EB58" s="367">
        <v>0</v>
      </c>
      <c r="EC58" s="367">
        <v>0</v>
      </c>
      <c r="ED58" s="367">
        <v>0</v>
      </c>
      <c r="EE58" s="367">
        <v>0</v>
      </c>
      <c r="EF58" s="367">
        <v>0</v>
      </c>
      <c r="EG58" s="367">
        <v>4.3081622785199843E-2</v>
      </c>
      <c r="EH58" s="367">
        <v>0</v>
      </c>
      <c r="EI58" s="367">
        <v>0</v>
      </c>
      <c r="EJ58" s="367">
        <v>0</v>
      </c>
      <c r="EK58" s="367">
        <v>0</v>
      </c>
      <c r="EL58" s="367">
        <v>9.6139954520236937E-2</v>
      </c>
      <c r="EM58" s="368">
        <f t="shared" si="439"/>
        <v>0.13922157730543677</v>
      </c>
      <c r="EO58" s="496"/>
      <c r="EP58" s="186" t="s">
        <v>60</v>
      </c>
      <c r="EQ58" s="367">
        <v>0</v>
      </c>
      <c r="ER58" s="367">
        <v>0</v>
      </c>
      <c r="ES58" s="367">
        <v>0</v>
      </c>
      <c r="ET58" s="367">
        <v>0</v>
      </c>
      <c r="EU58" s="367">
        <v>0</v>
      </c>
      <c r="EV58" s="367">
        <v>0</v>
      </c>
      <c r="EW58" s="367">
        <v>0</v>
      </c>
      <c r="EX58" s="367">
        <v>0</v>
      </c>
      <c r="EY58" s="367">
        <v>0</v>
      </c>
      <c r="EZ58" s="367">
        <v>0</v>
      </c>
      <c r="FA58" s="367">
        <v>0</v>
      </c>
      <c r="FB58" s="367">
        <v>4.0392727135061646E-2</v>
      </c>
      <c r="FC58" s="368">
        <f t="shared" si="440"/>
        <v>4.0392727135061646E-2</v>
      </c>
    </row>
    <row r="59" spans="1:160" x14ac:dyDescent="0.35">
      <c r="A59" s="496"/>
      <c r="B59" s="186" t="s">
        <v>59</v>
      </c>
      <c r="C59" s="296">
        <f t="shared" si="386"/>
        <v>0</v>
      </c>
      <c r="D59" s="296">
        <f t="shared" si="387"/>
        <v>0</v>
      </c>
      <c r="E59" s="296">
        <f t="shared" si="388"/>
        <v>0</v>
      </c>
      <c r="F59" s="296">
        <f t="shared" si="389"/>
        <v>0</v>
      </c>
      <c r="G59" s="296">
        <f t="shared" si="441"/>
        <v>0</v>
      </c>
      <c r="H59" s="296">
        <f t="shared" si="390"/>
        <v>0</v>
      </c>
      <c r="I59" s="296">
        <f t="shared" si="391"/>
        <v>0</v>
      </c>
      <c r="J59" s="296">
        <f t="shared" si="392"/>
        <v>0</v>
      </c>
      <c r="K59" s="296">
        <f t="shared" si="393"/>
        <v>0</v>
      </c>
      <c r="L59" s="296">
        <f t="shared" si="394"/>
        <v>0</v>
      </c>
      <c r="M59" s="296">
        <f t="shared" si="395"/>
        <v>0</v>
      </c>
      <c r="N59" s="296">
        <f t="shared" si="396"/>
        <v>0</v>
      </c>
      <c r="O59" s="66">
        <f t="shared" si="397"/>
        <v>0</v>
      </c>
      <c r="Q59" s="496"/>
      <c r="R59" s="186" t="s">
        <v>59</v>
      </c>
      <c r="S59" s="296">
        <f t="shared" si="398"/>
        <v>0</v>
      </c>
      <c r="T59" s="296">
        <f t="shared" si="399"/>
        <v>0</v>
      </c>
      <c r="U59" s="296">
        <f t="shared" si="400"/>
        <v>0</v>
      </c>
      <c r="V59" s="296">
        <f t="shared" si="401"/>
        <v>0</v>
      </c>
      <c r="W59" s="296">
        <f t="shared" si="402"/>
        <v>0</v>
      </c>
      <c r="X59" s="296">
        <f t="shared" si="403"/>
        <v>0</v>
      </c>
      <c r="Y59" s="296">
        <f t="shared" si="404"/>
        <v>0</v>
      </c>
      <c r="Z59" s="296">
        <f t="shared" si="405"/>
        <v>0</v>
      </c>
      <c r="AA59" s="296">
        <f t="shared" si="406"/>
        <v>0</v>
      </c>
      <c r="AB59" s="296">
        <f t="shared" si="407"/>
        <v>0</v>
      </c>
      <c r="AC59" s="296">
        <f t="shared" si="408"/>
        <v>0</v>
      </c>
      <c r="AD59" s="296">
        <f t="shared" si="409"/>
        <v>0</v>
      </c>
      <c r="AE59" s="66">
        <f t="shared" si="410"/>
        <v>0</v>
      </c>
      <c r="AG59" s="496"/>
      <c r="AH59" s="186" t="s">
        <v>59</v>
      </c>
      <c r="AI59" s="296">
        <f t="shared" si="411"/>
        <v>0</v>
      </c>
      <c r="AJ59" s="296">
        <f t="shared" si="412"/>
        <v>0</v>
      </c>
      <c r="AK59" s="296">
        <f t="shared" si="413"/>
        <v>0</v>
      </c>
      <c r="AL59" s="296">
        <f t="shared" si="414"/>
        <v>0</v>
      </c>
      <c r="AM59" s="296">
        <f t="shared" si="415"/>
        <v>0</v>
      </c>
      <c r="AN59" s="296">
        <f t="shared" si="416"/>
        <v>0</v>
      </c>
      <c r="AO59" s="296">
        <f t="shared" si="417"/>
        <v>0</v>
      </c>
      <c r="AP59" s="296">
        <f t="shared" si="418"/>
        <v>0</v>
      </c>
      <c r="AQ59" s="296">
        <f t="shared" si="419"/>
        <v>0</v>
      </c>
      <c r="AR59" s="296">
        <f t="shared" si="420"/>
        <v>0</v>
      </c>
      <c r="AS59" s="296">
        <f t="shared" si="421"/>
        <v>0</v>
      </c>
      <c r="AT59" s="296">
        <f t="shared" si="422"/>
        <v>0</v>
      </c>
      <c r="AU59" s="66">
        <f t="shared" si="423"/>
        <v>0</v>
      </c>
      <c r="AW59" s="496"/>
      <c r="AX59" s="186" t="s">
        <v>59</v>
      </c>
      <c r="AY59" s="296">
        <f t="shared" si="424"/>
        <v>0</v>
      </c>
      <c r="AZ59" s="296">
        <f t="shared" si="425"/>
        <v>0</v>
      </c>
      <c r="BA59" s="296">
        <f t="shared" si="426"/>
        <v>0</v>
      </c>
      <c r="BB59" s="296">
        <f t="shared" si="427"/>
        <v>0</v>
      </c>
      <c r="BC59" s="296">
        <f t="shared" si="428"/>
        <v>0</v>
      </c>
      <c r="BD59" s="296">
        <f t="shared" si="429"/>
        <v>0</v>
      </c>
      <c r="BE59" s="296">
        <f t="shared" si="430"/>
        <v>0</v>
      </c>
      <c r="BF59" s="296">
        <f t="shared" si="431"/>
        <v>0</v>
      </c>
      <c r="BG59" s="296">
        <f t="shared" si="432"/>
        <v>0</v>
      </c>
      <c r="BH59" s="296">
        <f t="shared" si="433"/>
        <v>0</v>
      </c>
      <c r="BI59" s="296">
        <f t="shared" si="434"/>
        <v>0</v>
      </c>
      <c r="BJ59" s="296">
        <f t="shared" si="435"/>
        <v>0</v>
      </c>
      <c r="BK59" s="66">
        <f t="shared" si="436"/>
        <v>0</v>
      </c>
      <c r="BM59" s="302">
        <v>0</v>
      </c>
      <c r="BN59" s="302">
        <v>0</v>
      </c>
      <c r="BO59" s="302">
        <v>0</v>
      </c>
      <c r="BP59" s="302">
        <v>0</v>
      </c>
      <c r="BQ59" s="302">
        <v>0</v>
      </c>
      <c r="BR59" s="302">
        <v>0</v>
      </c>
      <c r="BS59" s="302">
        <v>0</v>
      </c>
      <c r="BU59" s="302">
        <v>0</v>
      </c>
      <c r="BV59" s="302">
        <v>0</v>
      </c>
      <c r="BW59" s="302">
        <v>0</v>
      </c>
      <c r="BX59" s="302">
        <v>0</v>
      </c>
      <c r="BY59" s="302">
        <v>0</v>
      </c>
      <c r="BZ59" s="302">
        <v>0</v>
      </c>
      <c r="CA59" s="302">
        <v>0</v>
      </c>
      <c r="CC59" s="302">
        <v>0</v>
      </c>
      <c r="CD59" s="302">
        <v>0</v>
      </c>
      <c r="CE59" s="302">
        <v>0</v>
      </c>
      <c r="CF59" s="302">
        <v>0</v>
      </c>
      <c r="CG59" s="302">
        <v>0</v>
      </c>
      <c r="CH59" s="302">
        <v>0</v>
      </c>
      <c r="CI59" s="302">
        <v>0</v>
      </c>
      <c r="CK59" s="302">
        <v>0</v>
      </c>
      <c r="CL59" s="302">
        <v>0</v>
      </c>
      <c r="CM59" s="302">
        <v>0</v>
      </c>
      <c r="CN59" s="302">
        <v>0</v>
      </c>
      <c r="CO59" s="302">
        <v>0</v>
      </c>
      <c r="CP59" s="302">
        <v>0</v>
      </c>
      <c r="CQ59" s="302">
        <v>0</v>
      </c>
      <c r="CS59" s="496"/>
      <c r="CT59" s="186" t="s">
        <v>59</v>
      </c>
      <c r="CU59" s="367">
        <v>0</v>
      </c>
      <c r="CV59" s="367">
        <v>0</v>
      </c>
      <c r="CW59" s="367">
        <v>0</v>
      </c>
      <c r="CX59" s="367">
        <v>0</v>
      </c>
      <c r="CY59" s="367">
        <v>0</v>
      </c>
      <c r="CZ59" s="367">
        <v>0</v>
      </c>
      <c r="DA59" s="367">
        <v>0</v>
      </c>
      <c r="DB59" s="367">
        <v>0</v>
      </c>
      <c r="DC59" s="367">
        <v>0</v>
      </c>
      <c r="DD59" s="367">
        <v>0</v>
      </c>
      <c r="DE59" s="367">
        <v>0</v>
      </c>
      <c r="DF59" s="367">
        <v>0</v>
      </c>
      <c r="DG59" s="368">
        <f t="shared" si="437"/>
        <v>0</v>
      </c>
      <c r="DI59" s="496"/>
      <c r="DJ59" s="186" t="s">
        <v>59</v>
      </c>
      <c r="DK59" s="367">
        <v>0</v>
      </c>
      <c r="DL59" s="367">
        <v>0</v>
      </c>
      <c r="DM59" s="367">
        <v>0</v>
      </c>
      <c r="DN59" s="367">
        <v>0</v>
      </c>
      <c r="DO59" s="367">
        <v>0</v>
      </c>
      <c r="DP59" s="367">
        <v>0</v>
      </c>
      <c r="DQ59" s="367">
        <v>0</v>
      </c>
      <c r="DR59" s="367">
        <v>0</v>
      </c>
      <c r="DS59" s="367">
        <v>0</v>
      </c>
      <c r="DT59" s="367">
        <v>0</v>
      </c>
      <c r="DU59" s="367">
        <v>0</v>
      </c>
      <c r="DV59" s="367">
        <v>0</v>
      </c>
      <c r="DW59" s="368">
        <f t="shared" si="438"/>
        <v>0</v>
      </c>
      <c r="DY59" s="496"/>
      <c r="DZ59" s="186" t="s">
        <v>59</v>
      </c>
      <c r="EA59" s="367">
        <v>0</v>
      </c>
      <c r="EB59" s="367">
        <v>0</v>
      </c>
      <c r="EC59" s="367">
        <v>0</v>
      </c>
      <c r="ED59" s="367">
        <v>0</v>
      </c>
      <c r="EE59" s="367">
        <v>0</v>
      </c>
      <c r="EF59" s="367">
        <v>0</v>
      </c>
      <c r="EG59" s="367">
        <v>0</v>
      </c>
      <c r="EH59" s="367">
        <v>0</v>
      </c>
      <c r="EI59" s="367">
        <v>0</v>
      </c>
      <c r="EJ59" s="367">
        <v>0</v>
      </c>
      <c r="EK59" s="367">
        <v>0</v>
      </c>
      <c r="EL59" s="367">
        <v>0</v>
      </c>
      <c r="EM59" s="368">
        <f t="shared" si="439"/>
        <v>0</v>
      </c>
      <c r="EO59" s="496"/>
      <c r="EP59" s="186" t="s">
        <v>59</v>
      </c>
      <c r="EQ59" s="367">
        <v>0</v>
      </c>
      <c r="ER59" s="367">
        <v>0</v>
      </c>
      <c r="ES59" s="367">
        <v>0</v>
      </c>
      <c r="ET59" s="367">
        <v>0</v>
      </c>
      <c r="EU59" s="367">
        <v>0</v>
      </c>
      <c r="EV59" s="367">
        <v>0</v>
      </c>
      <c r="EW59" s="367">
        <v>0</v>
      </c>
      <c r="EX59" s="367">
        <v>0</v>
      </c>
      <c r="EY59" s="367">
        <v>0</v>
      </c>
      <c r="EZ59" s="367">
        <v>0</v>
      </c>
      <c r="FA59" s="367">
        <v>0</v>
      </c>
      <c r="FB59" s="367">
        <v>0</v>
      </c>
      <c r="FC59" s="368">
        <f t="shared" si="440"/>
        <v>0</v>
      </c>
    </row>
    <row r="60" spans="1:160" x14ac:dyDescent="0.35">
      <c r="A60" s="496"/>
      <c r="B60" s="186" t="s">
        <v>58</v>
      </c>
      <c r="C60" s="296">
        <f t="shared" si="386"/>
        <v>0</v>
      </c>
      <c r="D60" s="296">
        <f t="shared" si="387"/>
        <v>0</v>
      </c>
      <c r="E60" s="296">
        <f t="shared" si="388"/>
        <v>0</v>
      </c>
      <c r="F60" s="296">
        <f t="shared" si="389"/>
        <v>0</v>
      </c>
      <c r="G60" s="296">
        <f t="shared" si="441"/>
        <v>0</v>
      </c>
      <c r="H60" s="296">
        <f t="shared" si="390"/>
        <v>0</v>
      </c>
      <c r="I60" s="296">
        <f t="shared" si="391"/>
        <v>0</v>
      </c>
      <c r="J60" s="296">
        <f t="shared" si="392"/>
        <v>0</v>
      </c>
      <c r="K60" s="296">
        <f t="shared" si="393"/>
        <v>0</v>
      </c>
      <c r="L60" s="296">
        <f t="shared" si="394"/>
        <v>0</v>
      </c>
      <c r="M60" s="296">
        <f t="shared" si="395"/>
        <v>0</v>
      </c>
      <c r="N60" s="296">
        <f t="shared" si="396"/>
        <v>0</v>
      </c>
      <c r="O60" s="66">
        <f t="shared" si="397"/>
        <v>0</v>
      </c>
      <c r="Q60" s="496"/>
      <c r="R60" s="186" t="s">
        <v>58</v>
      </c>
      <c r="S60" s="296">
        <f t="shared" si="398"/>
        <v>0</v>
      </c>
      <c r="T60" s="296">
        <f t="shared" si="399"/>
        <v>0</v>
      </c>
      <c r="U60" s="296">
        <f t="shared" si="400"/>
        <v>0</v>
      </c>
      <c r="V60" s="296">
        <f t="shared" si="401"/>
        <v>0</v>
      </c>
      <c r="W60" s="296">
        <f t="shared" si="402"/>
        <v>0</v>
      </c>
      <c r="X60" s="296">
        <f t="shared" si="403"/>
        <v>0</v>
      </c>
      <c r="Y60" s="296">
        <f t="shared" si="404"/>
        <v>0</v>
      </c>
      <c r="Z60" s="296">
        <f t="shared" si="405"/>
        <v>0</v>
      </c>
      <c r="AA60" s="296">
        <f t="shared" si="406"/>
        <v>0</v>
      </c>
      <c r="AB60" s="296">
        <f t="shared" si="407"/>
        <v>0</v>
      </c>
      <c r="AC60" s="296">
        <f t="shared" si="408"/>
        <v>0</v>
      </c>
      <c r="AD60" s="296">
        <f t="shared" si="409"/>
        <v>0</v>
      </c>
      <c r="AE60" s="66">
        <f t="shared" si="410"/>
        <v>0</v>
      </c>
      <c r="AG60" s="496"/>
      <c r="AH60" s="186" t="s">
        <v>58</v>
      </c>
      <c r="AI60" s="296">
        <f t="shared" si="411"/>
        <v>0</v>
      </c>
      <c r="AJ60" s="296">
        <f t="shared" si="412"/>
        <v>0</v>
      </c>
      <c r="AK60" s="296">
        <f t="shared" si="413"/>
        <v>0</v>
      </c>
      <c r="AL60" s="296">
        <f t="shared" si="414"/>
        <v>0</v>
      </c>
      <c r="AM60" s="296">
        <f t="shared" si="415"/>
        <v>0</v>
      </c>
      <c r="AN60" s="296">
        <f t="shared" si="416"/>
        <v>0</v>
      </c>
      <c r="AO60" s="296">
        <f t="shared" si="417"/>
        <v>0</v>
      </c>
      <c r="AP60" s="296">
        <f t="shared" si="418"/>
        <v>0</v>
      </c>
      <c r="AQ60" s="296">
        <f t="shared" si="419"/>
        <v>0</v>
      </c>
      <c r="AR60" s="296">
        <f t="shared" si="420"/>
        <v>0</v>
      </c>
      <c r="AS60" s="296">
        <f t="shared" si="421"/>
        <v>0</v>
      </c>
      <c r="AT60" s="296">
        <f t="shared" si="422"/>
        <v>0</v>
      </c>
      <c r="AU60" s="66">
        <f t="shared" si="423"/>
        <v>0</v>
      </c>
      <c r="AW60" s="496"/>
      <c r="AX60" s="186" t="s">
        <v>58</v>
      </c>
      <c r="AY60" s="296">
        <f t="shared" si="424"/>
        <v>0</v>
      </c>
      <c r="AZ60" s="296">
        <f t="shared" si="425"/>
        <v>0</v>
      </c>
      <c r="BA60" s="296">
        <f t="shared" si="426"/>
        <v>0</v>
      </c>
      <c r="BB60" s="296">
        <f t="shared" si="427"/>
        <v>0</v>
      </c>
      <c r="BC60" s="296">
        <f t="shared" si="428"/>
        <v>0</v>
      </c>
      <c r="BD60" s="296">
        <f t="shared" si="429"/>
        <v>0</v>
      </c>
      <c r="BE60" s="296">
        <f t="shared" si="430"/>
        <v>0</v>
      </c>
      <c r="BF60" s="296">
        <f t="shared" si="431"/>
        <v>0</v>
      </c>
      <c r="BG60" s="296">
        <f t="shared" si="432"/>
        <v>0</v>
      </c>
      <c r="BH60" s="296">
        <f t="shared" si="433"/>
        <v>0</v>
      </c>
      <c r="BI60" s="296">
        <f t="shared" si="434"/>
        <v>0</v>
      </c>
      <c r="BJ60" s="296">
        <f t="shared" si="435"/>
        <v>0</v>
      </c>
      <c r="BK60" s="66">
        <f t="shared" si="436"/>
        <v>0</v>
      </c>
      <c r="BM60" s="302">
        <v>0</v>
      </c>
      <c r="BN60" s="302">
        <v>0</v>
      </c>
      <c r="BO60" s="302">
        <v>0</v>
      </c>
      <c r="BP60" s="302">
        <v>0</v>
      </c>
      <c r="BQ60" s="302">
        <v>0</v>
      </c>
      <c r="BR60" s="302">
        <v>0</v>
      </c>
      <c r="BS60" s="302">
        <v>0</v>
      </c>
      <c r="BU60" s="302">
        <v>0</v>
      </c>
      <c r="BV60" s="302">
        <v>0</v>
      </c>
      <c r="BW60" s="302">
        <v>0</v>
      </c>
      <c r="BX60" s="302">
        <v>0</v>
      </c>
      <c r="BY60" s="302">
        <v>0</v>
      </c>
      <c r="BZ60" s="302">
        <v>0</v>
      </c>
      <c r="CA60" s="302">
        <v>0</v>
      </c>
      <c r="CC60" s="302">
        <v>0</v>
      </c>
      <c r="CD60" s="302">
        <v>0</v>
      </c>
      <c r="CE60" s="302">
        <v>0</v>
      </c>
      <c r="CF60" s="302">
        <v>0</v>
      </c>
      <c r="CG60" s="302">
        <v>0</v>
      </c>
      <c r="CH60" s="302">
        <v>0</v>
      </c>
      <c r="CI60" s="302">
        <v>0</v>
      </c>
      <c r="CK60" s="302">
        <v>0</v>
      </c>
      <c r="CL60" s="302">
        <v>0</v>
      </c>
      <c r="CM60" s="302">
        <v>0</v>
      </c>
      <c r="CN60" s="302">
        <v>0</v>
      </c>
      <c r="CO60" s="302">
        <v>0</v>
      </c>
      <c r="CP60" s="302">
        <v>0</v>
      </c>
      <c r="CQ60" s="302">
        <v>0</v>
      </c>
      <c r="CS60" s="496"/>
      <c r="CT60" s="186" t="s">
        <v>58</v>
      </c>
      <c r="CU60" s="367">
        <v>0</v>
      </c>
      <c r="CV60" s="367">
        <v>0</v>
      </c>
      <c r="CW60" s="367">
        <v>0</v>
      </c>
      <c r="CX60" s="367">
        <v>0</v>
      </c>
      <c r="CY60" s="367">
        <v>0</v>
      </c>
      <c r="CZ60" s="367">
        <v>0</v>
      </c>
      <c r="DA60" s="367">
        <v>0</v>
      </c>
      <c r="DB60" s="367">
        <v>0</v>
      </c>
      <c r="DC60" s="367">
        <v>0</v>
      </c>
      <c r="DD60" s="367">
        <v>0</v>
      </c>
      <c r="DE60" s="367">
        <v>0</v>
      </c>
      <c r="DF60" s="367">
        <v>0</v>
      </c>
      <c r="DG60" s="368">
        <f t="shared" si="437"/>
        <v>0</v>
      </c>
      <c r="DI60" s="496"/>
      <c r="DJ60" s="186" t="s">
        <v>58</v>
      </c>
      <c r="DK60" s="367">
        <v>0</v>
      </c>
      <c r="DL60" s="367">
        <v>0</v>
      </c>
      <c r="DM60" s="367">
        <v>0</v>
      </c>
      <c r="DN60" s="367">
        <v>0</v>
      </c>
      <c r="DO60" s="367">
        <v>0</v>
      </c>
      <c r="DP60" s="367">
        <v>0</v>
      </c>
      <c r="DQ60" s="367">
        <v>0</v>
      </c>
      <c r="DR60" s="367">
        <v>0</v>
      </c>
      <c r="DS60" s="367">
        <v>0</v>
      </c>
      <c r="DT60" s="367">
        <v>0</v>
      </c>
      <c r="DU60" s="367">
        <v>0</v>
      </c>
      <c r="DV60" s="367">
        <v>0</v>
      </c>
      <c r="DW60" s="368">
        <f t="shared" si="438"/>
        <v>0</v>
      </c>
      <c r="DY60" s="496"/>
      <c r="DZ60" s="186" t="s">
        <v>58</v>
      </c>
      <c r="EA60" s="367">
        <v>0</v>
      </c>
      <c r="EB60" s="367">
        <v>0</v>
      </c>
      <c r="EC60" s="367">
        <v>0</v>
      </c>
      <c r="ED60" s="367">
        <v>0</v>
      </c>
      <c r="EE60" s="367">
        <v>0</v>
      </c>
      <c r="EF60" s="367">
        <v>0</v>
      </c>
      <c r="EG60" s="367">
        <v>0</v>
      </c>
      <c r="EH60" s="367">
        <v>0</v>
      </c>
      <c r="EI60" s="367">
        <v>0</v>
      </c>
      <c r="EJ60" s="367">
        <v>0</v>
      </c>
      <c r="EK60" s="367">
        <v>0</v>
      </c>
      <c r="EL60" s="367">
        <v>0</v>
      </c>
      <c r="EM60" s="368">
        <f t="shared" si="439"/>
        <v>0</v>
      </c>
      <c r="EO60" s="496"/>
      <c r="EP60" s="186" t="s">
        <v>58</v>
      </c>
      <c r="EQ60" s="367">
        <v>0</v>
      </c>
      <c r="ER60" s="367">
        <v>0</v>
      </c>
      <c r="ES60" s="367">
        <v>0</v>
      </c>
      <c r="ET60" s="367">
        <v>0</v>
      </c>
      <c r="EU60" s="367">
        <v>0</v>
      </c>
      <c r="EV60" s="367">
        <v>0</v>
      </c>
      <c r="EW60" s="367">
        <v>0</v>
      </c>
      <c r="EX60" s="367">
        <v>0</v>
      </c>
      <c r="EY60" s="367">
        <v>0</v>
      </c>
      <c r="EZ60" s="367">
        <v>0</v>
      </c>
      <c r="FA60" s="367">
        <v>0</v>
      </c>
      <c r="FB60" s="367">
        <v>0</v>
      </c>
      <c r="FC60" s="368">
        <f t="shared" si="440"/>
        <v>0</v>
      </c>
    </row>
    <row r="61" spans="1:160" x14ac:dyDescent="0.35">
      <c r="A61" s="496"/>
      <c r="B61" s="186" t="s">
        <v>57</v>
      </c>
      <c r="C61" s="296">
        <f t="shared" si="386"/>
        <v>0</v>
      </c>
      <c r="D61" s="296">
        <f t="shared" si="387"/>
        <v>0</v>
      </c>
      <c r="E61" s="296">
        <f t="shared" si="388"/>
        <v>0</v>
      </c>
      <c r="F61" s="296">
        <f t="shared" si="389"/>
        <v>0</v>
      </c>
      <c r="G61" s="296">
        <f t="shared" si="441"/>
        <v>0</v>
      </c>
      <c r="H61" s="296">
        <f t="shared" si="390"/>
        <v>0</v>
      </c>
      <c r="I61" s="296">
        <f t="shared" si="391"/>
        <v>0</v>
      </c>
      <c r="J61" s="296">
        <f t="shared" si="392"/>
        <v>0</v>
      </c>
      <c r="K61" s="296">
        <f t="shared" si="393"/>
        <v>0</v>
      </c>
      <c r="L61" s="296">
        <f t="shared" si="394"/>
        <v>0</v>
      </c>
      <c r="M61" s="296">
        <f t="shared" si="395"/>
        <v>0</v>
      </c>
      <c r="N61" s="296">
        <f t="shared" si="396"/>
        <v>0</v>
      </c>
      <c r="O61" s="66">
        <f t="shared" si="397"/>
        <v>0</v>
      </c>
      <c r="Q61" s="496"/>
      <c r="R61" s="186" t="s">
        <v>57</v>
      </c>
      <c r="S61" s="296">
        <f t="shared" si="398"/>
        <v>0</v>
      </c>
      <c r="T61" s="296">
        <f t="shared" si="399"/>
        <v>0</v>
      </c>
      <c r="U61" s="296">
        <f t="shared" si="400"/>
        <v>0</v>
      </c>
      <c r="V61" s="296">
        <f t="shared" si="401"/>
        <v>0</v>
      </c>
      <c r="W61" s="296">
        <f t="shared" si="402"/>
        <v>0</v>
      </c>
      <c r="X61" s="296">
        <f t="shared" si="403"/>
        <v>0</v>
      </c>
      <c r="Y61" s="296">
        <f t="shared" si="404"/>
        <v>0</v>
      </c>
      <c r="Z61" s="296">
        <f t="shared" si="405"/>
        <v>0</v>
      </c>
      <c r="AA61" s="296">
        <f t="shared" si="406"/>
        <v>0</v>
      </c>
      <c r="AB61" s="296">
        <f t="shared" si="407"/>
        <v>0</v>
      </c>
      <c r="AC61" s="296">
        <f t="shared" si="408"/>
        <v>0</v>
      </c>
      <c r="AD61" s="296">
        <f t="shared" si="409"/>
        <v>0</v>
      </c>
      <c r="AE61" s="66">
        <f t="shared" si="410"/>
        <v>0</v>
      </c>
      <c r="AG61" s="496"/>
      <c r="AH61" s="186" t="s">
        <v>57</v>
      </c>
      <c r="AI61" s="296">
        <f t="shared" si="411"/>
        <v>0</v>
      </c>
      <c r="AJ61" s="296">
        <f t="shared" si="412"/>
        <v>0</v>
      </c>
      <c r="AK61" s="296">
        <f t="shared" si="413"/>
        <v>0</v>
      </c>
      <c r="AL61" s="296">
        <f t="shared" si="414"/>
        <v>0</v>
      </c>
      <c r="AM61" s="296">
        <f t="shared" si="415"/>
        <v>0</v>
      </c>
      <c r="AN61" s="296">
        <f t="shared" si="416"/>
        <v>0</v>
      </c>
      <c r="AO61" s="296">
        <f t="shared" si="417"/>
        <v>0</v>
      </c>
      <c r="AP61" s="296">
        <f t="shared" si="418"/>
        <v>0</v>
      </c>
      <c r="AQ61" s="296">
        <f t="shared" si="419"/>
        <v>0</v>
      </c>
      <c r="AR61" s="296">
        <f t="shared" si="420"/>
        <v>0</v>
      </c>
      <c r="AS61" s="296">
        <f t="shared" si="421"/>
        <v>0</v>
      </c>
      <c r="AT61" s="296">
        <f t="shared" si="422"/>
        <v>0</v>
      </c>
      <c r="AU61" s="66">
        <f t="shared" si="423"/>
        <v>0</v>
      </c>
      <c r="AW61" s="496"/>
      <c r="AX61" s="186" t="s">
        <v>57</v>
      </c>
      <c r="AY61" s="296">
        <f t="shared" si="424"/>
        <v>0</v>
      </c>
      <c r="AZ61" s="296">
        <f t="shared" si="425"/>
        <v>0</v>
      </c>
      <c r="BA61" s="296">
        <f t="shared" si="426"/>
        <v>0</v>
      </c>
      <c r="BB61" s="296">
        <f t="shared" si="427"/>
        <v>0</v>
      </c>
      <c r="BC61" s="296">
        <f t="shared" si="428"/>
        <v>0</v>
      </c>
      <c r="BD61" s="296">
        <f t="shared" si="429"/>
        <v>0</v>
      </c>
      <c r="BE61" s="296">
        <f t="shared" si="430"/>
        <v>0</v>
      </c>
      <c r="BF61" s="296">
        <f t="shared" si="431"/>
        <v>0</v>
      </c>
      <c r="BG61" s="296">
        <f t="shared" si="432"/>
        <v>0</v>
      </c>
      <c r="BH61" s="296">
        <f t="shared" si="433"/>
        <v>0</v>
      </c>
      <c r="BI61" s="296">
        <f t="shared" si="434"/>
        <v>0</v>
      </c>
      <c r="BJ61" s="296">
        <f t="shared" si="435"/>
        <v>0</v>
      </c>
      <c r="BK61" s="66">
        <f t="shared" si="436"/>
        <v>0</v>
      </c>
      <c r="BM61" s="302">
        <v>0</v>
      </c>
      <c r="BN61" s="302">
        <v>0</v>
      </c>
      <c r="BO61" s="302">
        <v>0</v>
      </c>
      <c r="BP61" s="302">
        <v>0</v>
      </c>
      <c r="BQ61" s="302">
        <v>0</v>
      </c>
      <c r="BR61" s="302">
        <v>0</v>
      </c>
      <c r="BS61" s="302">
        <v>0</v>
      </c>
      <c r="BU61" s="302">
        <v>0</v>
      </c>
      <c r="BV61" s="302">
        <v>0</v>
      </c>
      <c r="BW61" s="302">
        <v>0</v>
      </c>
      <c r="BX61" s="302">
        <v>0</v>
      </c>
      <c r="BY61" s="302">
        <v>0</v>
      </c>
      <c r="BZ61" s="302">
        <v>0</v>
      </c>
      <c r="CA61" s="302">
        <v>0</v>
      </c>
      <c r="CC61" s="302">
        <v>0</v>
      </c>
      <c r="CD61" s="302">
        <v>0</v>
      </c>
      <c r="CE61" s="302">
        <v>0</v>
      </c>
      <c r="CF61" s="302">
        <v>0</v>
      </c>
      <c r="CG61" s="302">
        <v>0</v>
      </c>
      <c r="CH61" s="302">
        <v>0</v>
      </c>
      <c r="CI61" s="302">
        <v>0</v>
      </c>
      <c r="CK61" s="302">
        <v>0</v>
      </c>
      <c r="CL61" s="302">
        <v>0</v>
      </c>
      <c r="CM61" s="302">
        <v>0</v>
      </c>
      <c r="CN61" s="302">
        <v>0</v>
      </c>
      <c r="CO61" s="302">
        <v>0</v>
      </c>
      <c r="CP61" s="302">
        <v>0</v>
      </c>
      <c r="CQ61" s="302">
        <v>0</v>
      </c>
      <c r="CS61" s="496"/>
      <c r="CT61" s="186" t="s">
        <v>57</v>
      </c>
      <c r="CU61" s="367">
        <v>0</v>
      </c>
      <c r="CV61" s="367">
        <v>0</v>
      </c>
      <c r="CW61" s="367">
        <v>0</v>
      </c>
      <c r="CX61" s="367">
        <v>0</v>
      </c>
      <c r="CY61" s="367">
        <v>0</v>
      </c>
      <c r="CZ61" s="367">
        <v>0</v>
      </c>
      <c r="DA61" s="367">
        <v>0</v>
      </c>
      <c r="DB61" s="367">
        <v>0</v>
      </c>
      <c r="DC61" s="367">
        <v>0</v>
      </c>
      <c r="DD61" s="367">
        <v>0</v>
      </c>
      <c r="DE61" s="367">
        <v>0</v>
      </c>
      <c r="DF61" s="367">
        <v>0</v>
      </c>
      <c r="DG61" s="368">
        <f t="shared" si="437"/>
        <v>0</v>
      </c>
      <c r="DI61" s="496"/>
      <c r="DJ61" s="186" t="s">
        <v>57</v>
      </c>
      <c r="DK61" s="367">
        <v>0</v>
      </c>
      <c r="DL61" s="367">
        <v>0</v>
      </c>
      <c r="DM61" s="367">
        <v>0</v>
      </c>
      <c r="DN61" s="367">
        <v>0</v>
      </c>
      <c r="DO61" s="367">
        <v>0</v>
      </c>
      <c r="DP61" s="367">
        <v>0</v>
      </c>
      <c r="DQ61" s="367">
        <v>0</v>
      </c>
      <c r="DR61" s="367">
        <v>0</v>
      </c>
      <c r="DS61" s="367">
        <v>0</v>
      </c>
      <c r="DT61" s="367">
        <v>0</v>
      </c>
      <c r="DU61" s="367">
        <v>0</v>
      </c>
      <c r="DV61" s="367">
        <v>0</v>
      </c>
      <c r="DW61" s="368">
        <f t="shared" si="438"/>
        <v>0</v>
      </c>
      <c r="DY61" s="496"/>
      <c r="DZ61" s="186" t="s">
        <v>57</v>
      </c>
      <c r="EA61" s="367">
        <v>0</v>
      </c>
      <c r="EB61" s="367">
        <v>0</v>
      </c>
      <c r="EC61" s="367">
        <v>0</v>
      </c>
      <c r="ED61" s="367">
        <v>0</v>
      </c>
      <c r="EE61" s="367">
        <v>0</v>
      </c>
      <c r="EF61" s="367">
        <v>0</v>
      </c>
      <c r="EG61" s="367">
        <v>0</v>
      </c>
      <c r="EH61" s="367">
        <v>0</v>
      </c>
      <c r="EI61" s="367">
        <v>0</v>
      </c>
      <c r="EJ61" s="367">
        <v>0</v>
      </c>
      <c r="EK61" s="367">
        <v>0</v>
      </c>
      <c r="EL61" s="367">
        <v>0</v>
      </c>
      <c r="EM61" s="368">
        <f t="shared" si="439"/>
        <v>0</v>
      </c>
      <c r="EO61" s="496"/>
      <c r="EP61" s="186" t="s">
        <v>57</v>
      </c>
      <c r="EQ61" s="367">
        <v>0</v>
      </c>
      <c r="ER61" s="367">
        <v>0</v>
      </c>
      <c r="ES61" s="367">
        <v>0</v>
      </c>
      <c r="ET61" s="367">
        <v>0</v>
      </c>
      <c r="EU61" s="367">
        <v>0</v>
      </c>
      <c r="EV61" s="367">
        <v>0</v>
      </c>
      <c r="EW61" s="367">
        <v>0</v>
      </c>
      <c r="EX61" s="367">
        <v>0</v>
      </c>
      <c r="EY61" s="367">
        <v>0</v>
      </c>
      <c r="EZ61" s="367">
        <v>0</v>
      </c>
      <c r="FA61" s="367">
        <v>0</v>
      </c>
      <c r="FB61" s="367">
        <v>0</v>
      </c>
      <c r="FC61" s="368">
        <f t="shared" si="440"/>
        <v>0</v>
      </c>
    </row>
    <row r="62" spans="1:160" x14ac:dyDescent="0.35">
      <c r="A62" s="496"/>
      <c r="B62" s="186" t="s">
        <v>56</v>
      </c>
      <c r="C62" s="296">
        <f t="shared" si="386"/>
        <v>0</v>
      </c>
      <c r="D62" s="296">
        <f t="shared" si="387"/>
        <v>0</v>
      </c>
      <c r="E62" s="296">
        <f t="shared" si="388"/>
        <v>0</v>
      </c>
      <c r="F62" s="296">
        <f t="shared" si="389"/>
        <v>0</v>
      </c>
      <c r="G62" s="296">
        <f t="shared" si="441"/>
        <v>0</v>
      </c>
      <c r="H62" s="296">
        <f t="shared" si="390"/>
        <v>0</v>
      </c>
      <c r="I62" s="296">
        <f t="shared" si="391"/>
        <v>0</v>
      </c>
      <c r="J62" s="296">
        <f t="shared" si="392"/>
        <v>0</v>
      </c>
      <c r="K62" s="296">
        <f t="shared" si="393"/>
        <v>0</v>
      </c>
      <c r="L62" s="296">
        <f t="shared" si="394"/>
        <v>0</v>
      </c>
      <c r="M62" s="296">
        <f t="shared" si="395"/>
        <v>0</v>
      </c>
      <c r="N62" s="296">
        <f t="shared" si="396"/>
        <v>0</v>
      </c>
      <c r="O62" s="66">
        <f t="shared" si="397"/>
        <v>0</v>
      </c>
      <c r="Q62" s="496"/>
      <c r="R62" s="186" t="s">
        <v>56</v>
      </c>
      <c r="S62" s="296">
        <f t="shared" si="398"/>
        <v>0</v>
      </c>
      <c r="T62" s="296">
        <f t="shared" si="399"/>
        <v>0</v>
      </c>
      <c r="U62" s="296">
        <f t="shared" si="400"/>
        <v>0</v>
      </c>
      <c r="V62" s="296">
        <f t="shared" si="401"/>
        <v>0</v>
      </c>
      <c r="W62" s="296">
        <f t="shared" si="402"/>
        <v>0</v>
      </c>
      <c r="X62" s="296">
        <f t="shared" si="403"/>
        <v>0</v>
      </c>
      <c r="Y62" s="296">
        <f t="shared" si="404"/>
        <v>0</v>
      </c>
      <c r="Z62" s="296">
        <f t="shared" si="405"/>
        <v>0</v>
      </c>
      <c r="AA62" s="296">
        <f t="shared" si="406"/>
        <v>0</v>
      </c>
      <c r="AB62" s="296">
        <f t="shared" si="407"/>
        <v>0</v>
      </c>
      <c r="AC62" s="296">
        <f t="shared" si="408"/>
        <v>0</v>
      </c>
      <c r="AD62" s="296">
        <f t="shared" si="409"/>
        <v>0</v>
      </c>
      <c r="AE62" s="66">
        <f t="shared" si="410"/>
        <v>0</v>
      </c>
      <c r="AG62" s="496"/>
      <c r="AH62" s="186" t="s">
        <v>56</v>
      </c>
      <c r="AI62" s="296">
        <f t="shared" si="411"/>
        <v>0</v>
      </c>
      <c r="AJ62" s="296">
        <f t="shared" si="412"/>
        <v>0</v>
      </c>
      <c r="AK62" s="296">
        <f t="shared" si="413"/>
        <v>0</v>
      </c>
      <c r="AL62" s="296">
        <f t="shared" si="414"/>
        <v>0</v>
      </c>
      <c r="AM62" s="296">
        <f t="shared" si="415"/>
        <v>0</v>
      </c>
      <c r="AN62" s="296">
        <f t="shared" si="416"/>
        <v>0</v>
      </c>
      <c r="AO62" s="296">
        <f t="shared" si="417"/>
        <v>0</v>
      </c>
      <c r="AP62" s="296">
        <f t="shared" si="418"/>
        <v>0</v>
      </c>
      <c r="AQ62" s="296">
        <f t="shared" si="419"/>
        <v>0</v>
      </c>
      <c r="AR62" s="296">
        <f t="shared" si="420"/>
        <v>0</v>
      </c>
      <c r="AS62" s="296">
        <f t="shared" si="421"/>
        <v>0</v>
      </c>
      <c r="AT62" s="296">
        <f t="shared" si="422"/>
        <v>0</v>
      </c>
      <c r="AU62" s="66">
        <f t="shared" si="423"/>
        <v>0</v>
      </c>
      <c r="AW62" s="496"/>
      <c r="AX62" s="186" t="s">
        <v>56</v>
      </c>
      <c r="AY62" s="296">
        <f t="shared" si="424"/>
        <v>0</v>
      </c>
      <c r="AZ62" s="296">
        <f t="shared" si="425"/>
        <v>0</v>
      </c>
      <c r="BA62" s="296">
        <f t="shared" si="426"/>
        <v>0</v>
      </c>
      <c r="BB62" s="296">
        <f t="shared" si="427"/>
        <v>0</v>
      </c>
      <c r="BC62" s="296">
        <f t="shared" si="428"/>
        <v>0</v>
      </c>
      <c r="BD62" s="296">
        <f t="shared" si="429"/>
        <v>0</v>
      </c>
      <c r="BE62" s="296">
        <f t="shared" si="430"/>
        <v>0</v>
      </c>
      <c r="BF62" s="296">
        <f t="shared" si="431"/>
        <v>0</v>
      </c>
      <c r="BG62" s="296">
        <f t="shared" si="432"/>
        <v>0</v>
      </c>
      <c r="BH62" s="296">
        <f t="shared" si="433"/>
        <v>0</v>
      </c>
      <c r="BI62" s="296">
        <f t="shared" si="434"/>
        <v>0</v>
      </c>
      <c r="BJ62" s="296">
        <f t="shared" si="435"/>
        <v>0</v>
      </c>
      <c r="BK62" s="66">
        <f t="shared" si="436"/>
        <v>0</v>
      </c>
      <c r="BM62" s="302">
        <v>0</v>
      </c>
      <c r="BN62" s="302">
        <v>0</v>
      </c>
      <c r="BO62" s="302">
        <v>0</v>
      </c>
      <c r="BP62" s="302">
        <v>0</v>
      </c>
      <c r="BQ62" s="302">
        <v>0</v>
      </c>
      <c r="BR62" s="302">
        <v>0</v>
      </c>
      <c r="BS62" s="302">
        <v>0</v>
      </c>
      <c r="BU62" s="302">
        <v>0</v>
      </c>
      <c r="BV62" s="302">
        <v>0</v>
      </c>
      <c r="BW62" s="302">
        <v>0</v>
      </c>
      <c r="BX62" s="302">
        <v>0</v>
      </c>
      <c r="BY62" s="302">
        <v>0</v>
      </c>
      <c r="BZ62" s="302">
        <v>0</v>
      </c>
      <c r="CA62" s="302">
        <v>0</v>
      </c>
      <c r="CC62" s="302">
        <v>0</v>
      </c>
      <c r="CD62" s="302">
        <v>0</v>
      </c>
      <c r="CE62" s="302">
        <v>0</v>
      </c>
      <c r="CF62" s="302">
        <v>0</v>
      </c>
      <c r="CG62" s="302">
        <v>0</v>
      </c>
      <c r="CH62" s="302">
        <v>0</v>
      </c>
      <c r="CI62" s="302">
        <v>0</v>
      </c>
      <c r="CK62" s="302">
        <v>0</v>
      </c>
      <c r="CL62" s="302">
        <v>0</v>
      </c>
      <c r="CM62" s="302">
        <v>0</v>
      </c>
      <c r="CN62" s="302">
        <v>0</v>
      </c>
      <c r="CO62" s="302">
        <v>0</v>
      </c>
      <c r="CP62" s="302">
        <v>0</v>
      </c>
      <c r="CQ62" s="302">
        <v>0</v>
      </c>
      <c r="CS62" s="496"/>
      <c r="CT62" s="186" t="s">
        <v>56</v>
      </c>
      <c r="CU62" s="367">
        <v>0</v>
      </c>
      <c r="CV62" s="367">
        <v>0</v>
      </c>
      <c r="CW62" s="367">
        <v>0</v>
      </c>
      <c r="CX62" s="367">
        <v>0</v>
      </c>
      <c r="CY62" s="367">
        <v>0</v>
      </c>
      <c r="CZ62" s="367">
        <v>0</v>
      </c>
      <c r="DA62" s="367">
        <v>0</v>
      </c>
      <c r="DB62" s="367">
        <v>0</v>
      </c>
      <c r="DC62" s="367">
        <v>0</v>
      </c>
      <c r="DD62" s="367">
        <v>0</v>
      </c>
      <c r="DE62" s="367">
        <v>0</v>
      </c>
      <c r="DF62" s="367">
        <v>0</v>
      </c>
      <c r="DG62" s="368">
        <f t="shared" si="437"/>
        <v>0</v>
      </c>
      <c r="DI62" s="496"/>
      <c r="DJ62" s="186" t="s">
        <v>56</v>
      </c>
      <c r="DK62" s="367">
        <v>0</v>
      </c>
      <c r="DL62" s="367">
        <v>0</v>
      </c>
      <c r="DM62" s="367">
        <v>0</v>
      </c>
      <c r="DN62" s="367">
        <v>0</v>
      </c>
      <c r="DO62" s="367">
        <v>0</v>
      </c>
      <c r="DP62" s="367">
        <v>0</v>
      </c>
      <c r="DQ62" s="367">
        <v>0</v>
      </c>
      <c r="DR62" s="367">
        <v>0</v>
      </c>
      <c r="DS62" s="367">
        <v>0</v>
      </c>
      <c r="DT62" s="367">
        <v>0</v>
      </c>
      <c r="DU62" s="367">
        <v>0</v>
      </c>
      <c r="DV62" s="367">
        <v>0</v>
      </c>
      <c r="DW62" s="368">
        <f t="shared" si="438"/>
        <v>0</v>
      </c>
      <c r="DY62" s="496"/>
      <c r="DZ62" s="186" t="s">
        <v>56</v>
      </c>
      <c r="EA62" s="367">
        <v>0</v>
      </c>
      <c r="EB62" s="367">
        <v>0</v>
      </c>
      <c r="EC62" s="367">
        <v>0</v>
      </c>
      <c r="ED62" s="367">
        <v>0</v>
      </c>
      <c r="EE62" s="367">
        <v>0</v>
      </c>
      <c r="EF62" s="367">
        <v>0</v>
      </c>
      <c r="EG62" s="367">
        <v>0</v>
      </c>
      <c r="EH62" s="367">
        <v>0</v>
      </c>
      <c r="EI62" s="367">
        <v>0</v>
      </c>
      <c r="EJ62" s="367">
        <v>0</v>
      </c>
      <c r="EK62" s="367">
        <v>0</v>
      </c>
      <c r="EL62" s="367">
        <v>0</v>
      </c>
      <c r="EM62" s="368">
        <f t="shared" si="439"/>
        <v>0</v>
      </c>
      <c r="EO62" s="496"/>
      <c r="EP62" s="186" t="s">
        <v>56</v>
      </c>
      <c r="EQ62" s="367">
        <v>0</v>
      </c>
      <c r="ER62" s="367">
        <v>0</v>
      </c>
      <c r="ES62" s="367">
        <v>0</v>
      </c>
      <c r="ET62" s="367">
        <v>0</v>
      </c>
      <c r="EU62" s="367">
        <v>0</v>
      </c>
      <c r="EV62" s="367">
        <v>0</v>
      </c>
      <c r="EW62" s="367">
        <v>0</v>
      </c>
      <c r="EX62" s="367">
        <v>0</v>
      </c>
      <c r="EY62" s="367">
        <v>0</v>
      </c>
      <c r="EZ62" s="367">
        <v>0</v>
      </c>
      <c r="FA62" s="367">
        <v>0</v>
      </c>
      <c r="FB62" s="367">
        <v>0</v>
      </c>
      <c r="FC62" s="368">
        <f t="shared" si="440"/>
        <v>0</v>
      </c>
    </row>
    <row r="63" spans="1:160" x14ac:dyDescent="0.35">
      <c r="A63" s="496"/>
      <c r="B63" s="186" t="s">
        <v>55</v>
      </c>
      <c r="C63" s="296">
        <f t="shared" si="386"/>
        <v>0</v>
      </c>
      <c r="D63" s="296">
        <f t="shared" si="387"/>
        <v>0</v>
      </c>
      <c r="E63" s="296">
        <f t="shared" si="388"/>
        <v>0</v>
      </c>
      <c r="F63" s="296">
        <f t="shared" si="389"/>
        <v>0</v>
      </c>
      <c r="G63" s="296">
        <f t="shared" si="441"/>
        <v>0</v>
      </c>
      <c r="H63" s="296">
        <f t="shared" si="390"/>
        <v>0</v>
      </c>
      <c r="I63" s="296">
        <f t="shared" si="391"/>
        <v>0</v>
      </c>
      <c r="J63" s="296">
        <f t="shared" si="392"/>
        <v>0</v>
      </c>
      <c r="K63" s="296">
        <f t="shared" si="393"/>
        <v>0</v>
      </c>
      <c r="L63" s="296">
        <f t="shared" si="394"/>
        <v>0</v>
      </c>
      <c r="M63" s="296">
        <f t="shared" si="395"/>
        <v>0</v>
      </c>
      <c r="N63" s="296">
        <f t="shared" si="396"/>
        <v>0</v>
      </c>
      <c r="O63" s="66">
        <f t="shared" si="397"/>
        <v>0</v>
      </c>
      <c r="Q63" s="496"/>
      <c r="R63" s="186" t="s">
        <v>55</v>
      </c>
      <c r="S63" s="296">
        <f t="shared" si="398"/>
        <v>0</v>
      </c>
      <c r="T63" s="296">
        <f t="shared" si="399"/>
        <v>0</v>
      </c>
      <c r="U63" s="296">
        <f t="shared" si="400"/>
        <v>0</v>
      </c>
      <c r="V63" s="296">
        <f t="shared" si="401"/>
        <v>0</v>
      </c>
      <c r="W63" s="296">
        <f t="shared" si="402"/>
        <v>0</v>
      </c>
      <c r="X63" s="296">
        <f t="shared" si="403"/>
        <v>0</v>
      </c>
      <c r="Y63" s="296">
        <f t="shared" si="404"/>
        <v>0</v>
      </c>
      <c r="Z63" s="296">
        <f t="shared" si="405"/>
        <v>0</v>
      </c>
      <c r="AA63" s="296">
        <f t="shared" si="406"/>
        <v>0</v>
      </c>
      <c r="AB63" s="296">
        <f t="shared" si="407"/>
        <v>0</v>
      </c>
      <c r="AC63" s="296">
        <f t="shared" si="408"/>
        <v>0</v>
      </c>
      <c r="AD63" s="296">
        <f t="shared" si="409"/>
        <v>0</v>
      </c>
      <c r="AE63" s="66">
        <f t="shared" si="410"/>
        <v>0</v>
      </c>
      <c r="AG63" s="496"/>
      <c r="AH63" s="186" t="s">
        <v>55</v>
      </c>
      <c r="AI63" s="296">
        <f t="shared" si="411"/>
        <v>0</v>
      </c>
      <c r="AJ63" s="296">
        <f t="shared" si="412"/>
        <v>0</v>
      </c>
      <c r="AK63" s="296">
        <f t="shared" si="413"/>
        <v>0</v>
      </c>
      <c r="AL63" s="296">
        <f t="shared" si="414"/>
        <v>0</v>
      </c>
      <c r="AM63" s="296">
        <f t="shared" si="415"/>
        <v>0</v>
      </c>
      <c r="AN63" s="296">
        <f t="shared" si="416"/>
        <v>0</v>
      </c>
      <c r="AO63" s="296">
        <f t="shared" si="417"/>
        <v>0</v>
      </c>
      <c r="AP63" s="296">
        <f t="shared" si="418"/>
        <v>0</v>
      </c>
      <c r="AQ63" s="296">
        <f t="shared" si="419"/>
        <v>0</v>
      </c>
      <c r="AR63" s="296">
        <f t="shared" si="420"/>
        <v>0</v>
      </c>
      <c r="AS63" s="296">
        <f t="shared" si="421"/>
        <v>0</v>
      </c>
      <c r="AT63" s="296">
        <f t="shared" si="422"/>
        <v>0</v>
      </c>
      <c r="AU63" s="66">
        <f t="shared" si="423"/>
        <v>0</v>
      </c>
      <c r="AW63" s="496"/>
      <c r="AX63" s="186" t="s">
        <v>55</v>
      </c>
      <c r="AY63" s="296">
        <f t="shared" si="424"/>
        <v>0</v>
      </c>
      <c r="AZ63" s="296">
        <f t="shared" si="425"/>
        <v>0</v>
      </c>
      <c r="BA63" s="296">
        <f t="shared" si="426"/>
        <v>0</v>
      </c>
      <c r="BB63" s="296">
        <f t="shared" si="427"/>
        <v>0</v>
      </c>
      <c r="BC63" s="296">
        <f t="shared" si="428"/>
        <v>0</v>
      </c>
      <c r="BD63" s="296">
        <f t="shared" si="429"/>
        <v>0</v>
      </c>
      <c r="BE63" s="296">
        <f t="shared" si="430"/>
        <v>0</v>
      </c>
      <c r="BF63" s="296">
        <f t="shared" si="431"/>
        <v>0</v>
      </c>
      <c r="BG63" s="296">
        <f t="shared" si="432"/>
        <v>0</v>
      </c>
      <c r="BH63" s="296">
        <f t="shared" si="433"/>
        <v>0</v>
      </c>
      <c r="BI63" s="296">
        <f t="shared" si="434"/>
        <v>0</v>
      </c>
      <c r="BJ63" s="296">
        <f t="shared" si="435"/>
        <v>0</v>
      </c>
      <c r="BK63" s="66">
        <f t="shared" si="436"/>
        <v>0</v>
      </c>
      <c r="BM63" s="302">
        <v>0</v>
      </c>
      <c r="BN63" s="302">
        <v>0</v>
      </c>
      <c r="BO63" s="302">
        <v>0</v>
      </c>
      <c r="BP63" s="302">
        <v>0</v>
      </c>
      <c r="BQ63" s="302">
        <v>0</v>
      </c>
      <c r="BR63" s="302">
        <v>0</v>
      </c>
      <c r="BS63" s="302">
        <v>0</v>
      </c>
      <c r="BU63" s="302">
        <v>0</v>
      </c>
      <c r="BV63" s="302">
        <v>0</v>
      </c>
      <c r="BW63" s="302">
        <v>0</v>
      </c>
      <c r="BX63" s="302">
        <v>0</v>
      </c>
      <c r="BY63" s="302">
        <v>0</v>
      </c>
      <c r="BZ63" s="302">
        <v>0</v>
      </c>
      <c r="CA63" s="302">
        <v>0</v>
      </c>
      <c r="CC63" s="302">
        <v>0</v>
      </c>
      <c r="CD63" s="302">
        <v>0</v>
      </c>
      <c r="CE63" s="302">
        <v>0</v>
      </c>
      <c r="CF63" s="302">
        <v>0</v>
      </c>
      <c r="CG63" s="302">
        <v>0</v>
      </c>
      <c r="CH63" s="302">
        <v>0</v>
      </c>
      <c r="CI63" s="302">
        <v>0</v>
      </c>
      <c r="CK63" s="302">
        <v>0</v>
      </c>
      <c r="CL63" s="302">
        <v>0</v>
      </c>
      <c r="CM63" s="302">
        <v>0</v>
      </c>
      <c r="CN63" s="302">
        <v>0</v>
      </c>
      <c r="CO63" s="302">
        <v>0</v>
      </c>
      <c r="CP63" s="302">
        <v>0</v>
      </c>
      <c r="CQ63" s="302">
        <v>0</v>
      </c>
      <c r="CS63" s="496"/>
      <c r="CT63" s="186" t="s">
        <v>55</v>
      </c>
      <c r="CU63" s="367">
        <v>0</v>
      </c>
      <c r="CV63" s="367">
        <v>0</v>
      </c>
      <c r="CW63" s="367">
        <v>0</v>
      </c>
      <c r="CX63" s="367">
        <v>0</v>
      </c>
      <c r="CY63" s="367">
        <v>0</v>
      </c>
      <c r="CZ63" s="367">
        <v>0</v>
      </c>
      <c r="DA63" s="367">
        <v>0</v>
      </c>
      <c r="DB63" s="367">
        <v>0</v>
      </c>
      <c r="DC63" s="367">
        <v>0</v>
      </c>
      <c r="DD63" s="367">
        <v>0</v>
      </c>
      <c r="DE63" s="367">
        <v>0</v>
      </c>
      <c r="DF63" s="367">
        <v>0</v>
      </c>
      <c r="DG63" s="368">
        <f t="shared" si="437"/>
        <v>0</v>
      </c>
      <c r="DI63" s="496"/>
      <c r="DJ63" s="186" t="s">
        <v>55</v>
      </c>
      <c r="DK63" s="367">
        <v>0</v>
      </c>
      <c r="DL63" s="367">
        <v>0</v>
      </c>
      <c r="DM63" s="367">
        <v>0</v>
      </c>
      <c r="DN63" s="367">
        <v>0</v>
      </c>
      <c r="DO63" s="367">
        <v>0</v>
      </c>
      <c r="DP63" s="367">
        <v>0</v>
      </c>
      <c r="DQ63" s="367">
        <v>0</v>
      </c>
      <c r="DR63" s="367">
        <v>0</v>
      </c>
      <c r="DS63" s="367">
        <v>0</v>
      </c>
      <c r="DT63" s="367">
        <v>0</v>
      </c>
      <c r="DU63" s="367">
        <v>0</v>
      </c>
      <c r="DV63" s="367">
        <v>0</v>
      </c>
      <c r="DW63" s="368">
        <f t="shared" si="438"/>
        <v>0</v>
      </c>
      <c r="DY63" s="496"/>
      <c r="DZ63" s="186" t="s">
        <v>55</v>
      </c>
      <c r="EA63" s="367">
        <v>0</v>
      </c>
      <c r="EB63" s="367">
        <v>0</v>
      </c>
      <c r="EC63" s="367">
        <v>0</v>
      </c>
      <c r="ED63" s="367">
        <v>0</v>
      </c>
      <c r="EE63" s="367">
        <v>0</v>
      </c>
      <c r="EF63" s="367">
        <v>0</v>
      </c>
      <c r="EG63" s="367">
        <v>0</v>
      </c>
      <c r="EH63" s="367">
        <v>0</v>
      </c>
      <c r="EI63" s="367">
        <v>0</v>
      </c>
      <c r="EJ63" s="367">
        <v>0</v>
      </c>
      <c r="EK63" s="367">
        <v>0</v>
      </c>
      <c r="EL63" s="367">
        <v>0</v>
      </c>
      <c r="EM63" s="368">
        <f t="shared" si="439"/>
        <v>0</v>
      </c>
      <c r="EO63" s="496"/>
      <c r="EP63" s="186" t="s">
        <v>55</v>
      </c>
      <c r="EQ63" s="367">
        <v>0</v>
      </c>
      <c r="ER63" s="367">
        <v>0</v>
      </c>
      <c r="ES63" s="367">
        <v>0</v>
      </c>
      <c r="ET63" s="367">
        <v>0</v>
      </c>
      <c r="EU63" s="367">
        <v>0</v>
      </c>
      <c r="EV63" s="367">
        <v>0</v>
      </c>
      <c r="EW63" s="367">
        <v>0</v>
      </c>
      <c r="EX63" s="367">
        <v>0</v>
      </c>
      <c r="EY63" s="367">
        <v>0</v>
      </c>
      <c r="EZ63" s="367">
        <v>0</v>
      </c>
      <c r="FA63" s="367">
        <v>0</v>
      </c>
      <c r="FB63" s="367">
        <v>0</v>
      </c>
      <c r="FC63" s="368">
        <f t="shared" si="440"/>
        <v>0</v>
      </c>
    </row>
    <row r="64" spans="1:160" ht="15" thickBot="1" x14ac:dyDescent="0.4">
      <c r="A64" s="497"/>
      <c r="B64" s="186" t="s">
        <v>54</v>
      </c>
      <c r="C64" s="296">
        <f t="shared" si="386"/>
        <v>0</v>
      </c>
      <c r="D64" s="296">
        <f t="shared" si="387"/>
        <v>0</v>
      </c>
      <c r="E64" s="296">
        <f t="shared" si="388"/>
        <v>0</v>
      </c>
      <c r="F64" s="296">
        <f t="shared" si="389"/>
        <v>0</v>
      </c>
      <c r="G64" s="296">
        <f t="shared" si="441"/>
        <v>0</v>
      </c>
      <c r="H64" s="296">
        <f t="shared" si="390"/>
        <v>0</v>
      </c>
      <c r="I64" s="296">
        <f t="shared" si="391"/>
        <v>0</v>
      </c>
      <c r="J64" s="296">
        <f t="shared" si="392"/>
        <v>0</v>
      </c>
      <c r="K64" s="296">
        <f t="shared" si="393"/>
        <v>0</v>
      </c>
      <c r="L64" s="296">
        <f t="shared" si="394"/>
        <v>0</v>
      </c>
      <c r="M64" s="296">
        <f t="shared" si="395"/>
        <v>0</v>
      </c>
      <c r="N64" s="296">
        <f t="shared" si="396"/>
        <v>0</v>
      </c>
      <c r="O64" s="66">
        <f t="shared" si="397"/>
        <v>0</v>
      </c>
      <c r="Q64" s="497"/>
      <c r="R64" s="186" t="s">
        <v>54</v>
      </c>
      <c r="S64" s="296">
        <f t="shared" si="398"/>
        <v>0</v>
      </c>
      <c r="T64" s="296">
        <f t="shared" si="399"/>
        <v>0</v>
      </c>
      <c r="U64" s="296">
        <f t="shared" si="400"/>
        <v>0</v>
      </c>
      <c r="V64" s="296">
        <f t="shared" si="401"/>
        <v>0</v>
      </c>
      <c r="W64" s="296">
        <f t="shared" si="402"/>
        <v>0</v>
      </c>
      <c r="X64" s="296">
        <f t="shared" si="403"/>
        <v>0</v>
      </c>
      <c r="Y64" s="296">
        <f t="shared" si="404"/>
        <v>0</v>
      </c>
      <c r="Z64" s="296">
        <f t="shared" si="405"/>
        <v>0</v>
      </c>
      <c r="AA64" s="296">
        <f t="shared" si="406"/>
        <v>0</v>
      </c>
      <c r="AB64" s="296">
        <f t="shared" si="407"/>
        <v>0</v>
      </c>
      <c r="AC64" s="296">
        <f t="shared" si="408"/>
        <v>0</v>
      </c>
      <c r="AD64" s="296">
        <f t="shared" si="409"/>
        <v>0</v>
      </c>
      <c r="AE64" s="66">
        <f t="shared" si="410"/>
        <v>0</v>
      </c>
      <c r="AG64" s="497"/>
      <c r="AH64" s="186" t="s">
        <v>54</v>
      </c>
      <c r="AI64" s="296">
        <f t="shared" si="411"/>
        <v>0</v>
      </c>
      <c r="AJ64" s="296">
        <f t="shared" si="412"/>
        <v>0</v>
      </c>
      <c r="AK64" s="296">
        <f t="shared" si="413"/>
        <v>0</v>
      </c>
      <c r="AL64" s="296">
        <f t="shared" si="414"/>
        <v>0</v>
      </c>
      <c r="AM64" s="296">
        <f t="shared" si="415"/>
        <v>0</v>
      </c>
      <c r="AN64" s="296">
        <f t="shared" si="416"/>
        <v>0</v>
      </c>
      <c r="AO64" s="296">
        <f t="shared" si="417"/>
        <v>0</v>
      </c>
      <c r="AP64" s="296">
        <f t="shared" si="418"/>
        <v>0</v>
      </c>
      <c r="AQ64" s="296">
        <f t="shared" si="419"/>
        <v>0</v>
      </c>
      <c r="AR64" s="296">
        <f t="shared" si="420"/>
        <v>0</v>
      </c>
      <c r="AS64" s="296">
        <f t="shared" si="421"/>
        <v>0</v>
      </c>
      <c r="AT64" s="296">
        <f t="shared" si="422"/>
        <v>0</v>
      </c>
      <c r="AU64" s="66">
        <f t="shared" si="423"/>
        <v>0</v>
      </c>
      <c r="AW64" s="497"/>
      <c r="AX64" s="186" t="s">
        <v>54</v>
      </c>
      <c r="AY64" s="296">
        <f t="shared" si="424"/>
        <v>0</v>
      </c>
      <c r="AZ64" s="296">
        <f t="shared" si="425"/>
        <v>0</v>
      </c>
      <c r="BA64" s="296">
        <f t="shared" si="426"/>
        <v>0</v>
      </c>
      <c r="BB64" s="296">
        <f t="shared" si="427"/>
        <v>0</v>
      </c>
      <c r="BC64" s="296">
        <f t="shared" si="428"/>
        <v>0</v>
      </c>
      <c r="BD64" s="296">
        <f t="shared" si="429"/>
        <v>0</v>
      </c>
      <c r="BE64" s="296">
        <f t="shared" si="430"/>
        <v>0</v>
      </c>
      <c r="BF64" s="296">
        <f t="shared" si="431"/>
        <v>0</v>
      </c>
      <c r="BG64" s="296">
        <f t="shared" si="432"/>
        <v>0</v>
      </c>
      <c r="BH64" s="296">
        <f t="shared" si="433"/>
        <v>0</v>
      </c>
      <c r="BI64" s="296">
        <f t="shared" si="434"/>
        <v>0</v>
      </c>
      <c r="BJ64" s="296">
        <f t="shared" si="435"/>
        <v>0</v>
      </c>
      <c r="BK64" s="66">
        <f t="shared" si="436"/>
        <v>0</v>
      </c>
      <c r="BM64" s="302">
        <v>0</v>
      </c>
      <c r="BN64" s="302">
        <v>0</v>
      </c>
      <c r="BO64" s="302">
        <v>0</v>
      </c>
      <c r="BP64" s="302">
        <v>0</v>
      </c>
      <c r="BQ64" s="302">
        <v>0</v>
      </c>
      <c r="BR64" s="302">
        <v>0</v>
      </c>
      <c r="BS64" s="302">
        <v>0</v>
      </c>
      <c r="BU64" s="302">
        <v>0</v>
      </c>
      <c r="BV64" s="302">
        <v>0</v>
      </c>
      <c r="BW64" s="302">
        <v>0</v>
      </c>
      <c r="BX64" s="302">
        <v>0</v>
      </c>
      <c r="BY64" s="302">
        <v>0</v>
      </c>
      <c r="BZ64" s="302">
        <v>0</v>
      </c>
      <c r="CA64" s="302">
        <v>0</v>
      </c>
      <c r="CC64" s="302">
        <v>0</v>
      </c>
      <c r="CD64" s="302">
        <v>0</v>
      </c>
      <c r="CE64" s="302">
        <v>0</v>
      </c>
      <c r="CF64" s="302">
        <v>0</v>
      </c>
      <c r="CG64" s="302">
        <v>0</v>
      </c>
      <c r="CH64" s="302">
        <v>0</v>
      </c>
      <c r="CI64" s="302">
        <v>0</v>
      </c>
      <c r="CK64" s="302">
        <v>0</v>
      </c>
      <c r="CL64" s="302">
        <v>0</v>
      </c>
      <c r="CM64" s="302">
        <v>0</v>
      </c>
      <c r="CN64" s="302">
        <v>0</v>
      </c>
      <c r="CO64" s="302">
        <v>0</v>
      </c>
      <c r="CP64" s="302">
        <v>0</v>
      </c>
      <c r="CQ64" s="302">
        <v>0</v>
      </c>
      <c r="CS64" s="497"/>
      <c r="CT64" s="186" t="s">
        <v>54</v>
      </c>
      <c r="CU64" s="367">
        <v>0</v>
      </c>
      <c r="CV64" s="367">
        <v>0</v>
      </c>
      <c r="CW64" s="367">
        <v>0</v>
      </c>
      <c r="CX64" s="367">
        <v>0</v>
      </c>
      <c r="CY64" s="367">
        <v>0</v>
      </c>
      <c r="CZ64" s="367">
        <v>0</v>
      </c>
      <c r="DA64" s="367">
        <v>0</v>
      </c>
      <c r="DB64" s="367">
        <v>0</v>
      </c>
      <c r="DC64" s="367">
        <v>0</v>
      </c>
      <c r="DD64" s="367">
        <v>0</v>
      </c>
      <c r="DE64" s="367">
        <v>0</v>
      </c>
      <c r="DF64" s="367">
        <v>0</v>
      </c>
      <c r="DG64" s="368">
        <f t="shared" si="437"/>
        <v>0</v>
      </c>
      <c r="DI64" s="497"/>
      <c r="DJ64" s="186" t="s">
        <v>54</v>
      </c>
      <c r="DK64" s="367">
        <v>0</v>
      </c>
      <c r="DL64" s="367">
        <v>0</v>
      </c>
      <c r="DM64" s="367">
        <v>0</v>
      </c>
      <c r="DN64" s="367">
        <v>0</v>
      </c>
      <c r="DO64" s="367">
        <v>0</v>
      </c>
      <c r="DP64" s="367">
        <v>0</v>
      </c>
      <c r="DQ64" s="367">
        <v>0</v>
      </c>
      <c r="DR64" s="367">
        <v>0</v>
      </c>
      <c r="DS64" s="367">
        <v>0</v>
      </c>
      <c r="DT64" s="367">
        <v>0</v>
      </c>
      <c r="DU64" s="367">
        <v>0</v>
      </c>
      <c r="DV64" s="367">
        <v>0</v>
      </c>
      <c r="DW64" s="368">
        <f t="shared" si="438"/>
        <v>0</v>
      </c>
      <c r="DY64" s="497"/>
      <c r="DZ64" s="186" t="s">
        <v>54</v>
      </c>
      <c r="EA64" s="367">
        <v>0</v>
      </c>
      <c r="EB64" s="367">
        <v>0</v>
      </c>
      <c r="EC64" s="367">
        <v>0</v>
      </c>
      <c r="ED64" s="367">
        <v>0</v>
      </c>
      <c r="EE64" s="367">
        <v>0</v>
      </c>
      <c r="EF64" s="367">
        <v>0</v>
      </c>
      <c r="EG64" s="367">
        <v>0</v>
      </c>
      <c r="EH64" s="367">
        <v>0</v>
      </c>
      <c r="EI64" s="367">
        <v>0</v>
      </c>
      <c r="EJ64" s="367">
        <v>0</v>
      </c>
      <c r="EK64" s="367">
        <v>0</v>
      </c>
      <c r="EL64" s="367">
        <v>0</v>
      </c>
      <c r="EM64" s="368">
        <f t="shared" si="439"/>
        <v>0</v>
      </c>
      <c r="EO64" s="497"/>
      <c r="EP64" s="186" t="s">
        <v>54</v>
      </c>
      <c r="EQ64" s="367">
        <v>0</v>
      </c>
      <c r="ER64" s="367">
        <v>0</v>
      </c>
      <c r="ES64" s="367">
        <v>0</v>
      </c>
      <c r="ET64" s="367">
        <v>0</v>
      </c>
      <c r="EU64" s="367">
        <v>0</v>
      </c>
      <c r="EV64" s="367">
        <v>0</v>
      </c>
      <c r="EW64" s="367">
        <v>0</v>
      </c>
      <c r="EX64" s="367">
        <v>0</v>
      </c>
      <c r="EY64" s="367">
        <v>0</v>
      </c>
      <c r="EZ64" s="367">
        <v>0</v>
      </c>
      <c r="FA64" s="367">
        <v>0</v>
      </c>
      <c r="FB64" s="367">
        <v>0</v>
      </c>
      <c r="FC64" s="368">
        <f t="shared" si="440"/>
        <v>0</v>
      </c>
    </row>
    <row r="65" spans="1:160" ht="15" thickBot="1" x14ac:dyDescent="0.4">
      <c r="B65" s="187" t="s">
        <v>43</v>
      </c>
      <c r="C65" s="179">
        <f>SUM(C52:C64)</f>
        <v>0</v>
      </c>
      <c r="D65" s="179">
        <f t="shared" ref="D65" si="442">SUM(D52:D64)</f>
        <v>0</v>
      </c>
      <c r="E65" s="179">
        <f t="shared" ref="E65" si="443">SUM(E52:E64)</f>
        <v>0</v>
      </c>
      <c r="F65" s="179">
        <f t="shared" ref="F65" si="444">SUM(F52:F64)</f>
        <v>0</v>
      </c>
      <c r="G65" s="179">
        <f t="shared" ref="G65" si="445">SUM(G52:G64)</f>
        <v>0</v>
      </c>
      <c r="H65" s="179">
        <f t="shared" ref="H65" si="446">SUM(H52:H64)</f>
        <v>0</v>
      </c>
      <c r="I65" s="179">
        <f t="shared" ref="I65" si="447">SUM(I52:I64)</f>
        <v>0</v>
      </c>
      <c r="J65" s="179">
        <f t="shared" ref="J65" si="448">SUM(J52:J64)</f>
        <v>0</v>
      </c>
      <c r="K65" s="179">
        <f t="shared" ref="K65" si="449">SUM(K52:K64)</f>
        <v>0</v>
      </c>
      <c r="L65" s="179">
        <f t="shared" ref="L65" si="450">SUM(L52:L64)</f>
        <v>0</v>
      </c>
      <c r="M65" s="179">
        <f t="shared" ref="M65" si="451">SUM(M52:M64)</f>
        <v>0</v>
      </c>
      <c r="N65" s="189">
        <f t="shared" ref="N65" si="452">SUM(N52:N64)</f>
        <v>0</v>
      </c>
      <c r="O65" s="69">
        <f t="shared" si="397"/>
        <v>0</v>
      </c>
      <c r="Q65" s="70"/>
      <c r="R65" s="187" t="s">
        <v>43</v>
      </c>
      <c r="S65" s="179">
        <f>SUM(S52:S64)</f>
        <v>0</v>
      </c>
      <c r="T65" s="179">
        <f t="shared" ref="T65" si="453">SUM(T52:T64)</f>
        <v>0</v>
      </c>
      <c r="U65" s="179">
        <f t="shared" ref="U65" si="454">SUM(U52:U64)</f>
        <v>0</v>
      </c>
      <c r="V65" s="179">
        <f t="shared" ref="V65" si="455">SUM(V52:V64)</f>
        <v>57133.364970924398</v>
      </c>
      <c r="W65" s="179">
        <f t="shared" ref="W65" si="456">SUM(W52:W64)</f>
        <v>229472.65537745832</v>
      </c>
      <c r="X65" s="179">
        <f t="shared" ref="X65" si="457">SUM(X52:X64)</f>
        <v>0</v>
      </c>
      <c r="Y65" s="179">
        <f t="shared" ref="Y65" si="458">SUM(Y52:Y64)</f>
        <v>0</v>
      </c>
      <c r="Z65" s="179">
        <f t="shared" ref="Z65" si="459">SUM(Z52:Z64)</f>
        <v>119373.04884082207</v>
      </c>
      <c r="AA65" s="179">
        <f t="shared" ref="AA65" si="460">SUM(AA52:AA64)</f>
        <v>64683.921303696538</v>
      </c>
      <c r="AB65" s="179">
        <f t="shared" ref="AB65" si="461">SUM(AB52:AB64)</f>
        <v>0</v>
      </c>
      <c r="AC65" s="179">
        <f t="shared" ref="AC65" si="462">SUM(AC52:AC64)</f>
        <v>429719.27330027521</v>
      </c>
      <c r="AD65" s="189">
        <f t="shared" ref="AD65" si="463">SUM(AD52:AD64)</f>
        <v>2573995.7515568263</v>
      </c>
      <c r="AE65" s="69">
        <f t="shared" si="410"/>
        <v>3474378.0153500028</v>
      </c>
      <c r="AG65" s="70"/>
      <c r="AH65" s="187" t="s">
        <v>43</v>
      </c>
      <c r="AI65" s="179">
        <f>SUM(AI52:AI64)</f>
        <v>0</v>
      </c>
      <c r="AJ65" s="179">
        <f t="shared" ref="AJ65" si="464">SUM(AJ52:AJ64)</f>
        <v>0</v>
      </c>
      <c r="AK65" s="179">
        <f t="shared" ref="AK65" si="465">SUM(AK52:AK64)</f>
        <v>0</v>
      </c>
      <c r="AL65" s="179">
        <f t="shared" ref="AL65" si="466">SUM(AL52:AL64)</f>
        <v>0</v>
      </c>
      <c r="AM65" s="179">
        <f t="shared" ref="AM65" si="467">SUM(AM52:AM64)</f>
        <v>0</v>
      </c>
      <c r="AN65" s="179">
        <f t="shared" ref="AN65" si="468">SUM(AN52:AN64)</f>
        <v>0</v>
      </c>
      <c r="AO65" s="179">
        <f t="shared" ref="AO65" si="469">SUM(AO52:AO64)</f>
        <v>323993.67349424597</v>
      </c>
      <c r="AP65" s="179">
        <f t="shared" ref="AP65" si="470">SUM(AP52:AP64)</f>
        <v>0</v>
      </c>
      <c r="AQ65" s="179">
        <f t="shared" ref="AQ65" si="471">SUM(AQ52:AQ64)</f>
        <v>0</v>
      </c>
      <c r="AR65" s="179">
        <f t="shared" ref="AR65" si="472">SUM(AR52:AR64)</f>
        <v>0</v>
      </c>
      <c r="AS65" s="179">
        <f t="shared" ref="AS65" si="473">SUM(AS52:AS64)</f>
        <v>46015.098841284431</v>
      </c>
      <c r="AT65" s="189">
        <f t="shared" ref="AT65" si="474">SUM(AT52:AT64)</f>
        <v>517759.77400570159</v>
      </c>
      <c r="AU65" s="69">
        <f t="shared" si="423"/>
        <v>887768.54634123202</v>
      </c>
      <c r="AW65" s="70"/>
      <c r="AX65" s="187" t="s">
        <v>43</v>
      </c>
      <c r="AY65" s="179">
        <f>SUM(AY52:AY64)</f>
        <v>0</v>
      </c>
      <c r="AZ65" s="179">
        <f t="shared" ref="AZ65" si="475">SUM(AZ52:AZ64)</f>
        <v>0</v>
      </c>
      <c r="BA65" s="179">
        <f t="shared" ref="BA65" si="476">SUM(BA52:BA64)</f>
        <v>0</v>
      </c>
      <c r="BB65" s="179">
        <f t="shared" ref="BB65" si="477">SUM(BB52:BB64)</f>
        <v>0</v>
      </c>
      <c r="BC65" s="179">
        <f t="shared" ref="BC65" si="478">SUM(BC52:BC64)</f>
        <v>0</v>
      </c>
      <c r="BD65" s="179">
        <f t="shared" ref="BD65" si="479">SUM(BD52:BD64)</f>
        <v>0</v>
      </c>
      <c r="BE65" s="179">
        <f t="shared" ref="BE65" si="480">SUM(BE52:BE64)</f>
        <v>0</v>
      </c>
      <c r="BF65" s="179">
        <f t="shared" ref="BF65" si="481">SUM(BF52:BF64)</f>
        <v>0</v>
      </c>
      <c r="BG65" s="179">
        <f t="shared" ref="BG65" si="482">SUM(BG52:BG64)</f>
        <v>0</v>
      </c>
      <c r="BH65" s="179">
        <f t="shared" ref="BH65" si="483">SUM(BH52:BH64)</f>
        <v>0</v>
      </c>
      <c r="BI65" s="179">
        <f t="shared" ref="BI65" si="484">SUM(BI52:BI64)</f>
        <v>0</v>
      </c>
      <c r="BJ65" s="189">
        <f t="shared" ref="BJ65" si="485">SUM(BJ52:BJ64)</f>
        <v>559713.24623684213</v>
      </c>
      <c r="BK65" s="69">
        <f t="shared" si="436"/>
        <v>559713.24623684213</v>
      </c>
      <c r="BM65" s="302">
        <f t="shared" ref="BM65" si="486">SUM(BM52:BM64)</f>
        <v>0</v>
      </c>
      <c r="BN65" s="302">
        <f t="shared" ref="BN65" si="487">SUM(BN52:BN64)</f>
        <v>0</v>
      </c>
      <c r="BO65" s="302">
        <f t="shared" ref="BO65" si="488">SUM(BO52:BO64)</f>
        <v>0</v>
      </c>
      <c r="BP65" s="302">
        <f t="shared" ref="BP65" si="489">SUM(BP52:BP64)</f>
        <v>0</v>
      </c>
      <c r="BQ65" s="302">
        <f t="shared" ref="BQ65" si="490">SUM(BQ52:BQ64)</f>
        <v>0</v>
      </c>
      <c r="BR65" s="302">
        <f t="shared" ref="BR65" si="491">SUM(BR52:BR64)</f>
        <v>0</v>
      </c>
      <c r="BS65" s="302">
        <f t="shared" ref="BS65" si="492">SUM(BS52:BS64)</f>
        <v>0</v>
      </c>
      <c r="BU65" s="302">
        <f t="shared" ref="BU65" si="493">SUM(BU52:BU64)</f>
        <v>0</v>
      </c>
      <c r="BV65" s="302">
        <f t="shared" ref="BV65" si="494">SUM(BV52:BV64)</f>
        <v>0</v>
      </c>
      <c r="BW65" s="302">
        <f t="shared" ref="BW65" si="495">SUM(BW52:BW64)</f>
        <v>0</v>
      </c>
      <c r="BX65" s="302">
        <f t="shared" ref="BX65" si="496">SUM(BX52:BX64)</f>
        <v>0</v>
      </c>
      <c r="BY65" s="302">
        <f t="shared" ref="BY65" si="497">SUM(BY52:BY64)</f>
        <v>0</v>
      </c>
      <c r="BZ65" s="302">
        <f t="shared" ref="BZ65" si="498">SUM(BZ52:BZ64)</f>
        <v>0</v>
      </c>
      <c r="CA65" s="302">
        <f t="shared" ref="CA65" si="499">SUM(CA52:CA64)</f>
        <v>0</v>
      </c>
      <c r="CC65" s="302">
        <f t="shared" ref="CC65" si="500">SUM(CC52:CC64)</f>
        <v>0</v>
      </c>
      <c r="CD65" s="302">
        <f t="shared" ref="CD65" si="501">SUM(CD52:CD64)</f>
        <v>0</v>
      </c>
      <c r="CE65" s="302">
        <f t="shared" ref="CE65" si="502">SUM(CE52:CE64)</f>
        <v>0</v>
      </c>
      <c r="CF65" s="302">
        <f t="shared" ref="CF65" si="503">SUM(CF52:CF64)</f>
        <v>0</v>
      </c>
      <c r="CG65" s="302">
        <f t="shared" ref="CG65" si="504">SUM(CG52:CG64)</f>
        <v>0</v>
      </c>
      <c r="CH65" s="302">
        <f t="shared" ref="CH65" si="505">SUM(CH52:CH64)</f>
        <v>0</v>
      </c>
      <c r="CI65" s="302">
        <f t="shared" ref="CI65" si="506">SUM(CI52:CI64)</f>
        <v>0</v>
      </c>
      <c r="CK65" s="302">
        <f t="shared" ref="CK65" si="507">SUM(CK52:CK64)</f>
        <v>0</v>
      </c>
      <c r="CL65" s="302">
        <f t="shared" ref="CL65" si="508">SUM(CL52:CL64)</f>
        <v>0</v>
      </c>
      <c r="CM65" s="302">
        <f t="shared" ref="CM65" si="509">SUM(CM52:CM64)</f>
        <v>0</v>
      </c>
      <c r="CN65" s="302">
        <f t="shared" ref="CN65" si="510">SUM(CN52:CN64)</f>
        <v>0</v>
      </c>
      <c r="CO65" s="302">
        <f t="shared" ref="CO65" si="511">SUM(CO52:CO64)</f>
        <v>0</v>
      </c>
      <c r="CP65" s="302">
        <f t="shared" ref="CP65" si="512">SUM(CP52:CP64)</f>
        <v>0</v>
      </c>
      <c r="CQ65" s="302">
        <f t="shared" ref="CQ65" si="513">SUM(CQ52:CQ64)</f>
        <v>0</v>
      </c>
      <c r="CR65" s="291" t="s">
        <v>231</v>
      </c>
      <c r="CT65" s="187" t="s">
        <v>43</v>
      </c>
      <c r="CU65" s="369">
        <f>SUM(CU52:CU64)</f>
        <v>0</v>
      </c>
      <c r="CV65" s="369">
        <f t="shared" ref="CV65:DF65" si="514">SUM(CV52:CV64)</f>
        <v>0</v>
      </c>
      <c r="CW65" s="369">
        <f t="shared" si="514"/>
        <v>0</v>
      </c>
      <c r="CX65" s="369">
        <f t="shared" si="514"/>
        <v>0</v>
      </c>
      <c r="CY65" s="369">
        <f t="shared" si="514"/>
        <v>0</v>
      </c>
      <c r="CZ65" s="369">
        <f t="shared" si="514"/>
        <v>0</v>
      </c>
      <c r="DA65" s="369">
        <f t="shared" si="514"/>
        <v>0</v>
      </c>
      <c r="DB65" s="369">
        <f t="shared" si="514"/>
        <v>0</v>
      </c>
      <c r="DC65" s="369">
        <f t="shared" si="514"/>
        <v>0</v>
      </c>
      <c r="DD65" s="369">
        <f t="shared" si="514"/>
        <v>0</v>
      </c>
      <c r="DE65" s="369">
        <f t="shared" si="514"/>
        <v>0</v>
      </c>
      <c r="DF65" s="383">
        <f t="shared" si="514"/>
        <v>0</v>
      </c>
      <c r="DG65" s="372">
        <f t="shared" si="437"/>
        <v>0</v>
      </c>
      <c r="DI65" s="70"/>
      <c r="DJ65" s="187" t="s">
        <v>43</v>
      </c>
      <c r="DK65" s="369">
        <f>SUM(DK52:DK64)</f>
        <v>0</v>
      </c>
      <c r="DL65" s="369">
        <f t="shared" ref="DL65:DV65" si="515">SUM(DL52:DL64)</f>
        <v>0</v>
      </c>
      <c r="DM65" s="369">
        <f t="shared" si="515"/>
        <v>0</v>
      </c>
      <c r="DN65" s="369">
        <f t="shared" si="515"/>
        <v>1.1608084586012509E-2</v>
      </c>
      <c r="DO65" s="369">
        <f t="shared" si="515"/>
        <v>4.6623159604795392E-2</v>
      </c>
      <c r="DP65" s="369">
        <f t="shared" si="515"/>
        <v>0</v>
      </c>
      <c r="DQ65" s="369">
        <f t="shared" si="515"/>
        <v>0</v>
      </c>
      <c r="DR65" s="369">
        <f t="shared" si="515"/>
        <v>2.4253646690329801E-2</v>
      </c>
      <c r="DS65" s="369">
        <f t="shared" si="515"/>
        <v>1.3142170607847139E-2</v>
      </c>
      <c r="DT65" s="369">
        <f t="shared" si="515"/>
        <v>0</v>
      </c>
      <c r="DU65" s="369">
        <f t="shared" si="515"/>
        <v>8.730831231886943E-2</v>
      </c>
      <c r="DV65" s="383">
        <f t="shared" si="515"/>
        <v>0.52297217962418652</v>
      </c>
      <c r="DW65" s="372">
        <f t="shared" si="438"/>
        <v>0.70590755343204081</v>
      </c>
      <c r="DY65" s="70"/>
      <c r="DZ65" s="187" t="s">
        <v>43</v>
      </c>
      <c r="EA65" s="369">
        <f>SUM(EA52:EA64)</f>
        <v>0</v>
      </c>
      <c r="EB65" s="369">
        <f t="shared" ref="EB65:EL65" si="516">SUM(EB52:EB64)</f>
        <v>0</v>
      </c>
      <c r="EC65" s="369">
        <f t="shared" si="516"/>
        <v>0</v>
      </c>
      <c r="ED65" s="369">
        <f t="shared" si="516"/>
        <v>0</v>
      </c>
      <c r="EE65" s="369">
        <f t="shared" si="516"/>
        <v>0</v>
      </c>
      <c r="EF65" s="369">
        <f t="shared" si="516"/>
        <v>0</v>
      </c>
      <c r="EG65" s="369">
        <f t="shared" si="516"/>
        <v>6.5827489229246347E-2</v>
      </c>
      <c r="EH65" s="369">
        <f t="shared" si="516"/>
        <v>0</v>
      </c>
      <c r="EI65" s="369">
        <f t="shared" si="516"/>
        <v>0</v>
      </c>
      <c r="EJ65" s="369">
        <f t="shared" si="516"/>
        <v>0</v>
      </c>
      <c r="EK65" s="369">
        <f t="shared" si="516"/>
        <v>9.3491283045412672E-3</v>
      </c>
      <c r="EL65" s="383">
        <f t="shared" si="516"/>
        <v>0.10519596132577769</v>
      </c>
      <c r="EM65" s="372">
        <f t="shared" si="439"/>
        <v>0.18037257885956531</v>
      </c>
      <c r="EO65" s="70"/>
      <c r="EP65" s="187" t="s">
        <v>43</v>
      </c>
      <c r="EQ65" s="369">
        <f>SUM(EQ52:EQ64)</f>
        <v>0</v>
      </c>
      <c r="ER65" s="369">
        <f t="shared" ref="ER65:FB65" si="517">SUM(ER52:ER64)</f>
        <v>0</v>
      </c>
      <c r="ES65" s="369">
        <f t="shared" si="517"/>
        <v>0</v>
      </c>
      <c r="ET65" s="369">
        <f t="shared" si="517"/>
        <v>0</v>
      </c>
      <c r="EU65" s="369">
        <f t="shared" si="517"/>
        <v>0</v>
      </c>
      <c r="EV65" s="369">
        <f t="shared" si="517"/>
        <v>0</v>
      </c>
      <c r="EW65" s="369">
        <f t="shared" si="517"/>
        <v>0</v>
      </c>
      <c r="EX65" s="369">
        <f t="shared" si="517"/>
        <v>0</v>
      </c>
      <c r="EY65" s="369">
        <f t="shared" si="517"/>
        <v>0</v>
      </c>
      <c r="EZ65" s="369">
        <f t="shared" si="517"/>
        <v>0</v>
      </c>
      <c r="FA65" s="369">
        <f t="shared" si="517"/>
        <v>0</v>
      </c>
      <c r="FB65" s="383">
        <f t="shared" si="517"/>
        <v>0.11371986770839394</v>
      </c>
      <c r="FC65" s="372">
        <f t="shared" si="440"/>
        <v>0.11371986770839394</v>
      </c>
      <c r="FD65" s="289">
        <f>SUM(CU52:DF64,DK52:DV64,EA52:EL64,EQ52:FB64)</f>
        <v>1</v>
      </c>
    </row>
    <row r="66" spans="1:160" ht="21.5" thickBot="1" x14ac:dyDescent="0.55000000000000004">
      <c r="A66" s="72"/>
      <c r="Q66" s="72"/>
      <c r="AG66" s="72"/>
      <c r="AW66" s="72"/>
      <c r="BK66" s="299" t="s">
        <v>189</v>
      </c>
      <c r="BL66" s="298">
        <f>SUM(C52:N64,S52:AD64,AI52:AT64,AY52:BJ64)</f>
        <v>4921859.8079280769</v>
      </c>
      <c r="BM66" s="302"/>
      <c r="BN66" s="302"/>
      <c r="BO66" s="302"/>
      <c r="BP66" s="302"/>
      <c r="BQ66" s="302"/>
      <c r="BR66" s="302"/>
      <c r="BS66" s="302"/>
      <c r="BU66" s="302"/>
      <c r="BV66" s="302"/>
      <c r="BW66" s="302"/>
      <c r="BX66" s="302"/>
      <c r="BY66" s="302"/>
      <c r="BZ66" s="302"/>
      <c r="CA66" s="302"/>
      <c r="CC66" s="302"/>
      <c r="CD66" s="302"/>
      <c r="CE66" s="302"/>
      <c r="CF66" s="302"/>
      <c r="CG66" s="302"/>
      <c r="CH66" s="302"/>
      <c r="CI66" s="302"/>
      <c r="CK66" s="302"/>
      <c r="CL66" s="302"/>
      <c r="CM66" s="302"/>
      <c r="CN66" s="302"/>
      <c r="CO66" s="302"/>
      <c r="CP66" s="302"/>
      <c r="CQ66" s="302"/>
      <c r="CR66" s="293">
        <f>'FORECAST OVERVIEW'!D22</f>
        <v>4921859.8079280769</v>
      </c>
      <c r="CS66" s="72"/>
      <c r="DF66" s="102"/>
      <c r="DG66" s="102"/>
      <c r="DI66" s="72"/>
      <c r="DV66" s="102"/>
      <c r="DW66" s="102"/>
      <c r="DY66" s="72"/>
      <c r="EL66" s="102"/>
      <c r="EM66" s="102"/>
      <c r="EO66" s="72"/>
      <c r="FB66" s="102"/>
      <c r="FC66" s="102"/>
      <c r="FD66" s="289">
        <f>DG65+DW65+EM65+FC65</f>
        <v>1</v>
      </c>
    </row>
    <row r="67" spans="1:160" ht="21.5" thickBot="1" x14ac:dyDescent="0.55000000000000004">
      <c r="A67" s="72"/>
      <c r="B67" s="174" t="s">
        <v>36</v>
      </c>
      <c r="C67" s="336" t="s">
        <v>203</v>
      </c>
      <c r="D67" s="336" t="s">
        <v>204</v>
      </c>
      <c r="E67" s="336" t="s">
        <v>205</v>
      </c>
      <c r="F67" s="336" t="s">
        <v>206</v>
      </c>
      <c r="G67" s="336" t="s">
        <v>44</v>
      </c>
      <c r="H67" s="336" t="s">
        <v>207</v>
      </c>
      <c r="I67" s="336" t="s">
        <v>208</v>
      </c>
      <c r="J67" s="336" t="s">
        <v>209</v>
      </c>
      <c r="K67" s="336" t="s">
        <v>210</v>
      </c>
      <c r="L67" s="336" t="s">
        <v>211</v>
      </c>
      <c r="M67" s="336" t="s">
        <v>212</v>
      </c>
      <c r="N67" s="336" t="s">
        <v>213</v>
      </c>
      <c r="O67" s="176" t="s">
        <v>34</v>
      </c>
      <c r="Q67" s="72"/>
      <c r="R67" s="174" t="s">
        <v>36</v>
      </c>
      <c r="S67" s="336" t="s">
        <v>203</v>
      </c>
      <c r="T67" s="336" t="s">
        <v>204</v>
      </c>
      <c r="U67" s="336" t="s">
        <v>205</v>
      </c>
      <c r="V67" s="336" t="s">
        <v>206</v>
      </c>
      <c r="W67" s="336" t="s">
        <v>44</v>
      </c>
      <c r="X67" s="336" t="s">
        <v>207</v>
      </c>
      <c r="Y67" s="336" t="s">
        <v>208</v>
      </c>
      <c r="Z67" s="336" t="s">
        <v>209</v>
      </c>
      <c r="AA67" s="336" t="s">
        <v>210</v>
      </c>
      <c r="AB67" s="336" t="s">
        <v>211</v>
      </c>
      <c r="AC67" s="336" t="s">
        <v>212</v>
      </c>
      <c r="AD67" s="336" t="s">
        <v>213</v>
      </c>
      <c r="AE67" s="176" t="s">
        <v>34</v>
      </c>
      <c r="AG67" s="72"/>
      <c r="AH67" s="174" t="s">
        <v>36</v>
      </c>
      <c r="AI67" s="336" t="s">
        <v>203</v>
      </c>
      <c r="AJ67" s="336" t="s">
        <v>204</v>
      </c>
      <c r="AK67" s="336" t="s">
        <v>205</v>
      </c>
      <c r="AL67" s="336" t="s">
        <v>206</v>
      </c>
      <c r="AM67" s="336" t="s">
        <v>44</v>
      </c>
      <c r="AN67" s="336" t="s">
        <v>207</v>
      </c>
      <c r="AO67" s="336" t="s">
        <v>208</v>
      </c>
      <c r="AP67" s="336" t="s">
        <v>209</v>
      </c>
      <c r="AQ67" s="336" t="s">
        <v>210</v>
      </c>
      <c r="AR67" s="336" t="s">
        <v>211</v>
      </c>
      <c r="AS67" s="336" t="s">
        <v>212</v>
      </c>
      <c r="AT67" s="336" t="s">
        <v>213</v>
      </c>
      <c r="AU67" s="176" t="s">
        <v>34</v>
      </c>
      <c r="AW67" s="72"/>
      <c r="AX67" s="174" t="s">
        <v>36</v>
      </c>
      <c r="AY67" s="336" t="s">
        <v>203</v>
      </c>
      <c r="AZ67" s="336" t="s">
        <v>204</v>
      </c>
      <c r="BA67" s="336" t="s">
        <v>205</v>
      </c>
      <c r="BB67" s="336" t="s">
        <v>206</v>
      </c>
      <c r="BC67" s="336" t="s">
        <v>44</v>
      </c>
      <c r="BD67" s="336" t="s">
        <v>207</v>
      </c>
      <c r="BE67" s="336" t="s">
        <v>208</v>
      </c>
      <c r="BF67" s="336" t="s">
        <v>209</v>
      </c>
      <c r="BG67" s="336" t="s">
        <v>210</v>
      </c>
      <c r="BH67" s="336" t="s">
        <v>211</v>
      </c>
      <c r="BI67" s="336" t="s">
        <v>212</v>
      </c>
      <c r="BJ67" s="336" t="s">
        <v>213</v>
      </c>
      <c r="BK67" s="176" t="s">
        <v>34</v>
      </c>
      <c r="BM67" s="301">
        <v>44166</v>
      </c>
      <c r="BN67" s="301">
        <v>44197</v>
      </c>
      <c r="BO67" s="301">
        <v>44228</v>
      </c>
      <c r="BP67" s="301">
        <v>44256</v>
      </c>
      <c r="BQ67" s="301">
        <v>44287</v>
      </c>
      <c r="BR67" s="301">
        <v>44317</v>
      </c>
      <c r="BS67" s="301">
        <v>44348</v>
      </c>
      <c r="BU67" s="301">
        <v>44166</v>
      </c>
      <c r="BV67" s="301">
        <v>44197</v>
      </c>
      <c r="BW67" s="301">
        <v>44228</v>
      </c>
      <c r="BX67" s="301">
        <v>44256</v>
      </c>
      <c r="BY67" s="301">
        <v>44287</v>
      </c>
      <c r="BZ67" s="301">
        <v>44317</v>
      </c>
      <c r="CA67" s="301">
        <v>44348</v>
      </c>
      <c r="CC67" s="301">
        <v>44166</v>
      </c>
      <c r="CD67" s="301">
        <v>44197</v>
      </c>
      <c r="CE67" s="301">
        <v>44228</v>
      </c>
      <c r="CF67" s="301">
        <v>44256</v>
      </c>
      <c r="CG67" s="301">
        <v>44287</v>
      </c>
      <c r="CH67" s="301">
        <v>44317</v>
      </c>
      <c r="CI67" s="301">
        <v>44348</v>
      </c>
      <c r="CK67" s="301">
        <v>44166</v>
      </c>
      <c r="CL67" s="301">
        <v>44197</v>
      </c>
      <c r="CM67" s="301">
        <v>44228</v>
      </c>
      <c r="CN67" s="301">
        <v>44256</v>
      </c>
      <c r="CO67" s="301">
        <v>44287</v>
      </c>
      <c r="CP67" s="301">
        <v>44317</v>
      </c>
      <c r="CQ67" s="301">
        <v>44348</v>
      </c>
      <c r="CS67" s="72"/>
      <c r="CT67" s="174" t="s">
        <v>36</v>
      </c>
      <c r="CU67" s="175" t="s">
        <v>203</v>
      </c>
      <c r="CV67" s="175" t="s">
        <v>204</v>
      </c>
      <c r="CW67" s="175" t="s">
        <v>205</v>
      </c>
      <c r="CX67" s="175" t="s">
        <v>206</v>
      </c>
      <c r="CY67" s="175" t="s">
        <v>44</v>
      </c>
      <c r="CZ67" s="175" t="s">
        <v>207</v>
      </c>
      <c r="DA67" s="175" t="s">
        <v>208</v>
      </c>
      <c r="DB67" s="175" t="s">
        <v>209</v>
      </c>
      <c r="DC67" s="175" t="s">
        <v>210</v>
      </c>
      <c r="DD67" s="175" t="s">
        <v>211</v>
      </c>
      <c r="DE67" s="175" t="s">
        <v>212</v>
      </c>
      <c r="DF67" s="175" t="s">
        <v>213</v>
      </c>
      <c r="DG67" s="176" t="s">
        <v>34</v>
      </c>
      <c r="DI67" s="72"/>
      <c r="DJ67" s="174" t="s">
        <v>36</v>
      </c>
      <c r="DK67" s="175" t="s">
        <v>203</v>
      </c>
      <c r="DL67" s="175" t="s">
        <v>204</v>
      </c>
      <c r="DM67" s="175" t="s">
        <v>205</v>
      </c>
      <c r="DN67" s="175" t="s">
        <v>206</v>
      </c>
      <c r="DO67" s="175" t="s">
        <v>44</v>
      </c>
      <c r="DP67" s="175" t="s">
        <v>207</v>
      </c>
      <c r="DQ67" s="175" t="s">
        <v>208</v>
      </c>
      <c r="DR67" s="175" t="s">
        <v>209</v>
      </c>
      <c r="DS67" s="175" t="s">
        <v>210</v>
      </c>
      <c r="DT67" s="175" t="s">
        <v>211</v>
      </c>
      <c r="DU67" s="175" t="s">
        <v>212</v>
      </c>
      <c r="DV67" s="175" t="s">
        <v>213</v>
      </c>
      <c r="DW67" s="176" t="s">
        <v>34</v>
      </c>
      <c r="DY67" s="72"/>
      <c r="DZ67" s="174" t="s">
        <v>36</v>
      </c>
      <c r="EA67" s="175" t="s">
        <v>203</v>
      </c>
      <c r="EB67" s="175" t="s">
        <v>204</v>
      </c>
      <c r="EC67" s="175" t="s">
        <v>205</v>
      </c>
      <c r="ED67" s="175" t="s">
        <v>206</v>
      </c>
      <c r="EE67" s="175" t="s">
        <v>44</v>
      </c>
      <c r="EF67" s="175" t="s">
        <v>207</v>
      </c>
      <c r="EG67" s="175" t="s">
        <v>208</v>
      </c>
      <c r="EH67" s="175" t="s">
        <v>209</v>
      </c>
      <c r="EI67" s="175" t="s">
        <v>210</v>
      </c>
      <c r="EJ67" s="175" t="s">
        <v>211</v>
      </c>
      <c r="EK67" s="175" t="s">
        <v>212</v>
      </c>
      <c r="EL67" s="175" t="s">
        <v>213</v>
      </c>
      <c r="EM67" s="176" t="s">
        <v>34</v>
      </c>
      <c r="EO67" s="72"/>
      <c r="EP67" s="174" t="s">
        <v>36</v>
      </c>
      <c r="EQ67" s="175" t="s">
        <v>203</v>
      </c>
      <c r="ER67" s="175" t="s">
        <v>204</v>
      </c>
      <c r="ES67" s="175" t="s">
        <v>205</v>
      </c>
      <c r="ET67" s="175" t="s">
        <v>206</v>
      </c>
      <c r="EU67" s="175" t="s">
        <v>44</v>
      </c>
      <c r="EV67" s="175" t="s">
        <v>207</v>
      </c>
      <c r="EW67" s="175" t="s">
        <v>208</v>
      </c>
      <c r="EX67" s="175" t="s">
        <v>209</v>
      </c>
      <c r="EY67" s="175" t="s">
        <v>210</v>
      </c>
      <c r="EZ67" s="175" t="s">
        <v>211</v>
      </c>
      <c r="FA67" s="175" t="s">
        <v>212</v>
      </c>
      <c r="FB67" s="175" t="s">
        <v>213</v>
      </c>
      <c r="FC67" s="176" t="s">
        <v>34</v>
      </c>
    </row>
    <row r="68" spans="1:160" ht="15" customHeight="1" x14ac:dyDescent="0.35">
      <c r="A68" s="501" t="s">
        <v>70</v>
      </c>
      <c r="B68" s="186" t="s">
        <v>66</v>
      </c>
      <c r="C68" s="296">
        <f t="shared" ref="C68:C80" si="518">$CR$82*CU68</f>
        <v>0</v>
      </c>
      <c r="D68" s="296">
        <f t="shared" ref="D68:D80" si="519">$CR$82*CV68</f>
        <v>0</v>
      </c>
      <c r="E68" s="296">
        <f t="shared" ref="E68:E80" si="520">$CR$82*CW68</f>
        <v>0</v>
      </c>
      <c r="F68" s="296">
        <f t="shared" ref="F68:F80" si="521">$CR$82*CX68</f>
        <v>0</v>
      </c>
      <c r="G68" s="296">
        <f>$CR$82*CY68</f>
        <v>0</v>
      </c>
      <c r="H68" s="296">
        <f t="shared" ref="H68:H80" si="522">$CR$82*CZ68</f>
        <v>0</v>
      </c>
      <c r="I68" s="296">
        <f t="shared" ref="I68:I80" si="523">$CR$82*DA68</f>
        <v>0</v>
      </c>
      <c r="J68" s="296">
        <f t="shared" ref="J68:J80" si="524">$CR$82*DB68</f>
        <v>0</v>
      </c>
      <c r="K68" s="296">
        <f t="shared" ref="K68:K80" si="525">$CR$82*DC68</f>
        <v>0</v>
      </c>
      <c r="L68" s="296">
        <f t="shared" ref="L68:L80" si="526">$CR$82*DD68</f>
        <v>0</v>
      </c>
      <c r="M68" s="296">
        <f t="shared" ref="M68:M80" si="527">$CR$82*DE68</f>
        <v>0</v>
      </c>
      <c r="N68" s="296">
        <f t="shared" ref="N68:N80" si="528">$CR$82*DF68</f>
        <v>0</v>
      </c>
      <c r="O68" s="66">
        <f t="shared" ref="O68:O81" si="529">SUM(C68:N68)</f>
        <v>0</v>
      </c>
      <c r="Q68" s="501" t="s">
        <v>70</v>
      </c>
      <c r="R68" s="186" t="s">
        <v>66</v>
      </c>
      <c r="S68" s="296">
        <f t="shared" ref="S68:S80" si="530">$CR$82*DK68</f>
        <v>0</v>
      </c>
      <c r="T68" s="296">
        <f t="shared" ref="T68:T80" si="531">$CR$82*DL68</f>
        <v>0</v>
      </c>
      <c r="U68" s="296">
        <f t="shared" ref="U68:U80" si="532">$CR$82*DM68</f>
        <v>0</v>
      </c>
      <c r="V68" s="296">
        <f t="shared" ref="V68:V80" si="533">$CR$82*DN68</f>
        <v>0</v>
      </c>
      <c r="W68" s="296">
        <f t="shared" ref="W68:W80" si="534">$CR$82*DO68</f>
        <v>0</v>
      </c>
      <c r="X68" s="296">
        <f t="shared" ref="X68:X80" si="535">$CR$82*DP68</f>
        <v>0</v>
      </c>
      <c r="Y68" s="296">
        <f t="shared" ref="Y68:Y80" si="536">$CR$82*DQ68</f>
        <v>0</v>
      </c>
      <c r="Z68" s="296">
        <f t="shared" ref="Z68:Z80" si="537">$CR$82*DR68</f>
        <v>0</v>
      </c>
      <c r="AA68" s="296">
        <f t="shared" ref="AA68:AA80" si="538">$CR$82*DS68</f>
        <v>0</v>
      </c>
      <c r="AB68" s="296">
        <f t="shared" ref="AB68:AB80" si="539">$CR$82*DT68</f>
        <v>0</v>
      </c>
      <c r="AC68" s="296">
        <f t="shared" ref="AC68:AC80" si="540">$CR$82*DU68</f>
        <v>0</v>
      </c>
      <c r="AD68" s="296">
        <f t="shared" ref="AD68:AD80" si="541">$CR$82*DV68</f>
        <v>0</v>
      </c>
      <c r="AE68" s="66">
        <f t="shared" ref="AE68:AE81" si="542">SUM(S68:AD68)</f>
        <v>0</v>
      </c>
      <c r="AG68" s="501" t="s">
        <v>70</v>
      </c>
      <c r="AH68" s="186" t="s">
        <v>66</v>
      </c>
      <c r="AI68" s="296">
        <f t="shared" ref="AI68:AI80" si="543">$CR$82*EA68</f>
        <v>0</v>
      </c>
      <c r="AJ68" s="296">
        <f t="shared" ref="AJ68:AJ80" si="544">$CR$82*EB68</f>
        <v>0</v>
      </c>
      <c r="AK68" s="296">
        <f t="shared" ref="AK68:AK80" si="545">$CR$82*EC68</f>
        <v>0</v>
      </c>
      <c r="AL68" s="296">
        <f t="shared" ref="AL68:AL80" si="546">$CR$82*ED68</f>
        <v>0</v>
      </c>
      <c r="AM68" s="296">
        <f t="shared" ref="AM68:AM80" si="547">$CR$82*EE68</f>
        <v>0</v>
      </c>
      <c r="AN68" s="296">
        <f t="shared" ref="AN68:AN80" si="548">$CR$82*EF68</f>
        <v>0</v>
      </c>
      <c r="AO68" s="296">
        <f t="shared" ref="AO68:AO80" si="549">$CR$82*EG68</f>
        <v>0</v>
      </c>
      <c r="AP68" s="296">
        <f t="shared" ref="AP68:AP80" si="550">$CR$82*EH68</f>
        <v>0</v>
      </c>
      <c r="AQ68" s="296">
        <f t="shared" ref="AQ68:AQ80" si="551">$CR$82*EI68</f>
        <v>0</v>
      </c>
      <c r="AR68" s="296">
        <f t="shared" ref="AR68:AR80" si="552">$CR$82*EJ68</f>
        <v>0</v>
      </c>
      <c r="AS68" s="296">
        <f t="shared" ref="AS68:AS80" si="553">$CR$82*EK68</f>
        <v>0</v>
      </c>
      <c r="AT68" s="296">
        <f t="shared" ref="AT68:AT80" si="554">$CR$82*EL68</f>
        <v>0</v>
      </c>
      <c r="AU68" s="66">
        <f t="shared" ref="AU68:AU81" si="555">SUM(AI68:AT68)</f>
        <v>0</v>
      </c>
      <c r="AW68" s="501" t="s">
        <v>70</v>
      </c>
      <c r="AX68" s="186" t="s">
        <v>66</v>
      </c>
      <c r="AY68" s="296">
        <f t="shared" ref="AY68:AY80" si="556">$CR$82*EQ68</f>
        <v>0</v>
      </c>
      <c r="AZ68" s="296">
        <f t="shared" ref="AZ68:AZ80" si="557">$CR$82*ER68</f>
        <v>0</v>
      </c>
      <c r="BA68" s="296">
        <f t="shared" ref="BA68:BA80" si="558">$CR$82*ES68</f>
        <v>0</v>
      </c>
      <c r="BB68" s="296">
        <f t="shared" ref="BB68:BB80" si="559">$CR$82*ET68</f>
        <v>0</v>
      </c>
      <c r="BC68" s="296">
        <f t="shared" ref="BC68:BC80" si="560">$CR$82*EU68</f>
        <v>0</v>
      </c>
      <c r="BD68" s="296">
        <f t="shared" ref="BD68:BD80" si="561">$CR$82*EV68</f>
        <v>0</v>
      </c>
      <c r="BE68" s="296">
        <f t="shared" ref="BE68:BE80" si="562">$CR$82*EW68</f>
        <v>0</v>
      </c>
      <c r="BF68" s="296">
        <f t="shared" ref="BF68:BF80" si="563">$CR$82*EX68</f>
        <v>0</v>
      </c>
      <c r="BG68" s="296">
        <f t="shared" ref="BG68:BG80" si="564">$CR$82*EY68</f>
        <v>0</v>
      </c>
      <c r="BH68" s="296">
        <f t="shared" ref="BH68:BH80" si="565">$CR$82*EZ68</f>
        <v>0</v>
      </c>
      <c r="BI68" s="296">
        <f t="shared" ref="BI68:BI80" si="566">$CR$82*FA68</f>
        <v>0</v>
      </c>
      <c r="BJ68" s="296">
        <f t="shared" ref="BJ68:BJ80" si="567">$CR$82*FB68</f>
        <v>0</v>
      </c>
      <c r="BK68" s="66">
        <f t="shared" ref="BK68:BK81" si="568">SUM(AY68:BJ68)</f>
        <v>0</v>
      </c>
      <c r="BL68" s="183"/>
      <c r="BM68" s="302">
        <v>0</v>
      </c>
      <c r="BN68" s="302">
        <v>0</v>
      </c>
      <c r="BO68" s="302">
        <v>0</v>
      </c>
      <c r="BP68" s="302">
        <v>0</v>
      </c>
      <c r="BQ68" s="302">
        <v>0</v>
      </c>
      <c r="BR68" s="302">
        <v>0</v>
      </c>
      <c r="BS68" s="302">
        <v>0</v>
      </c>
      <c r="BU68" s="302">
        <v>0</v>
      </c>
      <c r="BV68" s="302">
        <v>0</v>
      </c>
      <c r="BW68" s="302">
        <v>0</v>
      </c>
      <c r="BX68" s="302">
        <v>0</v>
      </c>
      <c r="BY68" s="302">
        <v>0</v>
      </c>
      <c r="BZ68" s="302">
        <v>0</v>
      </c>
      <c r="CA68" s="302">
        <v>0</v>
      </c>
      <c r="CC68" s="302">
        <v>0</v>
      </c>
      <c r="CD68" s="302">
        <v>0</v>
      </c>
      <c r="CE68" s="302">
        <v>0</v>
      </c>
      <c r="CF68" s="302">
        <v>0</v>
      </c>
      <c r="CG68" s="302">
        <v>0</v>
      </c>
      <c r="CH68" s="302">
        <v>0</v>
      </c>
      <c r="CI68" s="302">
        <v>0</v>
      </c>
      <c r="CK68" s="302">
        <v>0</v>
      </c>
      <c r="CL68" s="302">
        <v>0</v>
      </c>
      <c r="CM68" s="302">
        <v>0</v>
      </c>
      <c r="CN68" s="302">
        <v>0</v>
      </c>
      <c r="CO68" s="302">
        <v>0</v>
      </c>
      <c r="CP68" s="302">
        <v>0</v>
      </c>
      <c r="CQ68" s="302">
        <v>0</v>
      </c>
      <c r="CS68" s="501" t="s">
        <v>70</v>
      </c>
      <c r="CT68" s="186" t="s">
        <v>66</v>
      </c>
      <c r="CU68" s="382">
        <v>0</v>
      </c>
      <c r="CV68" s="367">
        <v>0</v>
      </c>
      <c r="CW68" s="367">
        <v>0</v>
      </c>
      <c r="CX68" s="367">
        <v>0</v>
      </c>
      <c r="CY68" s="367">
        <v>0</v>
      </c>
      <c r="CZ68" s="367">
        <v>0</v>
      </c>
      <c r="DA68" s="367">
        <v>0</v>
      </c>
      <c r="DB68" s="367">
        <v>0</v>
      </c>
      <c r="DC68" s="367">
        <v>0</v>
      </c>
      <c r="DD68" s="367">
        <v>0</v>
      </c>
      <c r="DE68" s="367">
        <v>0</v>
      </c>
      <c r="DF68" s="367">
        <v>0</v>
      </c>
      <c r="DG68" s="368">
        <f t="shared" ref="DG68:DG81" si="569">SUM(CU68:DF68)</f>
        <v>0</v>
      </c>
      <c r="DI68" s="501" t="s">
        <v>70</v>
      </c>
      <c r="DJ68" s="186" t="s">
        <v>66</v>
      </c>
      <c r="DK68" s="382">
        <v>0</v>
      </c>
      <c r="DL68" s="367">
        <v>0</v>
      </c>
      <c r="DM68" s="367">
        <v>0</v>
      </c>
      <c r="DN68" s="367">
        <v>0</v>
      </c>
      <c r="DO68" s="367">
        <v>0</v>
      </c>
      <c r="DP68" s="367">
        <v>0</v>
      </c>
      <c r="DQ68" s="367">
        <v>0</v>
      </c>
      <c r="DR68" s="367">
        <v>0</v>
      </c>
      <c r="DS68" s="367">
        <v>0</v>
      </c>
      <c r="DT68" s="367">
        <v>0</v>
      </c>
      <c r="DU68" s="367">
        <v>0</v>
      </c>
      <c r="DV68" s="367">
        <v>0</v>
      </c>
      <c r="DW68" s="368">
        <f t="shared" ref="DW68:DW81" si="570">SUM(DK68:DV68)</f>
        <v>0</v>
      </c>
      <c r="DY68" s="501" t="s">
        <v>70</v>
      </c>
      <c r="DZ68" s="186" t="s">
        <v>66</v>
      </c>
      <c r="EA68" s="382">
        <v>0</v>
      </c>
      <c r="EB68" s="367">
        <v>0</v>
      </c>
      <c r="EC68" s="367">
        <v>0</v>
      </c>
      <c r="ED68" s="367">
        <v>0</v>
      </c>
      <c r="EE68" s="367">
        <v>0</v>
      </c>
      <c r="EF68" s="367">
        <v>0</v>
      </c>
      <c r="EG68" s="367">
        <v>0</v>
      </c>
      <c r="EH68" s="367">
        <v>0</v>
      </c>
      <c r="EI68" s="367">
        <v>0</v>
      </c>
      <c r="EJ68" s="367">
        <v>0</v>
      </c>
      <c r="EK68" s="367">
        <v>0</v>
      </c>
      <c r="EL68" s="367">
        <v>0</v>
      </c>
      <c r="EM68" s="368">
        <f t="shared" ref="EM68:EM81" si="571">SUM(EA68:EL68)</f>
        <v>0</v>
      </c>
      <c r="EO68" s="501" t="s">
        <v>70</v>
      </c>
      <c r="EP68" s="186" t="s">
        <v>66</v>
      </c>
      <c r="EQ68" s="382">
        <v>0</v>
      </c>
      <c r="ER68" s="367">
        <v>0</v>
      </c>
      <c r="ES68" s="367">
        <v>0</v>
      </c>
      <c r="ET68" s="367">
        <v>0</v>
      </c>
      <c r="EU68" s="367">
        <v>0</v>
      </c>
      <c r="EV68" s="367">
        <v>0</v>
      </c>
      <c r="EW68" s="367">
        <v>0</v>
      </c>
      <c r="EX68" s="367">
        <v>0</v>
      </c>
      <c r="EY68" s="367">
        <v>0</v>
      </c>
      <c r="EZ68" s="367">
        <v>0</v>
      </c>
      <c r="FA68" s="367">
        <v>0</v>
      </c>
      <c r="FB68" s="367">
        <v>0</v>
      </c>
      <c r="FC68" s="368">
        <f t="shared" ref="FC68:FC81" si="572">SUM(EQ68:FB68)</f>
        <v>0</v>
      </c>
    </row>
    <row r="69" spans="1:160" x14ac:dyDescent="0.35">
      <c r="A69" s="502"/>
      <c r="B69" s="186" t="s">
        <v>65</v>
      </c>
      <c r="C69" s="296">
        <f t="shared" si="518"/>
        <v>0</v>
      </c>
      <c r="D69" s="296">
        <f t="shared" si="519"/>
        <v>0</v>
      </c>
      <c r="E69" s="296">
        <f t="shared" si="520"/>
        <v>0</v>
      </c>
      <c r="F69" s="296">
        <f t="shared" si="521"/>
        <v>0</v>
      </c>
      <c r="G69" s="296">
        <f t="shared" ref="G69:G80" si="573">$CR$82*CY69</f>
        <v>0</v>
      </c>
      <c r="H69" s="296">
        <f t="shared" si="522"/>
        <v>0</v>
      </c>
      <c r="I69" s="296">
        <f t="shared" si="523"/>
        <v>0</v>
      </c>
      <c r="J69" s="296">
        <f t="shared" si="524"/>
        <v>0</v>
      </c>
      <c r="K69" s="296">
        <f t="shared" si="525"/>
        <v>0</v>
      </c>
      <c r="L69" s="296">
        <f t="shared" si="526"/>
        <v>0</v>
      </c>
      <c r="M69" s="296">
        <f t="shared" si="527"/>
        <v>0</v>
      </c>
      <c r="N69" s="296">
        <f t="shared" si="528"/>
        <v>0</v>
      </c>
      <c r="O69" s="66">
        <f t="shared" si="529"/>
        <v>0</v>
      </c>
      <c r="Q69" s="502"/>
      <c r="R69" s="186" t="s">
        <v>65</v>
      </c>
      <c r="S69" s="296">
        <f t="shared" si="530"/>
        <v>0</v>
      </c>
      <c r="T69" s="296">
        <f t="shared" si="531"/>
        <v>0</v>
      </c>
      <c r="U69" s="296">
        <f t="shared" si="532"/>
        <v>0</v>
      </c>
      <c r="V69" s="296">
        <f t="shared" si="533"/>
        <v>0</v>
      </c>
      <c r="W69" s="296">
        <f t="shared" si="534"/>
        <v>0</v>
      </c>
      <c r="X69" s="296">
        <f t="shared" si="535"/>
        <v>0</v>
      </c>
      <c r="Y69" s="296">
        <f t="shared" si="536"/>
        <v>0</v>
      </c>
      <c r="Z69" s="296">
        <f t="shared" si="537"/>
        <v>0</v>
      </c>
      <c r="AA69" s="296">
        <f t="shared" si="538"/>
        <v>0</v>
      </c>
      <c r="AB69" s="296">
        <f t="shared" si="539"/>
        <v>0</v>
      </c>
      <c r="AC69" s="296">
        <f t="shared" si="540"/>
        <v>0</v>
      </c>
      <c r="AD69" s="296">
        <f t="shared" si="541"/>
        <v>0</v>
      </c>
      <c r="AE69" s="66">
        <f t="shared" si="542"/>
        <v>0</v>
      </c>
      <c r="AG69" s="502"/>
      <c r="AH69" s="186" t="s">
        <v>65</v>
      </c>
      <c r="AI69" s="296">
        <f t="shared" si="543"/>
        <v>0</v>
      </c>
      <c r="AJ69" s="296">
        <f t="shared" si="544"/>
        <v>0</v>
      </c>
      <c r="AK69" s="296">
        <f t="shared" si="545"/>
        <v>0</v>
      </c>
      <c r="AL69" s="296">
        <f t="shared" si="546"/>
        <v>0</v>
      </c>
      <c r="AM69" s="296">
        <f t="shared" si="547"/>
        <v>0</v>
      </c>
      <c r="AN69" s="296">
        <f t="shared" si="548"/>
        <v>0</v>
      </c>
      <c r="AO69" s="296">
        <f t="shared" si="549"/>
        <v>0</v>
      </c>
      <c r="AP69" s="296">
        <f t="shared" si="550"/>
        <v>0</v>
      </c>
      <c r="AQ69" s="296">
        <f t="shared" si="551"/>
        <v>0</v>
      </c>
      <c r="AR69" s="296">
        <f t="shared" si="552"/>
        <v>0</v>
      </c>
      <c r="AS69" s="296">
        <f t="shared" si="553"/>
        <v>0</v>
      </c>
      <c r="AT69" s="296">
        <f t="shared" si="554"/>
        <v>0</v>
      </c>
      <c r="AU69" s="66">
        <f t="shared" si="555"/>
        <v>0</v>
      </c>
      <c r="AW69" s="502"/>
      <c r="AX69" s="186" t="s">
        <v>65</v>
      </c>
      <c r="AY69" s="296">
        <f t="shared" si="556"/>
        <v>0</v>
      </c>
      <c r="AZ69" s="296">
        <f t="shared" si="557"/>
        <v>0</v>
      </c>
      <c r="BA69" s="296">
        <f t="shared" si="558"/>
        <v>0</v>
      </c>
      <c r="BB69" s="296">
        <f t="shared" si="559"/>
        <v>0</v>
      </c>
      <c r="BC69" s="296">
        <f t="shared" si="560"/>
        <v>0</v>
      </c>
      <c r="BD69" s="296">
        <f t="shared" si="561"/>
        <v>0</v>
      </c>
      <c r="BE69" s="296">
        <f t="shared" si="562"/>
        <v>0</v>
      </c>
      <c r="BF69" s="296">
        <f t="shared" si="563"/>
        <v>0</v>
      </c>
      <c r="BG69" s="296">
        <f t="shared" si="564"/>
        <v>0</v>
      </c>
      <c r="BH69" s="296">
        <f t="shared" si="565"/>
        <v>0</v>
      </c>
      <c r="BI69" s="296">
        <f t="shared" si="566"/>
        <v>0</v>
      </c>
      <c r="BJ69" s="296">
        <f t="shared" si="567"/>
        <v>0</v>
      </c>
      <c r="BK69" s="66">
        <f t="shared" si="568"/>
        <v>0</v>
      </c>
      <c r="BM69" s="302">
        <v>0</v>
      </c>
      <c r="BN69" s="302">
        <v>0</v>
      </c>
      <c r="BO69" s="302">
        <v>0</v>
      </c>
      <c r="BP69" s="302">
        <v>0</v>
      </c>
      <c r="BQ69" s="302">
        <v>0</v>
      </c>
      <c r="BR69" s="302">
        <v>0</v>
      </c>
      <c r="BS69" s="302">
        <v>0</v>
      </c>
      <c r="BU69" s="302">
        <v>0</v>
      </c>
      <c r="BV69" s="302">
        <v>0</v>
      </c>
      <c r="BW69" s="302">
        <v>0</v>
      </c>
      <c r="BX69" s="302">
        <v>0</v>
      </c>
      <c r="BY69" s="302">
        <v>0</v>
      </c>
      <c r="BZ69" s="302">
        <v>0</v>
      </c>
      <c r="CA69" s="302">
        <v>0</v>
      </c>
      <c r="CC69" s="302">
        <v>0</v>
      </c>
      <c r="CD69" s="302">
        <v>0</v>
      </c>
      <c r="CE69" s="302">
        <v>0</v>
      </c>
      <c r="CF69" s="302">
        <v>0</v>
      </c>
      <c r="CG69" s="302">
        <v>0</v>
      </c>
      <c r="CH69" s="302">
        <v>0</v>
      </c>
      <c r="CI69" s="302">
        <v>0</v>
      </c>
      <c r="CK69" s="302">
        <v>0</v>
      </c>
      <c r="CL69" s="302">
        <v>0</v>
      </c>
      <c r="CM69" s="302">
        <v>0</v>
      </c>
      <c r="CN69" s="302">
        <v>0</v>
      </c>
      <c r="CO69" s="302">
        <v>0</v>
      </c>
      <c r="CP69" s="302">
        <v>0</v>
      </c>
      <c r="CQ69" s="302">
        <v>0</v>
      </c>
      <c r="CS69" s="502"/>
      <c r="CT69" s="186" t="s">
        <v>65</v>
      </c>
      <c r="CU69" s="367">
        <v>0</v>
      </c>
      <c r="CV69" s="367">
        <v>0</v>
      </c>
      <c r="CW69" s="367">
        <v>0</v>
      </c>
      <c r="CX69" s="367">
        <v>0</v>
      </c>
      <c r="CY69" s="367">
        <v>0</v>
      </c>
      <c r="CZ69" s="367">
        <v>0</v>
      </c>
      <c r="DA69" s="367">
        <v>0</v>
      </c>
      <c r="DB69" s="367">
        <v>0</v>
      </c>
      <c r="DC69" s="367">
        <v>0</v>
      </c>
      <c r="DD69" s="367">
        <v>0</v>
      </c>
      <c r="DE69" s="367">
        <v>0</v>
      </c>
      <c r="DF69" s="367">
        <v>0</v>
      </c>
      <c r="DG69" s="368">
        <f t="shared" si="569"/>
        <v>0</v>
      </c>
      <c r="DI69" s="502"/>
      <c r="DJ69" s="186" t="s">
        <v>65</v>
      </c>
      <c r="DK69" s="367">
        <v>0</v>
      </c>
      <c r="DL69" s="367">
        <v>0</v>
      </c>
      <c r="DM69" s="367">
        <v>0</v>
      </c>
      <c r="DN69" s="367">
        <v>0</v>
      </c>
      <c r="DO69" s="367">
        <v>0</v>
      </c>
      <c r="DP69" s="367">
        <v>0</v>
      </c>
      <c r="DQ69" s="367">
        <v>0</v>
      </c>
      <c r="DR69" s="367">
        <v>0</v>
      </c>
      <c r="DS69" s="367">
        <v>0</v>
      </c>
      <c r="DT69" s="367">
        <v>0</v>
      </c>
      <c r="DU69" s="367">
        <v>0</v>
      </c>
      <c r="DV69" s="367">
        <v>0</v>
      </c>
      <c r="DW69" s="368">
        <f t="shared" si="570"/>
        <v>0</v>
      </c>
      <c r="DY69" s="502"/>
      <c r="DZ69" s="186" t="s">
        <v>65</v>
      </c>
      <c r="EA69" s="367">
        <v>0</v>
      </c>
      <c r="EB69" s="367">
        <v>0</v>
      </c>
      <c r="EC69" s="367">
        <v>0</v>
      </c>
      <c r="ED69" s="367">
        <v>0</v>
      </c>
      <c r="EE69" s="367">
        <v>0</v>
      </c>
      <c r="EF69" s="367">
        <v>0</v>
      </c>
      <c r="EG69" s="367">
        <v>0</v>
      </c>
      <c r="EH69" s="367">
        <v>0</v>
      </c>
      <c r="EI69" s="367">
        <v>0</v>
      </c>
      <c r="EJ69" s="367">
        <v>0</v>
      </c>
      <c r="EK69" s="367">
        <v>0</v>
      </c>
      <c r="EL69" s="367">
        <v>0</v>
      </c>
      <c r="EM69" s="368">
        <f t="shared" si="571"/>
        <v>0</v>
      </c>
      <c r="EO69" s="502"/>
      <c r="EP69" s="186" t="s">
        <v>65</v>
      </c>
      <c r="EQ69" s="367">
        <v>0</v>
      </c>
      <c r="ER69" s="367">
        <v>0</v>
      </c>
      <c r="ES69" s="367">
        <v>0</v>
      </c>
      <c r="ET69" s="367">
        <v>0</v>
      </c>
      <c r="EU69" s="367">
        <v>0</v>
      </c>
      <c r="EV69" s="367">
        <v>0</v>
      </c>
      <c r="EW69" s="367">
        <v>0</v>
      </c>
      <c r="EX69" s="367">
        <v>0</v>
      </c>
      <c r="EY69" s="367">
        <v>0</v>
      </c>
      <c r="EZ69" s="367">
        <v>0</v>
      </c>
      <c r="FA69" s="367">
        <v>0</v>
      </c>
      <c r="FB69" s="367">
        <v>0</v>
      </c>
      <c r="FC69" s="368">
        <f t="shared" si="572"/>
        <v>0</v>
      </c>
    </row>
    <row r="70" spans="1:160" x14ac:dyDescent="0.35">
      <c r="A70" s="502"/>
      <c r="B70" s="186" t="s">
        <v>64</v>
      </c>
      <c r="C70" s="296">
        <f t="shared" si="518"/>
        <v>0</v>
      </c>
      <c r="D70" s="296">
        <f t="shared" si="519"/>
        <v>0</v>
      </c>
      <c r="E70" s="296">
        <f t="shared" si="520"/>
        <v>0</v>
      </c>
      <c r="F70" s="296">
        <f t="shared" si="521"/>
        <v>0</v>
      </c>
      <c r="G70" s="296">
        <f t="shared" si="573"/>
        <v>0</v>
      </c>
      <c r="H70" s="296">
        <f t="shared" si="522"/>
        <v>0</v>
      </c>
      <c r="I70" s="296">
        <f t="shared" si="523"/>
        <v>0</v>
      </c>
      <c r="J70" s="296">
        <f t="shared" si="524"/>
        <v>0</v>
      </c>
      <c r="K70" s="296">
        <f t="shared" si="525"/>
        <v>0</v>
      </c>
      <c r="L70" s="296">
        <f t="shared" si="526"/>
        <v>0</v>
      </c>
      <c r="M70" s="296">
        <f t="shared" si="527"/>
        <v>0</v>
      </c>
      <c r="N70" s="296">
        <f t="shared" si="528"/>
        <v>0</v>
      </c>
      <c r="O70" s="66">
        <f t="shared" si="529"/>
        <v>0</v>
      </c>
      <c r="Q70" s="502"/>
      <c r="R70" s="186" t="s">
        <v>64</v>
      </c>
      <c r="S70" s="296">
        <f t="shared" si="530"/>
        <v>0</v>
      </c>
      <c r="T70" s="296">
        <f t="shared" si="531"/>
        <v>0</v>
      </c>
      <c r="U70" s="296">
        <f t="shared" si="532"/>
        <v>0</v>
      </c>
      <c r="V70" s="296">
        <f t="shared" si="533"/>
        <v>0</v>
      </c>
      <c r="W70" s="296">
        <f t="shared" si="534"/>
        <v>0</v>
      </c>
      <c r="X70" s="296">
        <f t="shared" si="535"/>
        <v>0</v>
      </c>
      <c r="Y70" s="296">
        <f t="shared" si="536"/>
        <v>0</v>
      </c>
      <c r="Z70" s="296">
        <f t="shared" si="537"/>
        <v>0</v>
      </c>
      <c r="AA70" s="296">
        <f t="shared" si="538"/>
        <v>0</v>
      </c>
      <c r="AB70" s="296">
        <f t="shared" si="539"/>
        <v>0</v>
      </c>
      <c r="AC70" s="296">
        <f t="shared" si="540"/>
        <v>0</v>
      </c>
      <c r="AD70" s="296">
        <f t="shared" si="541"/>
        <v>0</v>
      </c>
      <c r="AE70" s="66">
        <f t="shared" si="542"/>
        <v>0</v>
      </c>
      <c r="AG70" s="502"/>
      <c r="AH70" s="186" t="s">
        <v>64</v>
      </c>
      <c r="AI70" s="296">
        <f t="shared" si="543"/>
        <v>0</v>
      </c>
      <c r="AJ70" s="296">
        <f t="shared" si="544"/>
        <v>0</v>
      </c>
      <c r="AK70" s="296">
        <f t="shared" si="545"/>
        <v>0</v>
      </c>
      <c r="AL70" s="296">
        <f t="shared" si="546"/>
        <v>0</v>
      </c>
      <c r="AM70" s="296">
        <f t="shared" si="547"/>
        <v>0</v>
      </c>
      <c r="AN70" s="296">
        <f t="shared" si="548"/>
        <v>0</v>
      </c>
      <c r="AO70" s="296">
        <f t="shared" si="549"/>
        <v>0</v>
      </c>
      <c r="AP70" s="296">
        <f t="shared" si="550"/>
        <v>0</v>
      </c>
      <c r="AQ70" s="296">
        <f t="shared" si="551"/>
        <v>0</v>
      </c>
      <c r="AR70" s="296">
        <f t="shared" si="552"/>
        <v>0</v>
      </c>
      <c r="AS70" s="296">
        <f t="shared" si="553"/>
        <v>0</v>
      </c>
      <c r="AT70" s="296">
        <f t="shared" si="554"/>
        <v>0</v>
      </c>
      <c r="AU70" s="66">
        <f t="shared" si="555"/>
        <v>0</v>
      </c>
      <c r="AW70" s="502"/>
      <c r="AX70" s="186" t="s">
        <v>64</v>
      </c>
      <c r="AY70" s="296">
        <f t="shared" si="556"/>
        <v>0</v>
      </c>
      <c r="AZ70" s="296">
        <f t="shared" si="557"/>
        <v>0</v>
      </c>
      <c r="BA70" s="296">
        <f t="shared" si="558"/>
        <v>0</v>
      </c>
      <c r="BB70" s="296">
        <f t="shared" si="559"/>
        <v>0</v>
      </c>
      <c r="BC70" s="296">
        <f t="shared" si="560"/>
        <v>0</v>
      </c>
      <c r="BD70" s="296">
        <f t="shared" si="561"/>
        <v>0</v>
      </c>
      <c r="BE70" s="296">
        <f t="shared" si="562"/>
        <v>0</v>
      </c>
      <c r="BF70" s="296">
        <f t="shared" si="563"/>
        <v>0</v>
      </c>
      <c r="BG70" s="296">
        <f t="shared" si="564"/>
        <v>0</v>
      </c>
      <c r="BH70" s="296">
        <f t="shared" si="565"/>
        <v>0</v>
      </c>
      <c r="BI70" s="296">
        <f t="shared" si="566"/>
        <v>0</v>
      </c>
      <c r="BJ70" s="296">
        <f t="shared" si="567"/>
        <v>0</v>
      </c>
      <c r="BK70" s="66">
        <f t="shared" si="568"/>
        <v>0</v>
      </c>
      <c r="BM70" s="302">
        <v>0</v>
      </c>
      <c r="BN70" s="302">
        <v>0</v>
      </c>
      <c r="BO70" s="302">
        <v>0</v>
      </c>
      <c r="BP70" s="302">
        <v>0</v>
      </c>
      <c r="BQ70" s="302">
        <v>0</v>
      </c>
      <c r="BR70" s="302">
        <v>0</v>
      </c>
      <c r="BS70" s="302">
        <v>0</v>
      </c>
      <c r="BU70" s="302">
        <v>0</v>
      </c>
      <c r="BV70" s="302">
        <v>0</v>
      </c>
      <c r="BW70" s="302">
        <v>0</v>
      </c>
      <c r="BX70" s="302">
        <v>0</v>
      </c>
      <c r="BY70" s="302">
        <v>0</v>
      </c>
      <c r="BZ70" s="302">
        <v>0</v>
      </c>
      <c r="CA70" s="302">
        <v>0</v>
      </c>
      <c r="CC70" s="302">
        <v>0</v>
      </c>
      <c r="CD70" s="302">
        <v>0</v>
      </c>
      <c r="CE70" s="302">
        <v>0</v>
      </c>
      <c r="CF70" s="302">
        <v>0</v>
      </c>
      <c r="CG70" s="302">
        <v>0</v>
      </c>
      <c r="CH70" s="302">
        <v>0</v>
      </c>
      <c r="CI70" s="302">
        <v>0</v>
      </c>
      <c r="CK70" s="302">
        <v>0</v>
      </c>
      <c r="CL70" s="302">
        <v>0</v>
      </c>
      <c r="CM70" s="302">
        <v>0</v>
      </c>
      <c r="CN70" s="302">
        <v>0</v>
      </c>
      <c r="CO70" s="302">
        <v>0</v>
      </c>
      <c r="CP70" s="302">
        <v>0</v>
      </c>
      <c r="CQ70" s="302">
        <v>0</v>
      </c>
      <c r="CS70" s="502"/>
      <c r="CT70" s="186" t="s">
        <v>64</v>
      </c>
      <c r="CU70" s="367">
        <v>0</v>
      </c>
      <c r="CV70" s="367">
        <v>0</v>
      </c>
      <c r="CW70" s="367">
        <v>0</v>
      </c>
      <c r="CX70" s="367">
        <v>0</v>
      </c>
      <c r="CY70" s="367">
        <v>0</v>
      </c>
      <c r="CZ70" s="367">
        <v>0</v>
      </c>
      <c r="DA70" s="367">
        <v>0</v>
      </c>
      <c r="DB70" s="367">
        <v>0</v>
      </c>
      <c r="DC70" s="367">
        <v>0</v>
      </c>
      <c r="DD70" s="367">
        <v>0</v>
      </c>
      <c r="DE70" s="367">
        <v>0</v>
      </c>
      <c r="DF70" s="367">
        <v>0</v>
      </c>
      <c r="DG70" s="368">
        <f t="shared" si="569"/>
        <v>0</v>
      </c>
      <c r="DI70" s="502"/>
      <c r="DJ70" s="186" t="s">
        <v>64</v>
      </c>
      <c r="DK70" s="367">
        <v>0</v>
      </c>
      <c r="DL70" s="367">
        <v>0</v>
      </c>
      <c r="DM70" s="367">
        <v>0</v>
      </c>
      <c r="DN70" s="367">
        <v>0</v>
      </c>
      <c r="DO70" s="367">
        <v>0</v>
      </c>
      <c r="DP70" s="367">
        <v>0</v>
      </c>
      <c r="DQ70" s="367">
        <v>0</v>
      </c>
      <c r="DR70" s="367">
        <v>0</v>
      </c>
      <c r="DS70" s="367">
        <v>0</v>
      </c>
      <c r="DT70" s="367">
        <v>0</v>
      </c>
      <c r="DU70" s="367">
        <v>0</v>
      </c>
      <c r="DV70" s="367">
        <v>0</v>
      </c>
      <c r="DW70" s="368">
        <f t="shared" si="570"/>
        <v>0</v>
      </c>
      <c r="DY70" s="502"/>
      <c r="DZ70" s="186" t="s">
        <v>64</v>
      </c>
      <c r="EA70" s="367">
        <v>0</v>
      </c>
      <c r="EB70" s="367">
        <v>0</v>
      </c>
      <c r="EC70" s="367">
        <v>0</v>
      </c>
      <c r="ED70" s="367">
        <v>0</v>
      </c>
      <c r="EE70" s="367">
        <v>0</v>
      </c>
      <c r="EF70" s="367">
        <v>0</v>
      </c>
      <c r="EG70" s="367">
        <v>0</v>
      </c>
      <c r="EH70" s="367">
        <v>0</v>
      </c>
      <c r="EI70" s="367">
        <v>0</v>
      </c>
      <c r="EJ70" s="367">
        <v>0</v>
      </c>
      <c r="EK70" s="367">
        <v>0</v>
      </c>
      <c r="EL70" s="367">
        <v>0</v>
      </c>
      <c r="EM70" s="368">
        <f t="shared" si="571"/>
        <v>0</v>
      </c>
      <c r="EO70" s="502"/>
      <c r="EP70" s="186" t="s">
        <v>64</v>
      </c>
      <c r="EQ70" s="367">
        <v>0</v>
      </c>
      <c r="ER70" s="367">
        <v>0</v>
      </c>
      <c r="ES70" s="367">
        <v>0</v>
      </c>
      <c r="ET70" s="367">
        <v>0</v>
      </c>
      <c r="EU70" s="367">
        <v>0</v>
      </c>
      <c r="EV70" s="367">
        <v>0</v>
      </c>
      <c r="EW70" s="367">
        <v>0</v>
      </c>
      <c r="EX70" s="367">
        <v>0</v>
      </c>
      <c r="EY70" s="367">
        <v>0</v>
      </c>
      <c r="EZ70" s="367">
        <v>0</v>
      </c>
      <c r="FA70" s="367">
        <v>0</v>
      </c>
      <c r="FB70" s="367">
        <v>0</v>
      </c>
      <c r="FC70" s="368">
        <f t="shared" si="572"/>
        <v>0</v>
      </c>
    </row>
    <row r="71" spans="1:160" x14ac:dyDescent="0.35">
      <c r="A71" s="502"/>
      <c r="B71" s="186" t="s">
        <v>63</v>
      </c>
      <c r="C71" s="296">
        <f t="shared" si="518"/>
        <v>0</v>
      </c>
      <c r="D71" s="296">
        <f t="shared" si="519"/>
        <v>0</v>
      </c>
      <c r="E71" s="296">
        <f t="shared" si="520"/>
        <v>0</v>
      </c>
      <c r="F71" s="296">
        <f t="shared" si="521"/>
        <v>0</v>
      </c>
      <c r="G71" s="296">
        <f t="shared" si="573"/>
        <v>0</v>
      </c>
      <c r="H71" s="296">
        <f t="shared" si="522"/>
        <v>0</v>
      </c>
      <c r="I71" s="296">
        <f t="shared" si="523"/>
        <v>0</v>
      </c>
      <c r="J71" s="296">
        <f t="shared" si="524"/>
        <v>0</v>
      </c>
      <c r="K71" s="296">
        <f t="shared" si="525"/>
        <v>0</v>
      </c>
      <c r="L71" s="296">
        <f t="shared" si="526"/>
        <v>0</v>
      </c>
      <c r="M71" s="296">
        <f t="shared" si="527"/>
        <v>0</v>
      </c>
      <c r="N71" s="296">
        <f t="shared" si="528"/>
        <v>0</v>
      </c>
      <c r="O71" s="66">
        <f t="shared" si="529"/>
        <v>0</v>
      </c>
      <c r="Q71" s="502"/>
      <c r="R71" s="186" t="s">
        <v>63</v>
      </c>
      <c r="S71" s="296">
        <f t="shared" si="530"/>
        <v>0</v>
      </c>
      <c r="T71" s="296">
        <f t="shared" si="531"/>
        <v>0</v>
      </c>
      <c r="U71" s="296">
        <f t="shared" si="532"/>
        <v>0</v>
      </c>
      <c r="V71" s="296">
        <f t="shared" si="533"/>
        <v>0</v>
      </c>
      <c r="W71" s="296">
        <f t="shared" si="534"/>
        <v>0</v>
      </c>
      <c r="X71" s="296">
        <f t="shared" si="535"/>
        <v>0</v>
      </c>
      <c r="Y71" s="296">
        <f t="shared" si="536"/>
        <v>0</v>
      </c>
      <c r="Z71" s="296">
        <f t="shared" si="537"/>
        <v>0</v>
      </c>
      <c r="AA71" s="296">
        <f t="shared" si="538"/>
        <v>0</v>
      </c>
      <c r="AB71" s="296">
        <f t="shared" si="539"/>
        <v>0</v>
      </c>
      <c r="AC71" s="296">
        <f t="shared" si="540"/>
        <v>0</v>
      </c>
      <c r="AD71" s="296">
        <f t="shared" si="541"/>
        <v>0</v>
      </c>
      <c r="AE71" s="66">
        <f t="shared" si="542"/>
        <v>0</v>
      </c>
      <c r="AG71" s="502"/>
      <c r="AH71" s="186" t="s">
        <v>63</v>
      </c>
      <c r="AI71" s="296">
        <f t="shared" si="543"/>
        <v>0</v>
      </c>
      <c r="AJ71" s="296">
        <f t="shared" si="544"/>
        <v>0</v>
      </c>
      <c r="AK71" s="296">
        <f t="shared" si="545"/>
        <v>0</v>
      </c>
      <c r="AL71" s="296">
        <f t="shared" si="546"/>
        <v>0</v>
      </c>
      <c r="AM71" s="296">
        <f t="shared" si="547"/>
        <v>0</v>
      </c>
      <c r="AN71" s="296">
        <f t="shared" si="548"/>
        <v>0</v>
      </c>
      <c r="AO71" s="296">
        <f t="shared" si="549"/>
        <v>0</v>
      </c>
      <c r="AP71" s="296">
        <f t="shared" si="550"/>
        <v>0</v>
      </c>
      <c r="AQ71" s="296">
        <f t="shared" si="551"/>
        <v>0</v>
      </c>
      <c r="AR71" s="296">
        <f t="shared" si="552"/>
        <v>0</v>
      </c>
      <c r="AS71" s="296">
        <f t="shared" si="553"/>
        <v>0</v>
      </c>
      <c r="AT71" s="296">
        <f t="shared" si="554"/>
        <v>0</v>
      </c>
      <c r="AU71" s="66">
        <f t="shared" si="555"/>
        <v>0</v>
      </c>
      <c r="AW71" s="502"/>
      <c r="AX71" s="186" t="s">
        <v>63</v>
      </c>
      <c r="AY71" s="296">
        <f t="shared" si="556"/>
        <v>0</v>
      </c>
      <c r="AZ71" s="296">
        <f t="shared" si="557"/>
        <v>0</v>
      </c>
      <c r="BA71" s="296">
        <f t="shared" si="558"/>
        <v>0</v>
      </c>
      <c r="BB71" s="296">
        <f t="shared" si="559"/>
        <v>0</v>
      </c>
      <c r="BC71" s="296">
        <f t="shared" si="560"/>
        <v>0</v>
      </c>
      <c r="BD71" s="296">
        <f t="shared" si="561"/>
        <v>0</v>
      </c>
      <c r="BE71" s="296">
        <f t="shared" si="562"/>
        <v>0</v>
      </c>
      <c r="BF71" s="296">
        <f t="shared" si="563"/>
        <v>0</v>
      </c>
      <c r="BG71" s="296">
        <f t="shared" si="564"/>
        <v>0</v>
      </c>
      <c r="BH71" s="296">
        <f t="shared" si="565"/>
        <v>0</v>
      </c>
      <c r="BI71" s="296">
        <f t="shared" si="566"/>
        <v>0</v>
      </c>
      <c r="BJ71" s="296">
        <f t="shared" si="567"/>
        <v>0</v>
      </c>
      <c r="BK71" s="66">
        <f t="shared" si="568"/>
        <v>0</v>
      </c>
      <c r="BM71" s="302">
        <v>0</v>
      </c>
      <c r="BN71" s="302">
        <v>0</v>
      </c>
      <c r="BO71" s="302">
        <v>0</v>
      </c>
      <c r="BP71" s="302">
        <v>0</v>
      </c>
      <c r="BQ71" s="302">
        <v>0</v>
      </c>
      <c r="BR71" s="302">
        <v>0</v>
      </c>
      <c r="BS71" s="302">
        <v>0</v>
      </c>
      <c r="BU71" s="302">
        <v>0</v>
      </c>
      <c r="BV71" s="302">
        <v>0</v>
      </c>
      <c r="BW71" s="302">
        <v>0</v>
      </c>
      <c r="BX71" s="302">
        <v>0</v>
      </c>
      <c r="BY71" s="302">
        <v>0</v>
      </c>
      <c r="BZ71" s="302">
        <v>0</v>
      </c>
      <c r="CA71" s="302">
        <v>0</v>
      </c>
      <c r="CC71" s="302">
        <v>0</v>
      </c>
      <c r="CD71" s="302">
        <v>0</v>
      </c>
      <c r="CE71" s="302">
        <v>0</v>
      </c>
      <c r="CF71" s="302">
        <v>0</v>
      </c>
      <c r="CG71" s="302">
        <v>0</v>
      </c>
      <c r="CH71" s="302">
        <v>0</v>
      </c>
      <c r="CI71" s="302">
        <v>0</v>
      </c>
      <c r="CK71" s="302">
        <v>0</v>
      </c>
      <c r="CL71" s="302">
        <v>0</v>
      </c>
      <c r="CM71" s="302">
        <v>0</v>
      </c>
      <c r="CN71" s="302">
        <v>0</v>
      </c>
      <c r="CO71" s="302">
        <v>0</v>
      </c>
      <c r="CP71" s="302">
        <v>0</v>
      </c>
      <c r="CQ71" s="302">
        <v>0</v>
      </c>
      <c r="CS71" s="502"/>
      <c r="CT71" s="186" t="s">
        <v>63</v>
      </c>
      <c r="CU71" s="367">
        <v>0</v>
      </c>
      <c r="CV71" s="367">
        <v>0</v>
      </c>
      <c r="CW71" s="367">
        <v>0</v>
      </c>
      <c r="CX71" s="367">
        <v>0</v>
      </c>
      <c r="CY71" s="367">
        <v>0</v>
      </c>
      <c r="CZ71" s="367">
        <v>0</v>
      </c>
      <c r="DA71" s="367">
        <v>0</v>
      </c>
      <c r="DB71" s="367">
        <v>0</v>
      </c>
      <c r="DC71" s="367">
        <v>0</v>
      </c>
      <c r="DD71" s="367">
        <v>0</v>
      </c>
      <c r="DE71" s="367">
        <v>0</v>
      </c>
      <c r="DF71" s="367">
        <v>0</v>
      </c>
      <c r="DG71" s="368">
        <f t="shared" si="569"/>
        <v>0</v>
      </c>
      <c r="DI71" s="502"/>
      <c r="DJ71" s="186" t="s">
        <v>63</v>
      </c>
      <c r="DK71" s="367">
        <v>0</v>
      </c>
      <c r="DL71" s="367">
        <v>0</v>
      </c>
      <c r="DM71" s="367">
        <v>0</v>
      </c>
      <c r="DN71" s="367">
        <v>0</v>
      </c>
      <c r="DO71" s="367">
        <v>0</v>
      </c>
      <c r="DP71" s="367">
        <v>0</v>
      </c>
      <c r="DQ71" s="367">
        <v>0</v>
      </c>
      <c r="DR71" s="367">
        <v>0</v>
      </c>
      <c r="DS71" s="367">
        <v>0</v>
      </c>
      <c r="DT71" s="367">
        <v>0</v>
      </c>
      <c r="DU71" s="367">
        <v>0</v>
      </c>
      <c r="DV71" s="367">
        <v>0</v>
      </c>
      <c r="DW71" s="368">
        <f t="shared" si="570"/>
        <v>0</v>
      </c>
      <c r="DY71" s="502"/>
      <c r="DZ71" s="186" t="s">
        <v>63</v>
      </c>
      <c r="EA71" s="367">
        <v>0</v>
      </c>
      <c r="EB71" s="367">
        <v>0</v>
      </c>
      <c r="EC71" s="367">
        <v>0</v>
      </c>
      <c r="ED71" s="367">
        <v>0</v>
      </c>
      <c r="EE71" s="367">
        <v>0</v>
      </c>
      <c r="EF71" s="367">
        <v>0</v>
      </c>
      <c r="EG71" s="367">
        <v>0</v>
      </c>
      <c r="EH71" s="367">
        <v>0</v>
      </c>
      <c r="EI71" s="367">
        <v>0</v>
      </c>
      <c r="EJ71" s="367">
        <v>0</v>
      </c>
      <c r="EK71" s="367">
        <v>0</v>
      </c>
      <c r="EL71" s="367">
        <v>0</v>
      </c>
      <c r="EM71" s="368">
        <f t="shared" si="571"/>
        <v>0</v>
      </c>
      <c r="EO71" s="502"/>
      <c r="EP71" s="186" t="s">
        <v>63</v>
      </c>
      <c r="EQ71" s="367">
        <v>0</v>
      </c>
      <c r="ER71" s="367">
        <v>0</v>
      </c>
      <c r="ES71" s="367">
        <v>0</v>
      </c>
      <c r="ET71" s="367">
        <v>0</v>
      </c>
      <c r="EU71" s="367">
        <v>0</v>
      </c>
      <c r="EV71" s="367">
        <v>0</v>
      </c>
      <c r="EW71" s="367">
        <v>0</v>
      </c>
      <c r="EX71" s="367">
        <v>0</v>
      </c>
      <c r="EY71" s="367">
        <v>0</v>
      </c>
      <c r="EZ71" s="367">
        <v>0</v>
      </c>
      <c r="FA71" s="367">
        <v>0</v>
      </c>
      <c r="FB71" s="367">
        <v>0</v>
      </c>
      <c r="FC71" s="368">
        <f t="shared" si="572"/>
        <v>0</v>
      </c>
    </row>
    <row r="72" spans="1:160" x14ac:dyDescent="0.35">
      <c r="A72" s="502"/>
      <c r="B72" s="186" t="s">
        <v>62</v>
      </c>
      <c r="C72" s="296">
        <f t="shared" si="518"/>
        <v>0</v>
      </c>
      <c r="D72" s="296">
        <f t="shared" si="519"/>
        <v>0</v>
      </c>
      <c r="E72" s="296">
        <f t="shared" si="520"/>
        <v>0</v>
      </c>
      <c r="F72" s="296">
        <f t="shared" si="521"/>
        <v>0</v>
      </c>
      <c r="G72" s="296">
        <f t="shared" si="573"/>
        <v>0</v>
      </c>
      <c r="H72" s="296">
        <f t="shared" si="522"/>
        <v>0</v>
      </c>
      <c r="I72" s="296">
        <f t="shared" si="523"/>
        <v>0</v>
      </c>
      <c r="J72" s="296">
        <f t="shared" si="524"/>
        <v>0</v>
      </c>
      <c r="K72" s="296">
        <f t="shared" si="525"/>
        <v>0</v>
      </c>
      <c r="L72" s="296">
        <f t="shared" si="526"/>
        <v>0</v>
      </c>
      <c r="M72" s="296">
        <f t="shared" si="527"/>
        <v>0</v>
      </c>
      <c r="N72" s="296">
        <f t="shared" si="528"/>
        <v>0</v>
      </c>
      <c r="O72" s="66">
        <f t="shared" si="529"/>
        <v>0</v>
      </c>
      <c r="Q72" s="502"/>
      <c r="R72" s="186" t="s">
        <v>62</v>
      </c>
      <c r="S72" s="296">
        <f t="shared" si="530"/>
        <v>0</v>
      </c>
      <c r="T72" s="296">
        <f t="shared" si="531"/>
        <v>0</v>
      </c>
      <c r="U72" s="296">
        <f t="shared" si="532"/>
        <v>0</v>
      </c>
      <c r="V72" s="296">
        <f t="shared" si="533"/>
        <v>0</v>
      </c>
      <c r="W72" s="296">
        <f t="shared" si="534"/>
        <v>0</v>
      </c>
      <c r="X72" s="296">
        <f t="shared" si="535"/>
        <v>0</v>
      </c>
      <c r="Y72" s="296">
        <f t="shared" si="536"/>
        <v>0</v>
      </c>
      <c r="Z72" s="296">
        <f t="shared" si="537"/>
        <v>0</v>
      </c>
      <c r="AA72" s="296">
        <f t="shared" si="538"/>
        <v>0</v>
      </c>
      <c r="AB72" s="296">
        <f t="shared" si="539"/>
        <v>0</v>
      </c>
      <c r="AC72" s="296">
        <f t="shared" si="540"/>
        <v>0</v>
      </c>
      <c r="AD72" s="296">
        <f t="shared" si="541"/>
        <v>0</v>
      </c>
      <c r="AE72" s="66">
        <f t="shared" si="542"/>
        <v>0</v>
      </c>
      <c r="AG72" s="502"/>
      <c r="AH72" s="186" t="s">
        <v>62</v>
      </c>
      <c r="AI72" s="296">
        <f t="shared" si="543"/>
        <v>0</v>
      </c>
      <c r="AJ72" s="296">
        <f t="shared" si="544"/>
        <v>0</v>
      </c>
      <c r="AK72" s="296">
        <f t="shared" si="545"/>
        <v>0</v>
      </c>
      <c r="AL72" s="296">
        <f t="shared" si="546"/>
        <v>0</v>
      </c>
      <c r="AM72" s="296">
        <f t="shared" si="547"/>
        <v>0</v>
      </c>
      <c r="AN72" s="296">
        <f t="shared" si="548"/>
        <v>0</v>
      </c>
      <c r="AO72" s="296">
        <f t="shared" si="549"/>
        <v>0</v>
      </c>
      <c r="AP72" s="296">
        <f t="shared" si="550"/>
        <v>0</v>
      </c>
      <c r="AQ72" s="296">
        <f t="shared" si="551"/>
        <v>0</v>
      </c>
      <c r="AR72" s="296">
        <f t="shared" si="552"/>
        <v>0</v>
      </c>
      <c r="AS72" s="296">
        <f t="shared" si="553"/>
        <v>0</v>
      </c>
      <c r="AT72" s="296">
        <f t="shared" si="554"/>
        <v>0</v>
      </c>
      <c r="AU72" s="66">
        <f t="shared" si="555"/>
        <v>0</v>
      </c>
      <c r="AW72" s="502"/>
      <c r="AX72" s="186" t="s">
        <v>62</v>
      </c>
      <c r="AY72" s="296">
        <f t="shared" si="556"/>
        <v>0</v>
      </c>
      <c r="AZ72" s="296">
        <f t="shared" si="557"/>
        <v>0</v>
      </c>
      <c r="BA72" s="296">
        <f t="shared" si="558"/>
        <v>0</v>
      </c>
      <c r="BB72" s="296">
        <f t="shared" si="559"/>
        <v>0</v>
      </c>
      <c r="BC72" s="296">
        <f t="shared" si="560"/>
        <v>0</v>
      </c>
      <c r="BD72" s="296">
        <f t="shared" si="561"/>
        <v>0</v>
      </c>
      <c r="BE72" s="296">
        <f t="shared" si="562"/>
        <v>0</v>
      </c>
      <c r="BF72" s="296">
        <f t="shared" si="563"/>
        <v>0</v>
      </c>
      <c r="BG72" s="296">
        <f t="shared" si="564"/>
        <v>0</v>
      </c>
      <c r="BH72" s="296">
        <f t="shared" si="565"/>
        <v>0</v>
      </c>
      <c r="BI72" s="296">
        <f t="shared" si="566"/>
        <v>0</v>
      </c>
      <c r="BJ72" s="296">
        <f t="shared" si="567"/>
        <v>0</v>
      </c>
      <c r="BK72" s="66">
        <f t="shared" si="568"/>
        <v>0</v>
      </c>
      <c r="BM72" s="302">
        <v>0</v>
      </c>
      <c r="BN72" s="302">
        <v>0</v>
      </c>
      <c r="BO72" s="302">
        <v>0</v>
      </c>
      <c r="BP72" s="302">
        <v>0</v>
      </c>
      <c r="BQ72" s="302">
        <v>0</v>
      </c>
      <c r="BR72" s="302">
        <v>0</v>
      </c>
      <c r="BS72" s="302">
        <v>0</v>
      </c>
      <c r="BU72" s="302">
        <v>0</v>
      </c>
      <c r="BV72" s="302">
        <v>0</v>
      </c>
      <c r="BW72" s="302">
        <v>0</v>
      </c>
      <c r="BX72" s="302">
        <v>0</v>
      </c>
      <c r="BY72" s="302">
        <v>0</v>
      </c>
      <c r="BZ72" s="302">
        <v>0</v>
      </c>
      <c r="CA72" s="302">
        <v>0</v>
      </c>
      <c r="CC72" s="302">
        <v>0</v>
      </c>
      <c r="CD72" s="302">
        <v>0</v>
      </c>
      <c r="CE72" s="302">
        <v>0</v>
      </c>
      <c r="CF72" s="302">
        <v>0</v>
      </c>
      <c r="CG72" s="302">
        <v>0</v>
      </c>
      <c r="CH72" s="302">
        <v>0</v>
      </c>
      <c r="CI72" s="302">
        <v>0</v>
      </c>
      <c r="CK72" s="302">
        <v>0</v>
      </c>
      <c r="CL72" s="302">
        <v>0</v>
      </c>
      <c r="CM72" s="302">
        <v>0</v>
      </c>
      <c r="CN72" s="302">
        <v>0</v>
      </c>
      <c r="CO72" s="302">
        <v>0</v>
      </c>
      <c r="CP72" s="302">
        <v>0</v>
      </c>
      <c r="CQ72" s="302">
        <v>0</v>
      </c>
      <c r="CS72" s="502"/>
      <c r="CT72" s="186" t="s">
        <v>62</v>
      </c>
      <c r="CU72" s="367">
        <v>0</v>
      </c>
      <c r="CV72" s="367">
        <v>0</v>
      </c>
      <c r="CW72" s="367">
        <v>0</v>
      </c>
      <c r="CX72" s="367">
        <v>0</v>
      </c>
      <c r="CY72" s="367">
        <v>0</v>
      </c>
      <c r="CZ72" s="367">
        <v>0</v>
      </c>
      <c r="DA72" s="367">
        <v>0</v>
      </c>
      <c r="DB72" s="367">
        <v>0</v>
      </c>
      <c r="DC72" s="367">
        <v>0</v>
      </c>
      <c r="DD72" s="367">
        <v>0</v>
      </c>
      <c r="DE72" s="367">
        <v>0</v>
      </c>
      <c r="DF72" s="367">
        <v>0</v>
      </c>
      <c r="DG72" s="368">
        <f t="shared" si="569"/>
        <v>0</v>
      </c>
      <c r="DI72" s="502"/>
      <c r="DJ72" s="186" t="s">
        <v>62</v>
      </c>
      <c r="DK72" s="367">
        <v>0</v>
      </c>
      <c r="DL72" s="367">
        <v>0</v>
      </c>
      <c r="DM72" s="367">
        <v>0</v>
      </c>
      <c r="DN72" s="367">
        <v>0</v>
      </c>
      <c r="DO72" s="367">
        <v>0</v>
      </c>
      <c r="DP72" s="367">
        <v>0</v>
      </c>
      <c r="DQ72" s="367">
        <v>0</v>
      </c>
      <c r="DR72" s="367">
        <v>0</v>
      </c>
      <c r="DS72" s="367">
        <v>0</v>
      </c>
      <c r="DT72" s="367">
        <v>0</v>
      </c>
      <c r="DU72" s="367">
        <v>0</v>
      </c>
      <c r="DV72" s="367">
        <v>0</v>
      </c>
      <c r="DW72" s="368">
        <f t="shared" si="570"/>
        <v>0</v>
      </c>
      <c r="DY72" s="502"/>
      <c r="DZ72" s="186" t="s">
        <v>62</v>
      </c>
      <c r="EA72" s="367">
        <v>0</v>
      </c>
      <c r="EB72" s="367">
        <v>0</v>
      </c>
      <c r="EC72" s="367">
        <v>0</v>
      </c>
      <c r="ED72" s="367">
        <v>0</v>
      </c>
      <c r="EE72" s="367">
        <v>0</v>
      </c>
      <c r="EF72" s="367">
        <v>0</v>
      </c>
      <c r="EG72" s="367">
        <v>0</v>
      </c>
      <c r="EH72" s="367">
        <v>0</v>
      </c>
      <c r="EI72" s="367">
        <v>0</v>
      </c>
      <c r="EJ72" s="367">
        <v>0</v>
      </c>
      <c r="EK72" s="367">
        <v>0</v>
      </c>
      <c r="EL72" s="367">
        <v>0</v>
      </c>
      <c r="EM72" s="368">
        <f t="shared" si="571"/>
        <v>0</v>
      </c>
      <c r="EO72" s="502"/>
      <c r="EP72" s="186" t="s">
        <v>62</v>
      </c>
      <c r="EQ72" s="367">
        <v>0</v>
      </c>
      <c r="ER72" s="367">
        <v>0</v>
      </c>
      <c r="ES72" s="367">
        <v>0</v>
      </c>
      <c r="ET72" s="367">
        <v>0</v>
      </c>
      <c r="EU72" s="367">
        <v>0</v>
      </c>
      <c r="EV72" s="367">
        <v>0</v>
      </c>
      <c r="EW72" s="367">
        <v>0</v>
      </c>
      <c r="EX72" s="367">
        <v>0</v>
      </c>
      <c r="EY72" s="367">
        <v>0</v>
      </c>
      <c r="EZ72" s="367">
        <v>0</v>
      </c>
      <c r="FA72" s="367">
        <v>0</v>
      </c>
      <c r="FB72" s="367">
        <v>0</v>
      </c>
      <c r="FC72" s="368">
        <f t="shared" si="572"/>
        <v>0</v>
      </c>
    </row>
    <row r="73" spans="1:160" x14ac:dyDescent="0.35">
      <c r="A73" s="502"/>
      <c r="B73" s="186" t="s">
        <v>61</v>
      </c>
      <c r="C73" s="296">
        <f t="shared" si="518"/>
        <v>0</v>
      </c>
      <c r="D73" s="296">
        <f t="shared" si="519"/>
        <v>0</v>
      </c>
      <c r="E73" s="296">
        <f t="shared" si="520"/>
        <v>0</v>
      </c>
      <c r="F73" s="296">
        <f t="shared" si="521"/>
        <v>0</v>
      </c>
      <c r="G73" s="296">
        <f t="shared" si="573"/>
        <v>0</v>
      </c>
      <c r="H73" s="296">
        <f t="shared" si="522"/>
        <v>0</v>
      </c>
      <c r="I73" s="296">
        <f t="shared" si="523"/>
        <v>0</v>
      </c>
      <c r="J73" s="296">
        <f t="shared" si="524"/>
        <v>0</v>
      </c>
      <c r="K73" s="296">
        <f t="shared" si="525"/>
        <v>0</v>
      </c>
      <c r="L73" s="296">
        <f t="shared" si="526"/>
        <v>0</v>
      </c>
      <c r="M73" s="296">
        <f t="shared" si="527"/>
        <v>0</v>
      </c>
      <c r="N73" s="296">
        <f t="shared" si="528"/>
        <v>0</v>
      </c>
      <c r="O73" s="66">
        <f t="shared" si="529"/>
        <v>0</v>
      </c>
      <c r="Q73" s="502"/>
      <c r="R73" s="186" t="s">
        <v>61</v>
      </c>
      <c r="S73" s="296">
        <f t="shared" si="530"/>
        <v>0</v>
      </c>
      <c r="T73" s="296">
        <f t="shared" si="531"/>
        <v>0</v>
      </c>
      <c r="U73" s="296">
        <f t="shared" si="532"/>
        <v>0</v>
      </c>
      <c r="V73" s="296">
        <f t="shared" si="533"/>
        <v>0</v>
      </c>
      <c r="W73" s="296">
        <f t="shared" si="534"/>
        <v>0</v>
      </c>
      <c r="X73" s="296">
        <f t="shared" si="535"/>
        <v>0</v>
      </c>
      <c r="Y73" s="296">
        <f t="shared" si="536"/>
        <v>0</v>
      </c>
      <c r="Z73" s="296">
        <f t="shared" si="537"/>
        <v>0</v>
      </c>
      <c r="AA73" s="296">
        <f t="shared" si="538"/>
        <v>0</v>
      </c>
      <c r="AB73" s="296">
        <f t="shared" si="539"/>
        <v>0</v>
      </c>
      <c r="AC73" s="296">
        <f t="shared" si="540"/>
        <v>0</v>
      </c>
      <c r="AD73" s="296">
        <f t="shared" si="541"/>
        <v>0</v>
      </c>
      <c r="AE73" s="66">
        <f t="shared" si="542"/>
        <v>0</v>
      </c>
      <c r="AG73" s="502"/>
      <c r="AH73" s="186" t="s">
        <v>61</v>
      </c>
      <c r="AI73" s="296">
        <f t="shared" si="543"/>
        <v>0</v>
      </c>
      <c r="AJ73" s="296">
        <f t="shared" si="544"/>
        <v>0</v>
      </c>
      <c r="AK73" s="296">
        <f t="shared" si="545"/>
        <v>0</v>
      </c>
      <c r="AL73" s="296">
        <f t="shared" si="546"/>
        <v>0</v>
      </c>
      <c r="AM73" s="296">
        <f t="shared" si="547"/>
        <v>0</v>
      </c>
      <c r="AN73" s="296">
        <f t="shared" si="548"/>
        <v>0</v>
      </c>
      <c r="AO73" s="296">
        <f t="shared" si="549"/>
        <v>0</v>
      </c>
      <c r="AP73" s="296">
        <f t="shared" si="550"/>
        <v>0</v>
      </c>
      <c r="AQ73" s="296">
        <f t="shared" si="551"/>
        <v>0</v>
      </c>
      <c r="AR73" s="296">
        <f t="shared" si="552"/>
        <v>0</v>
      </c>
      <c r="AS73" s="296">
        <f t="shared" si="553"/>
        <v>0</v>
      </c>
      <c r="AT73" s="296">
        <f t="shared" si="554"/>
        <v>0</v>
      </c>
      <c r="AU73" s="66">
        <f t="shared" si="555"/>
        <v>0</v>
      </c>
      <c r="AW73" s="502"/>
      <c r="AX73" s="186" t="s">
        <v>61</v>
      </c>
      <c r="AY73" s="296">
        <f t="shared" si="556"/>
        <v>0</v>
      </c>
      <c r="AZ73" s="296">
        <f t="shared" si="557"/>
        <v>0</v>
      </c>
      <c r="BA73" s="296">
        <f t="shared" si="558"/>
        <v>0</v>
      </c>
      <c r="BB73" s="296">
        <f t="shared" si="559"/>
        <v>0</v>
      </c>
      <c r="BC73" s="296">
        <f t="shared" si="560"/>
        <v>0</v>
      </c>
      <c r="BD73" s="296">
        <f t="shared" si="561"/>
        <v>0</v>
      </c>
      <c r="BE73" s="296">
        <f t="shared" si="562"/>
        <v>0</v>
      </c>
      <c r="BF73" s="296">
        <f t="shared" si="563"/>
        <v>0</v>
      </c>
      <c r="BG73" s="296">
        <f t="shared" si="564"/>
        <v>0</v>
      </c>
      <c r="BH73" s="296">
        <f t="shared" si="565"/>
        <v>0</v>
      </c>
      <c r="BI73" s="296">
        <f t="shared" si="566"/>
        <v>0</v>
      </c>
      <c r="BJ73" s="296">
        <f t="shared" si="567"/>
        <v>0</v>
      </c>
      <c r="BK73" s="66">
        <f t="shared" si="568"/>
        <v>0</v>
      </c>
      <c r="BM73" s="302">
        <v>0</v>
      </c>
      <c r="BN73" s="302">
        <v>0</v>
      </c>
      <c r="BO73" s="302">
        <v>0</v>
      </c>
      <c r="BP73" s="302">
        <v>0</v>
      </c>
      <c r="BQ73" s="302">
        <v>0</v>
      </c>
      <c r="BR73" s="302">
        <v>0</v>
      </c>
      <c r="BS73" s="302">
        <v>0</v>
      </c>
      <c r="BU73" s="302">
        <v>0</v>
      </c>
      <c r="BV73" s="302">
        <v>0</v>
      </c>
      <c r="BW73" s="302">
        <v>0</v>
      </c>
      <c r="BX73" s="302">
        <v>0</v>
      </c>
      <c r="BY73" s="302">
        <v>0</v>
      </c>
      <c r="BZ73" s="302">
        <v>0</v>
      </c>
      <c r="CA73" s="302">
        <v>0</v>
      </c>
      <c r="CC73" s="302">
        <v>0</v>
      </c>
      <c r="CD73" s="302">
        <v>0</v>
      </c>
      <c r="CE73" s="302">
        <v>0</v>
      </c>
      <c r="CF73" s="302">
        <v>0</v>
      </c>
      <c r="CG73" s="302">
        <v>0</v>
      </c>
      <c r="CH73" s="302">
        <v>0</v>
      </c>
      <c r="CI73" s="302">
        <v>0</v>
      </c>
      <c r="CK73" s="302">
        <v>0</v>
      </c>
      <c r="CL73" s="302">
        <v>0</v>
      </c>
      <c r="CM73" s="302">
        <v>0</v>
      </c>
      <c r="CN73" s="302">
        <v>0</v>
      </c>
      <c r="CO73" s="302">
        <v>0</v>
      </c>
      <c r="CP73" s="302">
        <v>0</v>
      </c>
      <c r="CQ73" s="302">
        <v>0</v>
      </c>
      <c r="CS73" s="502"/>
      <c r="CT73" s="186" t="s">
        <v>61</v>
      </c>
      <c r="CU73" s="367">
        <v>0</v>
      </c>
      <c r="CV73" s="367">
        <v>0</v>
      </c>
      <c r="CW73" s="367">
        <v>0</v>
      </c>
      <c r="CX73" s="367">
        <v>0</v>
      </c>
      <c r="CY73" s="367">
        <v>0</v>
      </c>
      <c r="CZ73" s="367">
        <v>0</v>
      </c>
      <c r="DA73" s="367">
        <v>0</v>
      </c>
      <c r="DB73" s="367">
        <v>0</v>
      </c>
      <c r="DC73" s="367">
        <v>0</v>
      </c>
      <c r="DD73" s="367">
        <v>0</v>
      </c>
      <c r="DE73" s="367">
        <v>0</v>
      </c>
      <c r="DF73" s="367">
        <v>0</v>
      </c>
      <c r="DG73" s="368">
        <f t="shared" si="569"/>
        <v>0</v>
      </c>
      <c r="DI73" s="502"/>
      <c r="DJ73" s="186" t="s">
        <v>61</v>
      </c>
      <c r="DK73" s="367">
        <v>0</v>
      </c>
      <c r="DL73" s="367">
        <v>0</v>
      </c>
      <c r="DM73" s="367">
        <v>0</v>
      </c>
      <c r="DN73" s="367">
        <v>0</v>
      </c>
      <c r="DO73" s="367">
        <v>0</v>
      </c>
      <c r="DP73" s="367">
        <v>0</v>
      </c>
      <c r="DQ73" s="367">
        <v>0</v>
      </c>
      <c r="DR73" s="367">
        <v>0</v>
      </c>
      <c r="DS73" s="367">
        <v>0</v>
      </c>
      <c r="DT73" s="367">
        <v>0</v>
      </c>
      <c r="DU73" s="367">
        <v>0</v>
      </c>
      <c r="DV73" s="367">
        <v>0</v>
      </c>
      <c r="DW73" s="368">
        <f t="shared" si="570"/>
        <v>0</v>
      </c>
      <c r="DY73" s="502"/>
      <c r="DZ73" s="186" t="s">
        <v>61</v>
      </c>
      <c r="EA73" s="367">
        <v>0</v>
      </c>
      <c r="EB73" s="367">
        <v>0</v>
      </c>
      <c r="EC73" s="367">
        <v>0</v>
      </c>
      <c r="ED73" s="367">
        <v>0</v>
      </c>
      <c r="EE73" s="367">
        <v>0</v>
      </c>
      <c r="EF73" s="367">
        <v>0</v>
      </c>
      <c r="EG73" s="367">
        <v>0</v>
      </c>
      <c r="EH73" s="367">
        <v>0</v>
      </c>
      <c r="EI73" s="367">
        <v>0</v>
      </c>
      <c r="EJ73" s="367">
        <v>0</v>
      </c>
      <c r="EK73" s="367">
        <v>0</v>
      </c>
      <c r="EL73" s="367">
        <v>0</v>
      </c>
      <c r="EM73" s="368">
        <f t="shared" si="571"/>
        <v>0</v>
      </c>
      <c r="EO73" s="502"/>
      <c r="EP73" s="186" t="s">
        <v>61</v>
      </c>
      <c r="EQ73" s="367">
        <v>0</v>
      </c>
      <c r="ER73" s="367">
        <v>0</v>
      </c>
      <c r="ES73" s="367">
        <v>0</v>
      </c>
      <c r="ET73" s="367">
        <v>0</v>
      </c>
      <c r="EU73" s="367">
        <v>0</v>
      </c>
      <c r="EV73" s="367">
        <v>0</v>
      </c>
      <c r="EW73" s="367">
        <v>0</v>
      </c>
      <c r="EX73" s="367">
        <v>0</v>
      </c>
      <c r="EY73" s="367">
        <v>0</v>
      </c>
      <c r="EZ73" s="367">
        <v>0</v>
      </c>
      <c r="FA73" s="367">
        <v>0</v>
      </c>
      <c r="FB73" s="367">
        <v>0</v>
      </c>
      <c r="FC73" s="368">
        <f t="shared" si="572"/>
        <v>0</v>
      </c>
    </row>
    <row r="74" spans="1:160" x14ac:dyDescent="0.35">
      <c r="A74" s="502"/>
      <c r="B74" s="186" t="s">
        <v>60</v>
      </c>
      <c r="C74" s="296">
        <f t="shared" si="518"/>
        <v>0</v>
      </c>
      <c r="D74" s="296">
        <f t="shared" si="519"/>
        <v>0</v>
      </c>
      <c r="E74" s="296">
        <f t="shared" si="520"/>
        <v>0</v>
      </c>
      <c r="F74" s="296">
        <f t="shared" si="521"/>
        <v>0</v>
      </c>
      <c r="G74" s="296">
        <f t="shared" si="573"/>
        <v>0</v>
      </c>
      <c r="H74" s="296">
        <f t="shared" si="522"/>
        <v>0</v>
      </c>
      <c r="I74" s="296">
        <f t="shared" si="523"/>
        <v>545.804816907553</v>
      </c>
      <c r="J74" s="296">
        <f t="shared" si="524"/>
        <v>0</v>
      </c>
      <c r="K74" s="296">
        <f t="shared" si="525"/>
        <v>4801.169148921942</v>
      </c>
      <c r="L74" s="296">
        <f t="shared" si="526"/>
        <v>0</v>
      </c>
      <c r="M74" s="296">
        <f t="shared" si="527"/>
        <v>0</v>
      </c>
      <c r="N74" s="296">
        <f t="shared" si="528"/>
        <v>0</v>
      </c>
      <c r="O74" s="66">
        <f t="shared" si="529"/>
        <v>5346.9739658294948</v>
      </c>
      <c r="Q74" s="502"/>
      <c r="R74" s="186" t="s">
        <v>60</v>
      </c>
      <c r="S74" s="296">
        <f t="shared" si="530"/>
        <v>0</v>
      </c>
      <c r="T74" s="296">
        <f t="shared" si="531"/>
        <v>0</v>
      </c>
      <c r="U74" s="296">
        <f t="shared" si="532"/>
        <v>0</v>
      </c>
      <c r="V74" s="296">
        <f t="shared" si="533"/>
        <v>0</v>
      </c>
      <c r="W74" s="296">
        <f t="shared" si="534"/>
        <v>0</v>
      </c>
      <c r="X74" s="296">
        <f t="shared" si="535"/>
        <v>0</v>
      </c>
      <c r="Y74" s="296">
        <f t="shared" si="536"/>
        <v>0</v>
      </c>
      <c r="Z74" s="296">
        <f t="shared" si="537"/>
        <v>0</v>
      </c>
      <c r="AA74" s="296">
        <f t="shared" si="538"/>
        <v>0</v>
      </c>
      <c r="AB74" s="296">
        <f t="shared" si="539"/>
        <v>0</v>
      </c>
      <c r="AC74" s="296">
        <f t="shared" si="540"/>
        <v>0</v>
      </c>
      <c r="AD74" s="296">
        <f t="shared" si="541"/>
        <v>0</v>
      </c>
      <c r="AE74" s="66">
        <f t="shared" si="542"/>
        <v>0</v>
      </c>
      <c r="AG74" s="502"/>
      <c r="AH74" s="186" t="s">
        <v>60</v>
      </c>
      <c r="AI74" s="296">
        <f t="shared" si="543"/>
        <v>0</v>
      </c>
      <c r="AJ74" s="296">
        <f t="shared" si="544"/>
        <v>0</v>
      </c>
      <c r="AK74" s="296">
        <f t="shared" si="545"/>
        <v>0</v>
      </c>
      <c r="AL74" s="296">
        <f t="shared" si="546"/>
        <v>0</v>
      </c>
      <c r="AM74" s="296">
        <f t="shared" si="547"/>
        <v>0</v>
      </c>
      <c r="AN74" s="296">
        <f t="shared" si="548"/>
        <v>0</v>
      </c>
      <c r="AO74" s="296">
        <f t="shared" si="549"/>
        <v>0</v>
      </c>
      <c r="AP74" s="296">
        <f t="shared" si="550"/>
        <v>0</v>
      </c>
      <c r="AQ74" s="296">
        <f t="shared" si="551"/>
        <v>0</v>
      </c>
      <c r="AR74" s="296">
        <f t="shared" si="552"/>
        <v>0</v>
      </c>
      <c r="AS74" s="296">
        <f t="shared" si="553"/>
        <v>0</v>
      </c>
      <c r="AT74" s="296">
        <f t="shared" si="554"/>
        <v>0</v>
      </c>
      <c r="AU74" s="66">
        <f t="shared" si="555"/>
        <v>0</v>
      </c>
      <c r="AW74" s="502"/>
      <c r="AX74" s="186" t="s">
        <v>60</v>
      </c>
      <c r="AY74" s="296">
        <f t="shared" si="556"/>
        <v>0</v>
      </c>
      <c r="AZ74" s="296">
        <f t="shared" si="557"/>
        <v>0</v>
      </c>
      <c r="BA74" s="296">
        <f t="shared" si="558"/>
        <v>0</v>
      </c>
      <c r="BB74" s="296">
        <f t="shared" si="559"/>
        <v>0</v>
      </c>
      <c r="BC74" s="296">
        <f t="shared" si="560"/>
        <v>0</v>
      </c>
      <c r="BD74" s="296">
        <f t="shared" si="561"/>
        <v>0</v>
      </c>
      <c r="BE74" s="296">
        <f t="shared" si="562"/>
        <v>0</v>
      </c>
      <c r="BF74" s="296">
        <f t="shared" si="563"/>
        <v>0</v>
      </c>
      <c r="BG74" s="296">
        <f t="shared" si="564"/>
        <v>0</v>
      </c>
      <c r="BH74" s="296">
        <f t="shared" si="565"/>
        <v>0</v>
      </c>
      <c r="BI74" s="296">
        <f t="shared" si="566"/>
        <v>0</v>
      </c>
      <c r="BJ74" s="296">
        <f t="shared" si="567"/>
        <v>0</v>
      </c>
      <c r="BK74" s="66">
        <f t="shared" si="568"/>
        <v>0</v>
      </c>
      <c r="BM74" s="302">
        <v>0</v>
      </c>
      <c r="BN74" s="302">
        <v>0</v>
      </c>
      <c r="BO74" s="302">
        <v>0</v>
      </c>
      <c r="BP74" s="302">
        <v>0</v>
      </c>
      <c r="BQ74" s="302">
        <v>0</v>
      </c>
      <c r="BR74" s="302">
        <v>0</v>
      </c>
      <c r="BS74" s="302">
        <v>0</v>
      </c>
      <c r="BU74" s="302">
        <v>0</v>
      </c>
      <c r="BV74" s="302">
        <v>0</v>
      </c>
      <c r="BW74" s="302">
        <v>0</v>
      </c>
      <c r="BX74" s="302">
        <v>0</v>
      </c>
      <c r="BY74" s="302">
        <v>0</v>
      </c>
      <c r="BZ74" s="302">
        <v>0</v>
      </c>
      <c r="CA74" s="302">
        <v>0</v>
      </c>
      <c r="CC74" s="302">
        <v>0</v>
      </c>
      <c r="CD74" s="302">
        <v>0</v>
      </c>
      <c r="CE74" s="302">
        <v>0</v>
      </c>
      <c r="CF74" s="302">
        <v>0</v>
      </c>
      <c r="CG74" s="302">
        <v>0</v>
      </c>
      <c r="CH74" s="302">
        <v>0</v>
      </c>
      <c r="CI74" s="302">
        <v>0</v>
      </c>
      <c r="CK74" s="302">
        <v>0</v>
      </c>
      <c r="CL74" s="302">
        <v>0</v>
      </c>
      <c r="CM74" s="302">
        <v>0</v>
      </c>
      <c r="CN74" s="302">
        <v>0</v>
      </c>
      <c r="CO74" s="302">
        <v>0</v>
      </c>
      <c r="CP74" s="302">
        <v>0</v>
      </c>
      <c r="CQ74" s="302">
        <v>0</v>
      </c>
      <c r="CS74" s="502"/>
      <c r="CT74" s="186" t="s">
        <v>60</v>
      </c>
      <c r="CU74" s="367">
        <v>0</v>
      </c>
      <c r="CV74" s="367">
        <v>0</v>
      </c>
      <c r="CW74" s="367">
        <v>0</v>
      </c>
      <c r="CX74" s="367">
        <v>0</v>
      </c>
      <c r="CY74" s="367">
        <v>0</v>
      </c>
      <c r="CZ74" s="367">
        <v>0</v>
      </c>
      <c r="DA74" s="367">
        <v>8.3585337292473147E-5</v>
      </c>
      <c r="DB74" s="367">
        <v>0</v>
      </c>
      <c r="DC74" s="367">
        <v>7.3525797185998291E-4</v>
      </c>
      <c r="DD74" s="367">
        <v>0</v>
      </c>
      <c r="DE74" s="367">
        <v>0</v>
      </c>
      <c r="DF74" s="367">
        <v>0</v>
      </c>
      <c r="DG74" s="368">
        <f t="shared" si="569"/>
        <v>8.1884330915245611E-4</v>
      </c>
      <c r="DI74" s="502"/>
      <c r="DJ74" s="186" t="s">
        <v>60</v>
      </c>
      <c r="DK74" s="367">
        <v>0</v>
      </c>
      <c r="DL74" s="367">
        <v>0</v>
      </c>
      <c r="DM74" s="367">
        <v>0</v>
      </c>
      <c r="DN74" s="367">
        <v>0</v>
      </c>
      <c r="DO74" s="367">
        <v>0</v>
      </c>
      <c r="DP74" s="367">
        <v>0</v>
      </c>
      <c r="DQ74" s="367">
        <v>0</v>
      </c>
      <c r="DR74" s="367">
        <v>0</v>
      </c>
      <c r="DS74" s="367">
        <v>0</v>
      </c>
      <c r="DT74" s="367">
        <v>0</v>
      </c>
      <c r="DU74" s="367">
        <v>0</v>
      </c>
      <c r="DV74" s="367">
        <v>0</v>
      </c>
      <c r="DW74" s="368">
        <f t="shared" si="570"/>
        <v>0</v>
      </c>
      <c r="DY74" s="502"/>
      <c r="DZ74" s="186" t="s">
        <v>60</v>
      </c>
      <c r="EA74" s="367">
        <v>0</v>
      </c>
      <c r="EB74" s="367">
        <v>0</v>
      </c>
      <c r="EC74" s="367">
        <v>0</v>
      </c>
      <c r="ED74" s="367">
        <v>0</v>
      </c>
      <c r="EE74" s="367">
        <v>0</v>
      </c>
      <c r="EF74" s="367">
        <v>0</v>
      </c>
      <c r="EG74" s="367">
        <v>0</v>
      </c>
      <c r="EH74" s="367">
        <v>0</v>
      </c>
      <c r="EI74" s="367">
        <v>0</v>
      </c>
      <c r="EJ74" s="367">
        <v>0</v>
      </c>
      <c r="EK74" s="367">
        <v>0</v>
      </c>
      <c r="EL74" s="367">
        <v>0</v>
      </c>
      <c r="EM74" s="368">
        <f t="shared" si="571"/>
        <v>0</v>
      </c>
      <c r="EO74" s="502"/>
      <c r="EP74" s="186" t="s">
        <v>60</v>
      </c>
      <c r="EQ74" s="367">
        <v>0</v>
      </c>
      <c r="ER74" s="367">
        <v>0</v>
      </c>
      <c r="ES74" s="367">
        <v>0</v>
      </c>
      <c r="ET74" s="367">
        <v>0</v>
      </c>
      <c r="EU74" s="367">
        <v>0</v>
      </c>
      <c r="EV74" s="367">
        <v>0</v>
      </c>
      <c r="EW74" s="367">
        <v>0</v>
      </c>
      <c r="EX74" s="367">
        <v>0</v>
      </c>
      <c r="EY74" s="367">
        <v>0</v>
      </c>
      <c r="EZ74" s="367">
        <v>0</v>
      </c>
      <c r="FA74" s="367">
        <v>0</v>
      </c>
      <c r="FB74" s="367">
        <v>0</v>
      </c>
      <c r="FC74" s="368">
        <f t="shared" si="572"/>
        <v>0</v>
      </c>
    </row>
    <row r="75" spans="1:160" x14ac:dyDescent="0.35">
      <c r="A75" s="502"/>
      <c r="B75" s="186" t="s">
        <v>59</v>
      </c>
      <c r="C75" s="296">
        <f t="shared" si="518"/>
        <v>120977.34536702427</v>
      </c>
      <c r="D75" s="296">
        <f t="shared" si="519"/>
        <v>237560.61651185609</v>
      </c>
      <c r="E75" s="296">
        <f t="shared" si="520"/>
        <v>206717.06407364117</v>
      </c>
      <c r="F75" s="296">
        <f t="shared" si="521"/>
        <v>474870.3860192523</v>
      </c>
      <c r="G75" s="296">
        <f t="shared" si="573"/>
        <v>497040.58440495387</v>
      </c>
      <c r="H75" s="296">
        <f t="shared" si="522"/>
        <v>361810.66495825403</v>
      </c>
      <c r="I75" s="296">
        <f t="shared" si="523"/>
        <v>306071.07878290734</v>
      </c>
      <c r="J75" s="296">
        <f t="shared" si="524"/>
        <v>520825.34465410729</v>
      </c>
      <c r="K75" s="296">
        <f t="shared" si="525"/>
        <v>601144.21707790333</v>
      </c>
      <c r="L75" s="296">
        <f t="shared" si="526"/>
        <v>496601.070691631</v>
      </c>
      <c r="M75" s="296">
        <f t="shared" si="527"/>
        <v>964807.5359716391</v>
      </c>
      <c r="N75" s="296">
        <f t="shared" si="528"/>
        <v>1626978.7901727112</v>
      </c>
      <c r="O75" s="66">
        <f t="shared" si="529"/>
        <v>6415404.6986858808</v>
      </c>
      <c r="Q75" s="502"/>
      <c r="R75" s="186" t="s">
        <v>59</v>
      </c>
      <c r="S75" s="296">
        <f t="shared" si="530"/>
        <v>0</v>
      </c>
      <c r="T75" s="296">
        <f t="shared" si="531"/>
        <v>0</v>
      </c>
      <c r="U75" s="296">
        <f t="shared" si="532"/>
        <v>0</v>
      </c>
      <c r="V75" s="296">
        <f t="shared" si="533"/>
        <v>0</v>
      </c>
      <c r="W75" s="296">
        <f t="shared" si="534"/>
        <v>90354.878424265553</v>
      </c>
      <c r="X75" s="296">
        <f t="shared" si="535"/>
        <v>0</v>
      </c>
      <c r="Y75" s="296">
        <f t="shared" si="536"/>
        <v>8994.3531853392687</v>
      </c>
      <c r="Z75" s="296">
        <f t="shared" si="537"/>
        <v>0</v>
      </c>
      <c r="AA75" s="296">
        <f t="shared" si="538"/>
        <v>9810.1374053520176</v>
      </c>
      <c r="AB75" s="296">
        <f t="shared" si="539"/>
        <v>0</v>
      </c>
      <c r="AC75" s="296">
        <f t="shared" si="540"/>
        <v>0</v>
      </c>
      <c r="AD75" s="296">
        <f t="shared" si="541"/>
        <v>0</v>
      </c>
      <c r="AE75" s="66">
        <f t="shared" si="542"/>
        <v>109159.36901495683</v>
      </c>
      <c r="AG75" s="502"/>
      <c r="AH75" s="186" t="s">
        <v>59</v>
      </c>
      <c r="AI75" s="296">
        <f t="shared" si="543"/>
        <v>0</v>
      </c>
      <c r="AJ75" s="296">
        <f t="shared" si="544"/>
        <v>0</v>
      </c>
      <c r="AK75" s="296">
        <f t="shared" si="545"/>
        <v>0</v>
      </c>
      <c r="AL75" s="296">
        <f t="shared" si="546"/>
        <v>0</v>
      </c>
      <c r="AM75" s="296">
        <f t="shared" si="547"/>
        <v>0</v>
      </c>
      <c r="AN75" s="296">
        <f t="shared" si="548"/>
        <v>0</v>
      </c>
      <c r="AO75" s="296">
        <f t="shared" si="549"/>
        <v>0</v>
      </c>
      <c r="AP75" s="296">
        <f t="shared" si="550"/>
        <v>0</v>
      </c>
      <c r="AQ75" s="296">
        <f t="shared" si="551"/>
        <v>0</v>
      </c>
      <c r="AR75" s="296">
        <f t="shared" si="552"/>
        <v>0</v>
      </c>
      <c r="AS75" s="296">
        <f t="shared" si="553"/>
        <v>0</v>
      </c>
      <c r="AT75" s="296">
        <f t="shared" si="554"/>
        <v>0</v>
      </c>
      <c r="AU75" s="66">
        <f t="shared" si="555"/>
        <v>0</v>
      </c>
      <c r="AW75" s="502"/>
      <c r="AX75" s="186" t="s">
        <v>59</v>
      </c>
      <c r="AY75" s="296">
        <f t="shared" si="556"/>
        <v>0</v>
      </c>
      <c r="AZ75" s="296">
        <f t="shared" si="557"/>
        <v>0</v>
      </c>
      <c r="BA75" s="296">
        <f t="shared" si="558"/>
        <v>0</v>
      </c>
      <c r="BB75" s="296">
        <f t="shared" si="559"/>
        <v>0</v>
      </c>
      <c r="BC75" s="296">
        <f t="shared" si="560"/>
        <v>0</v>
      </c>
      <c r="BD75" s="296">
        <f t="shared" si="561"/>
        <v>0</v>
      </c>
      <c r="BE75" s="296">
        <f t="shared" si="562"/>
        <v>0</v>
      </c>
      <c r="BF75" s="296">
        <f t="shared" si="563"/>
        <v>0</v>
      </c>
      <c r="BG75" s="296">
        <f t="shared" si="564"/>
        <v>0</v>
      </c>
      <c r="BH75" s="296">
        <f t="shared" si="565"/>
        <v>0</v>
      </c>
      <c r="BI75" s="296">
        <f t="shared" si="566"/>
        <v>0</v>
      </c>
      <c r="BJ75" s="296">
        <f t="shared" si="567"/>
        <v>0</v>
      </c>
      <c r="BK75" s="66">
        <f t="shared" si="568"/>
        <v>0</v>
      </c>
      <c r="BM75" s="302">
        <v>0</v>
      </c>
      <c r="BN75" s="302">
        <v>0</v>
      </c>
      <c r="BO75" s="302">
        <v>0</v>
      </c>
      <c r="BP75" s="302">
        <v>0</v>
      </c>
      <c r="BQ75" s="302">
        <v>0</v>
      </c>
      <c r="BR75" s="302">
        <v>0</v>
      </c>
      <c r="BS75" s="302">
        <v>0</v>
      </c>
      <c r="BU75" s="302">
        <v>0</v>
      </c>
      <c r="BV75" s="302">
        <v>0</v>
      </c>
      <c r="BW75" s="302">
        <v>0</v>
      </c>
      <c r="BX75" s="302">
        <v>0</v>
      </c>
      <c r="BY75" s="302">
        <v>0</v>
      </c>
      <c r="BZ75" s="302">
        <v>0</v>
      </c>
      <c r="CA75" s="302">
        <v>0</v>
      </c>
      <c r="CC75" s="302">
        <v>0</v>
      </c>
      <c r="CD75" s="302">
        <v>0</v>
      </c>
      <c r="CE75" s="302">
        <v>0</v>
      </c>
      <c r="CF75" s="302">
        <v>0</v>
      </c>
      <c r="CG75" s="302">
        <v>0</v>
      </c>
      <c r="CH75" s="302">
        <v>0</v>
      </c>
      <c r="CI75" s="302">
        <v>0</v>
      </c>
      <c r="CK75" s="302">
        <v>0</v>
      </c>
      <c r="CL75" s="302">
        <v>0</v>
      </c>
      <c r="CM75" s="302">
        <v>0</v>
      </c>
      <c r="CN75" s="302">
        <v>0</v>
      </c>
      <c r="CO75" s="302">
        <v>0</v>
      </c>
      <c r="CP75" s="302">
        <v>0</v>
      </c>
      <c r="CQ75" s="302">
        <v>0</v>
      </c>
      <c r="CS75" s="502"/>
      <c r="CT75" s="186" t="s">
        <v>59</v>
      </c>
      <c r="CU75" s="367">
        <v>1.8526645247550957E-2</v>
      </c>
      <c r="CV75" s="367">
        <v>3.6380375627785295E-2</v>
      </c>
      <c r="CW75" s="367">
        <v>3.1656949498178703E-2</v>
      </c>
      <c r="CX75" s="367">
        <v>7.272233618331933E-2</v>
      </c>
      <c r="CY75" s="367">
        <v>7.6117512357119541E-2</v>
      </c>
      <c r="CZ75" s="367">
        <v>5.5408207347631334E-2</v>
      </c>
      <c r="DA75" s="367">
        <v>4.687216668495181E-2</v>
      </c>
      <c r="DB75" s="367">
        <v>7.9759944864604776E-2</v>
      </c>
      <c r="DC75" s="367">
        <v>9.2060092892853523E-2</v>
      </c>
      <c r="DD75" s="367">
        <v>7.6050204592814891E-2</v>
      </c>
      <c r="DE75" s="367">
        <v>0.14775201833766263</v>
      </c>
      <c r="DF75" s="367">
        <v>0.24915787976147497</v>
      </c>
      <c r="DG75" s="368">
        <f t="shared" si="569"/>
        <v>0.98246433339594774</v>
      </c>
      <c r="DI75" s="502"/>
      <c r="DJ75" s="186" t="s">
        <v>59</v>
      </c>
      <c r="DK75" s="367">
        <v>0</v>
      </c>
      <c r="DL75" s="367">
        <v>0</v>
      </c>
      <c r="DM75" s="367">
        <v>0</v>
      </c>
      <c r="DN75" s="367">
        <v>0</v>
      </c>
      <c r="DO75" s="367">
        <v>1.3837076469759036E-2</v>
      </c>
      <c r="DP75" s="367">
        <v>0</v>
      </c>
      <c r="DQ75" s="367">
        <v>1.3774082262296161E-3</v>
      </c>
      <c r="DR75" s="367">
        <v>0</v>
      </c>
      <c r="DS75" s="367">
        <v>1.5023385989111607E-3</v>
      </c>
      <c r="DT75" s="367">
        <v>0</v>
      </c>
      <c r="DU75" s="367">
        <v>0</v>
      </c>
      <c r="DV75" s="367">
        <v>0</v>
      </c>
      <c r="DW75" s="368">
        <f t="shared" si="570"/>
        <v>1.6716823294899812E-2</v>
      </c>
      <c r="DY75" s="502"/>
      <c r="DZ75" s="186" t="s">
        <v>59</v>
      </c>
      <c r="EA75" s="367">
        <v>0</v>
      </c>
      <c r="EB75" s="367">
        <v>0</v>
      </c>
      <c r="EC75" s="367">
        <v>0</v>
      </c>
      <c r="ED75" s="367">
        <v>0</v>
      </c>
      <c r="EE75" s="367">
        <v>0</v>
      </c>
      <c r="EF75" s="367">
        <v>0</v>
      </c>
      <c r="EG75" s="367">
        <v>0</v>
      </c>
      <c r="EH75" s="367">
        <v>0</v>
      </c>
      <c r="EI75" s="367">
        <v>0</v>
      </c>
      <c r="EJ75" s="367">
        <v>0</v>
      </c>
      <c r="EK75" s="367">
        <v>0</v>
      </c>
      <c r="EL75" s="367">
        <v>0</v>
      </c>
      <c r="EM75" s="368">
        <f t="shared" si="571"/>
        <v>0</v>
      </c>
      <c r="EO75" s="502"/>
      <c r="EP75" s="186" t="s">
        <v>59</v>
      </c>
      <c r="EQ75" s="367">
        <v>0</v>
      </c>
      <c r="ER75" s="367">
        <v>0</v>
      </c>
      <c r="ES75" s="367">
        <v>0</v>
      </c>
      <c r="ET75" s="367">
        <v>0</v>
      </c>
      <c r="EU75" s="367">
        <v>0</v>
      </c>
      <c r="EV75" s="367">
        <v>0</v>
      </c>
      <c r="EW75" s="367">
        <v>0</v>
      </c>
      <c r="EX75" s="367">
        <v>0</v>
      </c>
      <c r="EY75" s="367">
        <v>0</v>
      </c>
      <c r="EZ75" s="367">
        <v>0</v>
      </c>
      <c r="FA75" s="367">
        <v>0</v>
      </c>
      <c r="FB75" s="367">
        <v>0</v>
      </c>
      <c r="FC75" s="368">
        <f t="shared" si="572"/>
        <v>0</v>
      </c>
    </row>
    <row r="76" spans="1:160" x14ac:dyDescent="0.35">
      <c r="A76" s="502"/>
      <c r="B76" s="186" t="s">
        <v>58</v>
      </c>
      <c r="C76" s="296">
        <f t="shared" si="518"/>
        <v>0</v>
      </c>
      <c r="D76" s="296">
        <f t="shared" si="519"/>
        <v>0</v>
      </c>
      <c r="E76" s="296">
        <f t="shared" si="520"/>
        <v>0</v>
      </c>
      <c r="F76" s="296">
        <f t="shared" si="521"/>
        <v>0</v>
      </c>
      <c r="G76" s="296">
        <f t="shared" si="573"/>
        <v>0</v>
      </c>
      <c r="H76" s="296">
        <f t="shared" si="522"/>
        <v>0</v>
      </c>
      <c r="I76" s="296">
        <f t="shared" si="523"/>
        <v>0</v>
      </c>
      <c r="J76" s="296">
        <f t="shared" si="524"/>
        <v>0</v>
      </c>
      <c r="K76" s="296">
        <f t="shared" si="525"/>
        <v>0</v>
      </c>
      <c r="L76" s="296">
        <f t="shared" si="526"/>
        <v>0</v>
      </c>
      <c r="M76" s="296">
        <f t="shared" si="527"/>
        <v>0</v>
      </c>
      <c r="N76" s="296">
        <f t="shared" si="528"/>
        <v>0</v>
      </c>
      <c r="O76" s="66">
        <f t="shared" si="529"/>
        <v>0</v>
      </c>
      <c r="Q76" s="502"/>
      <c r="R76" s="186" t="s">
        <v>58</v>
      </c>
      <c r="S76" s="296">
        <f t="shared" si="530"/>
        <v>0</v>
      </c>
      <c r="T76" s="296">
        <f t="shared" si="531"/>
        <v>0</v>
      </c>
      <c r="U76" s="296">
        <f t="shared" si="532"/>
        <v>0</v>
      </c>
      <c r="V76" s="296">
        <f t="shared" si="533"/>
        <v>0</v>
      </c>
      <c r="W76" s="296">
        <f t="shared" si="534"/>
        <v>0</v>
      </c>
      <c r="X76" s="296">
        <f t="shared" si="535"/>
        <v>0</v>
      </c>
      <c r="Y76" s="296">
        <f t="shared" si="536"/>
        <v>0</v>
      </c>
      <c r="Z76" s="296">
        <f t="shared" si="537"/>
        <v>0</v>
      </c>
      <c r="AA76" s="296">
        <f t="shared" si="538"/>
        <v>0</v>
      </c>
      <c r="AB76" s="296">
        <f t="shared" si="539"/>
        <v>0</v>
      </c>
      <c r="AC76" s="296">
        <f t="shared" si="540"/>
        <v>0</v>
      </c>
      <c r="AD76" s="296">
        <f t="shared" si="541"/>
        <v>0</v>
      </c>
      <c r="AE76" s="66">
        <f t="shared" si="542"/>
        <v>0</v>
      </c>
      <c r="AG76" s="502"/>
      <c r="AH76" s="186" t="s">
        <v>58</v>
      </c>
      <c r="AI76" s="296">
        <f t="shared" si="543"/>
        <v>0</v>
      </c>
      <c r="AJ76" s="296">
        <f t="shared" si="544"/>
        <v>0</v>
      </c>
      <c r="AK76" s="296">
        <f t="shared" si="545"/>
        <v>0</v>
      </c>
      <c r="AL76" s="296">
        <f t="shared" si="546"/>
        <v>0</v>
      </c>
      <c r="AM76" s="296">
        <f t="shared" si="547"/>
        <v>0</v>
      </c>
      <c r="AN76" s="296">
        <f t="shared" si="548"/>
        <v>0</v>
      </c>
      <c r="AO76" s="296">
        <f t="shared" si="549"/>
        <v>0</v>
      </c>
      <c r="AP76" s="296">
        <f t="shared" si="550"/>
        <v>0</v>
      </c>
      <c r="AQ76" s="296">
        <f t="shared" si="551"/>
        <v>0</v>
      </c>
      <c r="AR76" s="296">
        <f t="shared" si="552"/>
        <v>0</v>
      </c>
      <c r="AS76" s="296">
        <f t="shared" si="553"/>
        <v>0</v>
      </c>
      <c r="AT76" s="296">
        <f t="shared" si="554"/>
        <v>0</v>
      </c>
      <c r="AU76" s="66">
        <f t="shared" si="555"/>
        <v>0</v>
      </c>
      <c r="AW76" s="502"/>
      <c r="AX76" s="186" t="s">
        <v>58</v>
      </c>
      <c r="AY76" s="296">
        <f t="shared" si="556"/>
        <v>0</v>
      </c>
      <c r="AZ76" s="296">
        <f t="shared" si="557"/>
        <v>0</v>
      </c>
      <c r="BA76" s="296">
        <f t="shared" si="558"/>
        <v>0</v>
      </c>
      <c r="BB76" s="296">
        <f t="shared" si="559"/>
        <v>0</v>
      </c>
      <c r="BC76" s="296">
        <f t="shared" si="560"/>
        <v>0</v>
      </c>
      <c r="BD76" s="296">
        <f t="shared" si="561"/>
        <v>0</v>
      </c>
      <c r="BE76" s="296">
        <f t="shared" si="562"/>
        <v>0</v>
      </c>
      <c r="BF76" s="296">
        <f t="shared" si="563"/>
        <v>0</v>
      </c>
      <c r="BG76" s="296">
        <f t="shared" si="564"/>
        <v>0</v>
      </c>
      <c r="BH76" s="296">
        <f t="shared" si="565"/>
        <v>0</v>
      </c>
      <c r="BI76" s="296">
        <f t="shared" si="566"/>
        <v>0</v>
      </c>
      <c r="BJ76" s="296">
        <f t="shared" si="567"/>
        <v>0</v>
      </c>
      <c r="BK76" s="66">
        <f t="shared" si="568"/>
        <v>0</v>
      </c>
      <c r="BM76" s="302">
        <v>0</v>
      </c>
      <c r="BN76" s="302">
        <v>0</v>
      </c>
      <c r="BO76" s="302">
        <v>0</v>
      </c>
      <c r="BP76" s="302">
        <v>0</v>
      </c>
      <c r="BQ76" s="302">
        <v>0</v>
      </c>
      <c r="BR76" s="302">
        <v>0</v>
      </c>
      <c r="BS76" s="302">
        <v>0</v>
      </c>
      <c r="BU76" s="302">
        <v>0</v>
      </c>
      <c r="BV76" s="302">
        <v>0</v>
      </c>
      <c r="BW76" s="302">
        <v>0</v>
      </c>
      <c r="BX76" s="302">
        <v>0</v>
      </c>
      <c r="BY76" s="302">
        <v>0</v>
      </c>
      <c r="BZ76" s="302">
        <v>0</v>
      </c>
      <c r="CA76" s="302">
        <v>0</v>
      </c>
      <c r="CC76" s="302">
        <v>0</v>
      </c>
      <c r="CD76" s="302">
        <v>0</v>
      </c>
      <c r="CE76" s="302">
        <v>0</v>
      </c>
      <c r="CF76" s="302">
        <v>0</v>
      </c>
      <c r="CG76" s="302">
        <v>0</v>
      </c>
      <c r="CH76" s="302">
        <v>0</v>
      </c>
      <c r="CI76" s="302">
        <v>0</v>
      </c>
      <c r="CK76" s="302">
        <v>0</v>
      </c>
      <c r="CL76" s="302">
        <v>0</v>
      </c>
      <c r="CM76" s="302">
        <v>0</v>
      </c>
      <c r="CN76" s="302">
        <v>0</v>
      </c>
      <c r="CO76" s="302">
        <v>0</v>
      </c>
      <c r="CP76" s="302">
        <v>0</v>
      </c>
      <c r="CQ76" s="302">
        <v>0</v>
      </c>
      <c r="CS76" s="502"/>
      <c r="CT76" s="186" t="s">
        <v>58</v>
      </c>
      <c r="CU76" s="367">
        <v>0</v>
      </c>
      <c r="CV76" s="367">
        <v>0</v>
      </c>
      <c r="CW76" s="367">
        <v>0</v>
      </c>
      <c r="CX76" s="367">
        <v>0</v>
      </c>
      <c r="CY76" s="367">
        <v>0</v>
      </c>
      <c r="CZ76" s="367">
        <v>0</v>
      </c>
      <c r="DA76" s="367">
        <v>0</v>
      </c>
      <c r="DB76" s="367">
        <v>0</v>
      </c>
      <c r="DC76" s="367">
        <v>0</v>
      </c>
      <c r="DD76" s="367">
        <v>0</v>
      </c>
      <c r="DE76" s="367">
        <v>0</v>
      </c>
      <c r="DF76" s="367">
        <v>0</v>
      </c>
      <c r="DG76" s="368">
        <f t="shared" si="569"/>
        <v>0</v>
      </c>
      <c r="DI76" s="502"/>
      <c r="DJ76" s="186" t="s">
        <v>58</v>
      </c>
      <c r="DK76" s="367">
        <v>0</v>
      </c>
      <c r="DL76" s="367">
        <v>0</v>
      </c>
      <c r="DM76" s="367">
        <v>0</v>
      </c>
      <c r="DN76" s="367">
        <v>0</v>
      </c>
      <c r="DO76" s="367">
        <v>0</v>
      </c>
      <c r="DP76" s="367">
        <v>0</v>
      </c>
      <c r="DQ76" s="367">
        <v>0</v>
      </c>
      <c r="DR76" s="367">
        <v>0</v>
      </c>
      <c r="DS76" s="367">
        <v>0</v>
      </c>
      <c r="DT76" s="367">
        <v>0</v>
      </c>
      <c r="DU76" s="367">
        <v>0</v>
      </c>
      <c r="DV76" s="367">
        <v>0</v>
      </c>
      <c r="DW76" s="368">
        <f t="shared" si="570"/>
        <v>0</v>
      </c>
      <c r="DY76" s="502"/>
      <c r="DZ76" s="186" t="s">
        <v>58</v>
      </c>
      <c r="EA76" s="367">
        <v>0</v>
      </c>
      <c r="EB76" s="367">
        <v>0</v>
      </c>
      <c r="EC76" s="367">
        <v>0</v>
      </c>
      <c r="ED76" s="367">
        <v>0</v>
      </c>
      <c r="EE76" s="367">
        <v>0</v>
      </c>
      <c r="EF76" s="367">
        <v>0</v>
      </c>
      <c r="EG76" s="367">
        <v>0</v>
      </c>
      <c r="EH76" s="367">
        <v>0</v>
      </c>
      <c r="EI76" s="367">
        <v>0</v>
      </c>
      <c r="EJ76" s="367">
        <v>0</v>
      </c>
      <c r="EK76" s="367">
        <v>0</v>
      </c>
      <c r="EL76" s="367">
        <v>0</v>
      </c>
      <c r="EM76" s="368">
        <f t="shared" si="571"/>
        <v>0</v>
      </c>
      <c r="EO76" s="502"/>
      <c r="EP76" s="186" t="s">
        <v>58</v>
      </c>
      <c r="EQ76" s="367">
        <v>0</v>
      </c>
      <c r="ER76" s="367">
        <v>0</v>
      </c>
      <c r="ES76" s="367">
        <v>0</v>
      </c>
      <c r="ET76" s="367">
        <v>0</v>
      </c>
      <c r="EU76" s="367">
        <v>0</v>
      </c>
      <c r="EV76" s="367">
        <v>0</v>
      </c>
      <c r="EW76" s="367">
        <v>0</v>
      </c>
      <c r="EX76" s="367">
        <v>0</v>
      </c>
      <c r="EY76" s="367">
        <v>0</v>
      </c>
      <c r="EZ76" s="367">
        <v>0</v>
      </c>
      <c r="FA76" s="367">
        <v>0</v>
      </c>
      <c r="FB76" s="367">
        <v>0</v>
      </c>
      <c r="FC76" s="368">
        <f t="shared" si="572"/>
        <v>0</v>
      </c>
    </row>
    <row r="77" spans="1:160" x14ac:dyDescent="0.35">
      <c r="A77" s="502"/>
      <c r="B77" s="186" t="s">
        <v>57</v>
      </c>
      <c r="C77" s="296">
        <f t="shared" si="518"/>
        <v>0</v>
      </c>
      <c r="D77" s="296">
        <f t="shared" si="519"/>
        <v>0</v>
      </c>
      <c r="E77" s="296">
        <f t="shared" si="520"/>
        <v>0</v>
      </c>
      <c r="F77" s="296">
        <f t="shared" si="521"/>
        <v>0</v>
      </c>
      <c r="G77" s="296">
        <f t="shared" si="573"/>
        <v>0</v>
      </c>
      <c r="H77" s="296">
        <f t="shared" si="522"/>
        <v>0</v>
      </c>
      <c r="I77" s="296">
        <f t="shared" si="523"/>
        <v>0</v>
      </c>
      <c r="J77" s="296">
        <f t="shared" si="524"/>
        <v>0</v>
      </c>
      <c r="K77" s="296">
        <f t="shared" si="525"/>
        <v>0</v>
      </c>
      <c r="L77" s="296">
        <f t="shared" si="526"/>
        <v>0</v>
      </c>
      <c r="M77" s="296">
        <f t="shared" si="527"/>
        <v>0</v>
      </c>
      <c r="N77" s="296">
        <f t="shared" si="528"/>
        <v>0</v>
      </c>
      <c r="O77" s="66">
        <f t="shared" si="529"/>
        <v>0</v>
      </c>
      <c r="Q77" s="502"/>
      <c r="R77" s="186" t="s">
        <v>57</v>
      </c>
      <c r="S77" s="296">
        <f t="shared" si="530"/>
        <v>0</v>
      </c>
      <c r="T77" s="296">
        <f t="shared" si="531"/>
        <v>0</v>
      </c>
      <c r="U77" s="296">
        <f t="shared" si="532"/>
        <v>0</v>
      </c>
      <c r="V77" s="296">
        <f t="shared" si="533"/>
        <v>0</v>
      </c>
      <c r="W77" s="296">
        <f t="shared" si="534"/>
        <v>0</v>
      </c>
      <c r="X77" s="296">
        <f t="shared" si="535"/>
        <v>0</v>
      </c>
      <c r="Y77" s="296">
        <f t="shared" si="536"/>
        <v>0</v>
      </c>
      <c r="Z77" s="296">
        <f t="shared" si="537"/>
        <v>0</v>
      </c>
      <c r="AA77" s="296">
        <f t="shared" si="538"/>
        <v>0</v>
      </c>
      <c r="AB77" s="296">
        <f t="shared" si="539"/>
        <v>0</v>
      </c>
      <c r="AC77" s="296">
        <f t="shared" si="540"/>
        <v>0</v>
      </c>
      <c r="AD77" s="296">
        <f t="shared" si="541"/>
        <v>0</v>
      </c>
      <c r="AE77" s="66">
        <f t="shared" si="542"/>
        <v>0</v>
      </c>
      <c r="AG77" s="502"/>
      <c r="AH77" s="186" t="s">
        <v>57</v>
      </c>
      <c r="AI77" s="296">
        <f t="shared" si="543"/>
        <v>0</v>
      </c>
      <c r="AJ77" s="296">
        <f t="shared" si="544"/>
        <v>0</v>
      </c>
      <c r="AK77" s="296">
        <f t="shared" si="545"/>
        <v>0</v>
      </c>
      <c r="AL77" s="296">
        <f t="shared" si="546"/>
        <v>0</v>
      </c>
      <c r="AM77" s="296">
        <f t="shared" si="547"/>
        <v>0</v>
      </c>
      <c r="AN77" s="296">
        <f t="shared" si="548"/>
        <v>0</v>
      </c>
      <c r="AO77" s="296">
        <f t="shared" si="549"/>
        <v>0</v>
      </c>
      <c r="AP77" s="296">
        <f t="shared" si="550"/>
        <v>0</v>
      </c>
      <c r="AQ77" s="296">
        <f t="shared" si="551"/>
        <v>0</v>
      </c>
      <c r="AR77" s="296">
        <f t="shared" si="552"/>
        <v>0</v>
      </c>
      <c r="AS77" s="296">
        <f t="shared" si="553"/>
        <v>0</v>
      </c>
      <c r="AT77" s="296">
        <f t="shared" si="554"/>
        <v>0</v>
      </c>
      <c r="AU77" s="66">
        <f t="shared" si="555"/>
        <v>0</v>
      </c>
      <c r="AW77" s="502"/>
      <c r="AX77" s="186" t="s">
        <v>57</v>
      </c>
      <c r="AY77" s="296">
        <f t="shared" si="556"/>
        <v>0</v>
      </c>
      <c r="AZ77" s="296">
        <f t="shared" si="557"/>
        <v>0</v>
      </c>
      <c r="BA77" s="296">
        <f t="shared" si="558"/>
        <v>0</v>
      </c>
      <c r="BB77" s="296">
        <f t="shared" si="559"/>
        <v>0</v>
      </c>
      <c r="BC77" s="296">
        <f t="shared" si="560"/>
        <v>0</v>
      </c>
      <c r="BD77" s="296">
        <f t="shared" si="561"/>
        <v>0</v>
      </c>
      <c r="BE77" s="296">
        <f t="shared" si="562"/>
        <v>0</v>
      </c>
      <c r="BF77" s="296">
        <f t="shared" si="563"/>
        <v>0</v>
      </c>
      <c r="BG77" s="296">
        <f t="shared" si="564"/>
        <v>0</v>
      </c>
      <c r="BH77" s="296">
        <f t="shared" si="565"/>
        <v>0</v>
      </c>
      <c r="BI77" s="296">
        <f t="shared" si="566"/>
        <v>0</v>
      </c>
      <c r="BJ77" s="296">
        <f t="shared" si="567"/>
        <v>0</v>
      </c>
      <c r="BK77" s="66">
        <f t="shared" si="568"/>
        <v>0</v>
      </c>
      <c r="BM77" s="302">
        <v>0</v>
      </c>
      <c r="BN77" s="302">
        <v>0</v>
      </c>
      <c r="BO77" s="302">
        <v>0</v>
      </c>
      <c r="BP77" s="302">
        <v>0</v>
      </c>
      <c r="BQ77" s="302">
        <v>0</v>
      </c>
      <c r="BR77" s="302">
        <v>0</v>
      </c>
      <c r="BS77" s="302">
        <v>0</v>
      </c>
      <c r="BU77" s="302">
        <v>0</v>
      </c>
      <c r="BV77" s="302">
        <v>0</v>
      </c>
      <c r="BW77" s="302">
        <v>0</v>
      </c>
      <c r="BX77" s="302">
        <v>0</v>
      </c>
      <c r="BY77" s="302">
        <v>0</v>
      </c>
      <c r="BZ77" s="302">
        <v>0</v>
      </c>
      <c r="CA77" s="302">
        <v>0</v>
      </c>
      <c r="CC77" s="302">
        <v>0</v>
      </c>
      <c r="CD77" s="302">
        <v>0</v>
      </c>
      <c r="CE77" s="302">
        <v>0</v>
      </c>
      <c r="CF77" s="302">
        <v>0</v>
      </c>
      <c r="CG77" s="302">
        <v>0</v>
      </c>
      <c r="CH77" s="302">
        <v>0</v>
      </c>
      <c r="CI77" s="302">
        <v>0</v>
      </c>
      <c r="CK77" s="302">
        <v>0</v>
      </c>
      <c r="CL77" s="302">
        <v>0</v>
      </c>
      <c r="CM77" s="302">
        <v>0</v>
      </c>
      <c r="CN77" s="302">
        <v>0</v>
      </c>
      <c r="CO77" s="302">
        <v>0</v>
      </c>
      <c r="CP77" s="302">
        <v>0</v>
      </c>
      <c r="CQ77" s="302">
        <v>0</v>
      </c>
      <c r="CS77" s="502"/>
      <c r="CT77" s="186" t="s">
        <v>57</v>
      </c>
      <c r="CU77" s="367">
        <v>0</v>
      </c>
      <c r="CV77" s="367">
        <v>0</v>
      </c>
      <c r="CW77" s="367">
        <v>0</v>
      </c>
      <c r="CX77" s="367">
        <v>0</v>
      </c>
      <c r="CY77" s="367">
        <v>0</v>
      </c>
      <c r="CZ77" s="367">
        <v>0</v>
      </c>
      <c r="DA77" s="367">
        <v>0</v>
      </c>
      <c r="DB77" s="367">
        <v>0</v>
      </c>
      <c r="DC77" s="367">
        <v>0</v>
      </c>
      <c r="DD77" s="367">
        <v>0</v>
      </c>
      <c r="DE77" s="367">
        <v>0</v>
      </c>
      <c r="DF77" s="367">
        <v>0</v>
      </c>
      <c r="DG77" s="368">
        <f t="shared" si="569"/>
        <v>0</v>
      </c>
      <c r="DI77" s="502"/>
      <c r="DJ77" s="186" t="s">
        <v>57</v>
      </c>
      <c r="DK77" s="367">
        <v>0</v>
      </c>
      <c r="DL77" s="367">
        <v>0</v>
      </c>
      <c r="DM77" s="367">
        <v>0</v>
      </c>
      <c r="DN77" s="367">
        <v>0</v>
      </c>
      <c r="DO77" s="367">
        <v>0</v>
      </c>
      <c r="DP77" s="367">
        <v>0</v>
      </c>
      <c r="DQ77" s="367">
        <v>0</v>
      </c>
      <c r="DR77" s="367">
        <v>0</v>
      </c>
      <c r="DS77" s="367">
        <v>0</v>
      </c>
      <c r="DT77" s="367">
        <v>0</v>
      </c>
      <c r="DU77" s="367">
        <v>0</v>
      </c>
      <c r="DV77" s="367">
        <v>0</v>
      </c>
      <c r="DW77" s="368">
        <f t="shared" si="570"/>
        <v>0</v>
      </c>
      <c r="DY77" s="502"/>
      <c r="DZ77" s="186" t="s">
        <v>57</v>
      </c>
      <c r="EA77" s="367">
        <v>0</v>
      </c>
      <c r="EB77" s="367">
        <v>0</v>
      </c>
      <c r="EC77" s="367">
        <v>0</v>
      </c>
      <c r="ED77" s="367">
        <v>0</v>
      </c>
      <c r="EE77" s="367">
        <v>0</v>
      </c>
      <c r="EF77" s="367">
        <v>0</v>
      </c>
      <c r="EG77" s="367">
        <v>0</v>
      </c>
      <c r="EH77" s="367">
        <v>0</v>
      </c>
      <c r="EI77" s="367">
        <v>0</v>
      </c>
      <c r="EJ77" s="367">
        <v>0</v>
      </c>
      <c r="EK77" s="367">
        <v>0</v>
      </c>
      <c r="EL77" s="367">
        <v>0</v>
      </c>
      <c r="EM77" s="368">
        <f t="shared" si="571"/>
        <v>0</v>
      </c>
      <c r="EO77" s="502"/>
      <c r="EP77" s="186" t="s">
        <v>57</v>
      </c>
      <c r="EQ77" s="367">
        <v>0</v>
      </c>
      <c r="ER77" s="367">
        <v>0</v>
      </c>
      <c r="ES77" s="367">
        <v>0</v>
      </c>
      <c r="ET77" s="367">
        <v>0</v>
      </c>
      <c r="EU77" s="367">
        <v>0</v>
      </c>
      <c r="EV77" s="367">
        <v>0</v>
      </c>
      <c r="EW77" s="367">
        <v>0</v>
      </c>
      <c r="EX77" s="367">
        <v>0</v>
      </c>
      <c r="EY77" s="367">
        <v>0</v>
      </c>
      <c r="EZ77" s="367">
        <v>0</v>
      </c>
      <c r="FA77" s="367">
        <v>0</v>
      </c>
      <c r="FB77" s="367">
        <v>0</v>
      </c>
      <c r="FC77" s="368">
        <f t="shared" si="572"/>
        <v>0</v>
      </c>
    </row>
    <row r="78" spans="1:160" x14ac:dyDescent="0.35">
      <c r="A78" s="502"/>
      <c r="B78" s="186" t="s">
        <v>56</v>
      </c>
      <c r="C78" s="296">
        <f t="shared" si="518"/>
        <v>0</v>
      </c>
      <c r="D78" s="296">
        <f t="shared" si="519"/>
        <v>0</v>
      </c>
      <c r="E78" s="296">
        <f t="shared" si="520"/>
        <v>0</v>
      </c>
      <c r="F78" s="296">
        <f t="shared" si="521"/>
        <v>0</v>
      </c>
      <c r="G78" s="296">
        <f t="shared" si="573"/>
        <v>0</v>
      </c>
      <c r="H78" s="296">
        <f t="shared" si="522"/>
        <v>0</v>
      </c>
      <c r="I78" s="296">
        <f t="shared" si="523"/>
        <v>0</v>
      </c>
      <c r="J78" s="296">
        <f t="shared" si="524"/>
        <v>0</v>
      </c>
      <c r="K78" s="296">
        <f t="shared" si="525"/>
        <v>0</v>
      </c>
      <c r="L78" s="296">
        <f t="shared" si="526"/>
        <v>0</v>
      </c>
      <c r="M78" s="296">
        <f t="shared" si="527"/>
        <v>0</v>
      </c>
      <c r="N78" s="296">
        <f t="shared" si="528"/>
        <v>0</v>
      </c>
      <c r="O78" s="66">
        <f t="shared" si="529"/>
        <v>0</v>
      </c>
      <c r="Q78" s="502"/>
      <c r="R78" s="186" t="s">
        <v>56</v>
      </c>
      <c r="S78" s="296">
        <f t="shared" si="530"/>
        <v>0</v>
      </c>
      <c r="T78" s="296">
        <f t="shared" si="531"/>
        <v>0</v>
      </c>
      <c r="U78" s="296">
        <f t="shared" si="532"/>
        <v>0</v>
      </c>
      <c r="V78" s="296">
        <f t="shared" si="533"/>
        <v>0</v>
      </c>
      <c r="W78" s="296">
        <f t="shared" si="534"/>
        <v>0</v>
      </c>
      <c r="X78" s="296">
        <f t="shared" si="535"/>
        <v>0</v>
      </c>
      <c r="Y78" s="296">
        <f t="shared" si="536"/>
        <v>0</v>
      </c>
      <c r="Z78" s="296">
        <f t="shared" si="537"/>
        <v>0</v>
      </c>
      <c r="AA78" s="296">
        <f t="shared" si="538"/>
        <v>0</v>
      </c>
      <c r="AB78" s="296">
        <f t="shared" si="539"/>
        <v>0</v>
      </c>
      <c r="AC78" s="296">
        <f t="shared" si="540"/>
        <v>0</v>
      </c>
      <c r="AD78" s="296">
        <f t="shared" si="541"/>
        <v>0</v>
      </c>
      <c r="AE78" s="66">
        <f t="shared" si="542"/>
        <v>0</v>
      </c>
      <c r="AG78" s="502"/>
      <c r="AH78" s="186" t="s">
        <v>56</v>
      </c>
      <c r="AI78" s="296">
        <f t="shared" si="543"/>
        <v>0</v>
      </c>
      <c r="AJ78" s="296">
        <f t="shared" si="544"/>
        <v>0</v>
      </c>
      <c r="AK78" s="296">
        <f t="shared" si="545"/>
        <v>0</v>
      </c>
      <c r="AL78" s="296">
        <f t="shared" si="546"/>
        <v>0</v>
      </c>
      <c r="AM78" s="296">
        <f t="shared" si="547"/>
        <v>0</v>
      </c>
      <c r="AN78" s="296">
        <f t="shared" si="548"/>
        <v>0</v>
      </c>
      <c r="AO78" s="296">
        <f t="shared" si="549"/>
        <v>0</v>
      </c>
      <c r="AP78" s="296">
        <f t="shared" si="550"/>
        <v>0</v>
      </c>
      <c r="AQ78" s="296">
        <f t="shared" si="551"/>
        <v>0</v>
      </c>
      <c r="AR78" s="296">
        <f t="shared" si="552"/>
        <v>0</v>
      </c>
      <c r="AS78" s="296">
        <f t="shared" si="553"/>
        <v>0</v>
      </c>
      <c r="AT78" s="296">
        <f t="shared" si="554"/>
        <v>0</v>
      </c>
      <c r="AU78" s="66">
        <f t="shared" si="555"/>
        <v>0</v>
      </c>
      <c r="AW78" s="502"/>
      <c r="AX78" s="186" t="s">
        <v>56</v>
      </c>
      <c r="AY78" s="296">
        <f t="shared" si="556"/>
        <v>0</v>
      </c>
      <c r="AZ78" s="296">
        <f t="shared" si="557"/>
        <v>0</v>
      </c>
      <c r="BA78" s="296">
        <f t="shared" si="558"/>
        <v>0</v>
      </c>
      <c r="BB78" s="296">
        <f t="shared" si="559"/>
        <v>0</v>
      </c>
      <c r="BC78" s="296">
        <f t="shared" si="560"/>
        <v>0</v>
      </c>
      <c r="BD78" s="296">
        <f t="shared" si="561"/>
        <v>0</v>
      </c>
      <c r="BE78" s="296">
        <f t="shared" si="562"/>
        <v>0</v>
      </c>
      <c r="BF78" s="296">
        <f t="shared" si="563"/>
        <v>0</v>
      </c>
      <c r="BG78" s="296">
        <f t="shared" si="564"/>
        <v>0</v>
      </c>
      <c r="BH78" s="296">
        <f t="shared" si="565"/>
        <v>0</v>
      </c>
      <c r="BI78" s="296">
        <f t="shared" si="566"/>
        <v>0</v>
      </c>
      <c r="BJ78" s="296">
        <f t="shared" si="567"/>
        <v>0</v>
      </c>
      <c r="BK78" s="66">
        <f t="shared" si="568"/>
        <v>0</v>
      </c>
      <c r="BM78" s="302">
        <v>0</v>
      </c>
      <c r="BN78" s="302">
        <v>0</v>
      </c>
      <c r="BO78" s="302">
        <v>0</v>
      </c>
      <c r="BP78" s="302">
        <v>0</v>
      </c>
      <c r="BQ78" s="302">
        <v>0</v>
      </c>
      <c r="BR78" s="302">
        <v>0</v>
      </c>
      <c r="BS78" s="302">
        <v>0</v>
      </c>
      <c r="BU78" s="302">
        <v>0</v>
      </c>
      <c r="BV78" s="302">
        <v>0</v>
      </c>
      <c r="BW78" s="302">
        <v>0</v>
      </c>
      <c r="BX78" s="302">
        <v>0</v>
      </c>
      <c r="BY78" s="302">
        <v>0</v>
      </c>
      <c r="BZ78" s="302">
        <v>0</v>
      </c>
      <c r="CA78" s="302">
        <v>0</v>
      </c>
      <c r="CC78" s="302">
        <v>0</v>
      </c>
      <c r="CD78" s="302">
        <v>0</v>
      </c>
      <c r="CE78" s="302">
        <v>0</v>
      </c>
      <c r="CF78" s="302">
        <v>0</v>
      </c>
      <c r="CG78" s="302">
        <v>0</v>
      </c>
      <c r="CH78" s="302">
        <v>0</v>
      </c>
      <c r="CI78" s="302">
        <v>0</v>
      </c>
      <c r="CK78" s="302">
        <v>0</v>
      </c>
      <c r="CL78" s="302">
        <v>0</v>
      </c>
      <c r="CM78" s="302">
        <v>0</v>
      </c>
      <c r="CN78" s="302">
        <v>0</v>
      </c>
      <c r="CO78" s="302">
        <v>0</v>
      </c>
      <c r="CP78" s="302">
        <v>0</v>
      </c>
      <c r="CQ78" s="302">
        <v>0</v>
      </c>
      <c r="CS78" s="502"/>
      <c r="CT78" s="186" t="s">
        <v>56</v>
      </c>
      <c r="CU78" s="367">
        <v>0</v>
      </c>
      <c r="CV78" s="367">
        <v>0</v>
      </c>
      <c r="CW78" s="367">
        <v>0</v>
      </c>
      <c r="CX78" s="367">
        <v>0</v>
      </c>
      <c r="CY78" s="367">
        <v>0</v>
      </c>
      <c r="CZ78" s="367">
        <v>0</v>
      </c>
      <c r="DA78" s="367">
        <v>0</v>
      </c>
      <c r="DB78" s="367">
        <v>0</v>
      </c>
      <c r="DC78" s="367">
        <v>0</v>
      </c>
      <c r="DD78" s="367">
        <v>0</v>
      </c>
      <c r="DE78" s="367">
        <v>0</v>
      </c>
      <c r="DF78" s="367">
        <v>0</v>
      </c>
      <c r="DG78" s="368">
        <f t="shared" si="569"/>
        <v>0</v>
      </c>
      <c r="DI78" s="502"/>
      <c r="DJ78" s="186" t="s">
        <v>56</v>
      </c>
      <c r="DK78" s="367">
        <v>0</v>
      </c>
      <c r="DL78" s="367">
        <v>0</v>
      </c>
      <c r="DM78" s="367">
        <v>0</v>
      </c>
      <c r="DN78" s="367">
        <v>0</v>
      </c>
      <c r="DO78" s="367">
        <v>0</v>
      </c>
      <c r="DP78" s="367">
        <v>0</v>
      </c>
      <c r="DQ78" s="367">
        <v>0</v>
      </c>
      <c r="DR78" s="367">
        <v>0</v>
      </c>
      <c r="DS78" s="367">
        <v>0</v>
      </c>
      <c r="DT78" s="367">
        <v>0</v>
      </c>
      <c r="DU78" s="367">
        <v>0</v>
      </c>
      <c r="DV78" s="367">
        <v>0</v>
      </c>
      <c r="DW78" s="368">
        <f t="shared" si="570"/>
        <v>0</v>
      </c>
      <c r="DY78" s="502"/>
      <c r="DZ78" s="186" t="s">
        <v>56</v>
      </c>
      <c r="EA78" s="367">
        <v>0</v>
      </c>
      <c r="EB78" s="367">
        <v>0</v>
      </c>
      <c r="EC78" s="367">
        <v>0</v>
      </c>
      <c r="ED78" s="367">
        <v>0</v>
      </c>
      <c r="EE78" s="367">
        <v>0</v>
      </c>
      <c r="EF78" s="367">
        <v>0</v>
      </c>
      <c r="EG78" s="367">
        <v>0</v>
      </c>
      <c r="EH78" s="367">
        <v>0</v>
      </c>
      <c r="EI78" s="367">
        <v>0</v>
      </c>
      <c r="EJ78" s="367">
        <v>0</v>
      </c>
      <c r="EK78" s="367">
        <v>0</v>
      </c>
      <c r="EL78" s="367">
        <v>0</v>
      </c>
      <c r="EM78" s="368">
        <f t="shared" si="571"/>
        <v>0</v>
      </c>
      <c r="EO78" s="502"/>
      <c r="EP78" s="186" t="s">
        <v>56</v>
      </c>
      <c r="EQ78" s="367">
        <v>0</v>
      </c>
      <c r="ER78" s="367">
        <v>0</v>
      </c>
      <c r="ES78" s="367">
        <v>0</v>
      </c>
      <c r="ET78" s="367">
        <v>0</v>
      </c>
      <c r="EU78" s="367">
        <v>0</v>
      </c>
      <c r="EV78" s="367">
        <v>0</v>
      </c>
      <c r="EW78" s="367">
        <v>0</v>
      </c>
      <c r="EX78" s="367">
        <v>0</v>
      </c>
      <c r="EY78" s="367">
        <v>0</v>
      </c>
      <c r="EZ78" s="367">
        <v>0</v>
      </c>
      <c r="FA78" s="367">
        <v>0</v>
      </c>
      <c r="FB78" s="367">
        <v>0</v>
      </c>
      <c r="FC78" s="368">
        <f t="shared" si="572"/>
        <v>0</v>
      </c>
    </row>
    <row r="79" spans="1:160" x14ac:dyDescent="0.35">
      <c r="A79" s="502"/>
      <c r="B79" s="186" t="s">
        <v>55</v>
      </c>
      <c r="C79" s="296">
        <f t="shared" si="518"/>
        <v>0</v>
      </c>
      <c r="D79" s="296">
        <f t="shared" si="519"/>
        <v>0</v>
      </c>
      <c r="E79" s="296">
        <f t="shared" si="520"/>
        <v>0</v>
      </c>
      <c r="F79" s="296">
        <f t="shared" si="521"/>
        <v>0</v>
      </c>
      <c r="G79" s="296">
        <f t="shared" si="573"/>
        <v>0</v>
      </c>
      <c r="H79" s="296">
        <f t="shared" si="522"/>
        <v>0</v>
      </c>
      <c r="I79" s="296">
        <f t="shared" si="523"/>
        <v>0</v>
      </c>
      <c r="J79" s="296">
        <f t="shared" si="524"/>
        <v>0</v>
      </c>
      <c r="K79" s="296">
        <f t="shared" si="525"/>
        <v>0</v>
      </c>
      <c r="L79" s="296">
        <f t="shared" si="526"/>
        <v>0</v>
      </c>
      <c r="M79" s="296">
        <f t="shared" si="527"/>
        <v>0</v>
      </c>
      <c r="N79" s="296">
        <f t="shared" si="528"/>
        <v>0</v>
      </c>
      <c r="O79" s="66">
        <f t="shared" si="529"/>
        <v>0</v>
      </c>
      <c r="Q79" s="502"/>
      <c r="R79" s="186" t="s">
        <v>55</v>
      </c>
      <c r="S79" s="296">
        <f t="shared" si="530"/>
        <v>0</v>
      </c>
      <c r="T79" s="296">
        <f t="shared" si="531"/>
        <v>0</v>
      </c>
      <c r="U79" s="296">
        <f t="shared" si="532"/>
        <v>0</v>
      </c>
      <c r="V79" s="296">
        <f t="shared" si="533"/>
        <v>0</v>
      </c>
      <c r="W79" s="296">
        <f t="shared" si="534"/>
        <v>0</v>
      </c>
      <c r="X79" s="296">
        <f t="shared" si="535"/>
        <v>0</v>
      </c>
      <c r="Y79" s="296">
        <f t="shared" si="536"/>
        <v>0</v>
      </c>
      <c r="Z79" s="296">
        <f t="shared" si="537"/>
        <v>0</v>
      </c>
      <c r="AA79" s="296">
        <f t="shared" si="538"/>
        <v>0</v>
      </c>
      <c r="AB79" s="296">
        <f t="shared" si="539"/>
        <v>0</v>
      </c>
      <c r="AC79" s="296">
        <f t="shared" si="540"/>
        <v>0</v>
      </c>
      <c r="AD79" s="296">
        <f t="shared" si="541"/>
        <v>0</v>
      </c>
      <c r="AE79" s="66">
        <f t="shared" si="542"/>
        <v>0</v>
      </c>
      <c r="AG79" s="502"/>
      <c r="AH79" s="186" t="s">
        <v>55</v>
      </c>
      <c r="AI79" s="296">
        <f t="shared" si="543"/>
        <v>0</v>
      </c>
      <c r="AJ79" s="296">
        <f t="shared" si="544"/>
        <v>0</v>
      </c>
      <c r="AK79" s="296">
        <f t="shared" si="545"/>
        <v>0</v>
      </c>
      <c r="AL79" s="296">
        <f t="shared" si="546"/>
        <v>0</v>
      </c>
      <c r="AM79" s="296">
        <f t="shared" si="547"/>
        <v>0</v>
      </c>
      <c r="AN79" s="296">
        <f t="shared" si="548"/>
        <v>0</v>
      </c>
      <c r="AO79" s="296">
        <f t="shared" si="549"/>
        <v>0</v>
      </c>
      <c r="AP79" s="296">
        <f t="shared" si="550"/>
        <v>0</v>
      </c>
      <c r="AQ79" s="296">
        <f t="shared" si="551"/>
        <v>0</v>
      </c>
      <c r="AR79" s="296">
        <f t="shared" si="552"/>
        <v>0</v>
      </c>
      <c r="AS79" s="296">
        <f t="shared" si="553"/>
        <v>0</v>
      </c>
      <c r="AT79" s="296">
        <f t="shared" si="554"/>
        <v>0</v>
      </c>
      <c r="AU79" s="66">
        <f t="shared" si="555"/>
        <v>0</v>
      </c>
      <c r="AW79" s="502"/>
      <c r="AX79" s="186" t="s">
        <v>55</v>
      </c>
      <c r="AY79" s="296">
        <f t="shared" si="556"/>
        <v>0</v>
      </c>
      <c r="AZ79" s="296">
        <f t="shared" si="557"/>
        <v>0</v>
      </c>
      <c r="BA79" s="296">
        <f t="shared" si="558"/>
        <v>0</v>
      </c>
      <c r="BB79" s="296">
        <f t="shared" si="559"/>
        <v>0</v>
      </c>
      <c r="BC79" s="296">
        <f t="shared" si="560"/>
        <v>0</v>
      </c>
      <c r="BD79" s="296">
        <f t="shared" si="561"/>
        <v>0</v>
      </c>
      <c r="BE79" s="296">
        <f t="shared" si="562"/>
        <v>0</v>
      </c>
      <c r="BF79" s="296">
        <f t="shared" si="563"/>
        <v>0</v>
      </c>
      <c r="BG79" s="296">
        <f t="shared" si="564"/>
        <v>0</v>
      </c>
      <c r="BH79" s="296">
        <f t="shared" si="565"/>
        <v>0</v>
      </c>
      <c r="BI79" s="296">
        <f t="shared" si="566"/>
        <v>0</v>
      </c>
      <c r="BJ79" s="296">
        <f t="shared" si="567"/>
        <v>0</v>
      </c>
      <c r="BK79" s="66">
        <f t="shared" si="568"/>
        <v>0</v>
      </c>
      <c r="BM79" s="302">
        <v>0</v>
      </c>
      <c r="BN79" s="302">
        <v>0</v>
      </c>
      <c r="BO79" s="302">
        <v>0</v>
      </c>
      <c r="BP79" s="302">
        <v>0</v>
      </c>
      <c r="BQ79" s="302">
        <v>0</v>
      </c>
      <c r="BR79" s="302">
        <v>0</v>
      </c>
      <c r="BS79" s="302">
        <v>0</v>
      </c>
      <c r="BU79" s="302">
        <v>0</v>
      </c>
      <c r="BV79" s="302">
        <v>0</v>
      </c>
      <c r="BW79" s="302">
        <v>0</v>
      </c>
      <c r="BX79" s="302">
        <v>0</v>
      </c>
      <c r="BY79" s="302">
        <v>0</v>
      </c>
      <c r="BZ79" s="302">
        <v>0</v>
      </c>
      <c r="CA79" s="302">
        <v>0</v>
      </c>
      <c r="CC79" s="302">
        <v>0</v>
      </c>
      <c r="CD79" s="302">
        <v>0</v>
      </c>
      <c r="CE79" s="302">
        <v>0</v>
      </c>
      <c r="CF79" s="302">
        <v>0</v>
      </c>
      <c r="CG79" s="302">
        <v>0</v>
      </c>
      <c r="CH79" s="302">
        <v>0</v>
      </c>
      <c r="CI79" s="302">
        <v>0</v>
      </c>
      <c r="CK79" s="302">
        <v>0</v>
      </c>
      <c r="CL79" s="302">
        <v>0</v>
      </c>
      <c r="CM79" s="302">
        <v>0</v>
      </c>
      <c r="CN79" s="302">
        <v>0</v>
      </c>
      <c r="CO79" s="302">
        <v>0</v>
      </c>
      <c r="CP79" s="302">
        <v>0</v>
      </c>
      <c r="CQ79" s="302">
        <v>0</v>
      </c>
      <c r="CS79" s="502"/>
      <c r="CT79" s="186" t="s">
        <v>55</v>
      </c>
      <c r="CU79" s="367">
        <v>0</v>
      </c>
      <c r="CV79" s="367">
        <v>0</v>
      </c>
      <c r="CW79" s="367">
        <v>0</v>
      </c>
      <c r="CX79" s="367">
        <v>0</v>
      </c>
      <c r="CY79" s="367">
        <v>0</v>
      </c>
      <c r="CZ79" s="367">
        <v>0</v>
      </c>
      <c r="DA79" s="367">
        <v>0</v>
      </c>
      <c r="DB79" s="367">
        <v>0</v>
      </c>
      <c r="DC79" s="367">
        <v>0</v>
      </c>
      <c r="DD79" s="367">
        <v>0</v>
      </c>
      <c r="DE79" s="367">
        <v>0</v>
      </c>
      <c r="DF79" s="367">
        <v>0</v>
      </c>
      <c r="DG79" s="368">
        <f t="shared" si="569"/>
        <v>0</v>
      </c>
      <c r="DI79" s="502"/>
      <c r="DJ79" s="186" t="s">
        <v>55</v>
      </c>
      <c r="DK79" s="367">
        <v>0</v>
      </c>
      <c r="DL79" s="367">
        <v>0</v>
      </c>
      <c r="DM79" s="367">
        <v>0</v>
      </c>
      <c r="DN79" s="367">
        <v>0</v>
      </c>
      <c r="DO79" s="367">
        <v>0</v>
      </c>
      <c r="DP79" s="367">
        <v>0</v>
      </c>
      <c r="DQ79" s="367">
        <v>0</v>
      </c>
      <c r="DR79" s="367">
        <v>0</v>
      </c>
      <c r="DS79" s="367">
        <v>0</v>
      </c>
      <c r="DT79" s="367">
        <v>0</v>
      </c>
      <c r="DU79" s="367">
        <v>0</v>
      </c>
      <c r="DV79" s="367">
        <v>0</v>
      </c>
      <c r="DW79" s="368">
        <f t="shared" si="570"/>
        <v>0</v>
      </c>
      <c r="DY79" s="502"/>
      <c r="DZ79" s="186" t="s">
        <v>55</v>
      </c>
      <c r="EA79" s="367">
        <v>0</v>
      </c>
      <c r="EB79" s="367">
        <v>0</v>
      </c>
      <c r="EC79" s="367">
        <v>0</v>
      </c>
      <c r="ED79" s="367">
        <v>0</v>
      </c>
      <c r="EE79" s="367">
        <v>0</v>
      </c>
      <c r="EF79" s="367">
        <v>0</v>
      </c>
      <c r="EG79" s="367">
        <v>0</v>
      </c>
      <c r="EH79" s="367">
        <v>0</v>
      </c>
      <c r="EI79" s="367">
        <v>0</v>
      </c>
      <c r="EJ79" s="367">
        <v>0</v>
      </c>
      <c r="EK79" s="367">
        <v>0</v>
      </c>
      <c r="EL79" s="367">
        <v>0</v>
      </c>
      <c r="EM79" s="368">
        <f t="shared" si="571"/>
        <v>0</v>
      </c>
      <c r="EO79" s="502"/>
      <c r="EP79" s="186" t="s">
        <v>55</v>
      </c>
      <c r="EQ79" s="367">
        <v>0</v>
      </c>
      <c r="ER79" s="367">
        <v>0</v>
      </c>
      <c r="ES79" s="367">
        <v>0</v>
      </c>
      <c r="ET79" s="367">
        <v>0</v>
      </c>
      <c r="EU79" s="367">
        <v>0</v>
      </c>
      <c r="EV79" s="367">
        <v>0</v>
      </c>
      <c r="EW79" s="367">
        <v>0</v>
      </c>
      <c r="EX79" s="367">
        <v>0</v>
      </c>
      <c r="EY79" s="367">
        <v>0</v>
      </c>
      <c r="EZ79" s="367">
        <v>0</v>
      </c>
      <c r="FA79" s="367">
        <v>0</v>
      </c>
      <c r="FB79" s="367">
        <v>0</v>
      </c>
      <c r="FC79" s="368">
        <f t="shared" si="572"/>
        <v>0</v>
      </c>
    </row>
    <row r="80" spans="1:160" ht="15" thickBot="1" x14ac:dyDescent="0.4">
      <c r="A80" s="503"/>
      <c r="B80" s="186" t="s">
        <v>54</v>
      </c>
      <c r="C80" s="296">
        <f t="shared" si="518"/>
        <v>0</v>
      </c>
      <c r="D80" s="296">
        <f t="shared" si="519"/>
        <v>0</v>
      </c>
      <c r="E80" s="296">
        <f t="shared" si="520"/>
        <v>0</v>
      </c>
      <c r="F80" s="296">
        <f t="shared" si="521"/>
        <v>0</v>
      </c>
      <c r="G80" s="296">
        <f t="shared" si="573"/>
        <v>0</v>
      </c>
      <c r="H80" s="296">
        <f t="shared" si="522"/>
        <v>0</v>
      </c>
      <c r="I80" s="296">
        <f t="shared" si="523"/>
        <v>0</v>
      </c>
      <c r="J80" s="296">
        <f t="shared" si="524"/>
        <v>0</v>
      </c>
      <c r="K80" s="296">
        <f t="shared" si="525"/>
        <v>0</v>
      </c>
      <c r="L80" s="296">
        <f t="shared" si="526"/>
        <v>0</v>
      </c>
      <c r="M80" s="296">
        <f t="shared" si="527"/>
        <v>0</v>
      </c>
      <c r="N80" s="296">
        <f t="shared" si="528"/>
        <v>0</v>
      </c>
      <c r="O80" s="66">
        <f t="shared" si="529"/>
        <v>0</v>
      </c>
      <c r="Q80" s="503"/>
      <c r="R80" s="186" t="s">
        <v>54</v>
      </c>
      <c r="S80" s="296">
        <f t="shared" si="530"/>
        <v>0</v>
      </c>
      <c r="T80" s="296">
        <f t="shared" si="531"/>
        <v>0</v>
      </c>
      <c r="U80" s="296">
        <f t="shared" si="532"/>
        <v>0</v>
      </c>
      <c r="V80" s="296">
        <f t="shared" si="533"/>
        <v>0</v>
      </c>
      <c r="W80" s="296">
        <f t="shared" si="534"/>
        <v>0</v>
      </c>
      <c r="X80" s="296">
        <f t="shared" si="535"/>
        <v>0</v>
      </c>
      <c r="Y80" s="296">
        <f t="shared" si="536"/>
        <v>0</v>
      </c>
      <c r="Z80" s="296">
        <f t="shared" si="537"/>
        <v>0</v>
      </c>
      <c r="AA80" s="296">
        <f t="shared" si="538"/>
        <v>0</v>
      </c>
      <c r="AB80" s="296">
        <f t="shared" si="539"/>
        <v>0</v>
      </c>
      <c r="AC80" s="296">
        <f t="shared" si="540"/>
        <v>0</v>
      </c>
      <c r="AD80" s="296">
        <f t="shared" si="541"/>
        <v>0</v>
      </c>
      <c r="AE80" s="66">
        <f t="shared" si="542"/>
        <v>0</v>
      </c>
      <c r="AG80" s="503"/>
      <c r="AH80" s="186" t="s">
        <v>54</v>
      </c>
      <c r="AI80" s="296">
        <f t="shared" si="543"/>
        <v>0</v>
      </c>
      <c r="AJ80" s="296">
        <f t="shared" si="544"/>
        <v>0</v>
      </c>
      <c r="AK80" s="296">
        <f t="shared" si="545"/>
        <v>0</v>
      </c>
      <c r="AL80" s="296">
        <f t="shared" si="546"/>
        <v>0</v>
      </c>
      <c r="AM80" s="296">
        <f t="shared" si="547"/>
        <v>0</v>
      </c>
      <c r="AN80" s="296">
        <f t="shared" si="548"/>
        <v>0</v>
      </c>
      <c r="AO80" s="296">
        <f t="shared" si="549"/>
        <v>0</v>
      </c>
      <c r="AP80" s="296">
        <f t="shared" si="550"/>
        <v>0</v>
      </c>
      <c r="AQ80" s="296">
        <f t="shared" si="551"/>
        <v>0</v>
      </c>
      <c r="AR80" s="296">
        <f t="shared" si="552"/>
        <v>0</v>
      </c>
      <c r="AS80" s="296">
        <f t="shared" si="553"/>
        <v>0</v>
      </c>
      <c r="AT80" s="296">
        <f t="shared" si="554"/>
        <v>0</v>
      </c>
      <c r="AU80" s="66">
        <f t="shared" si="555"/>
        <v>0</v>
      </c>
      <c r="AW80" s="503"/>
      <c r="AX80" s="186" t="s">
        <v>54</v>
      </c>
      <c r="AY80" s="296">
        <f t="shared" si="556"/>
        <v>0</v>
      </c>
      <c r="AZ80" s="296">
        <f t="shared" si="557"/>
        <v>0</v>
      </c>
      <c r="BA80" s="296">
        <f t="shared" si="558"/>
        <v>0</v>
      </c>
      <c r="BB80" s="296">
        <f t="shared" si="559"/>
        <v>0</v>
      </c>
      <c r="BC80" s="296">
        <f t="shared" si="560"/>
        <v>0</v>
      </c>
      <c r="BD80" s="296">
        <f t="shared" si="561"/>
        <v>0</v>
      </c>
      <c r="BE80" s="296">
        <f t="shared" si="562"/>
        <v>0</v>
      </c>
      <c r="BF80" s="296">
        <f t="shared" si="563"/>
        <v>0</v>
      </c>
      <c r="BG80" s="296">
        <f t="shared" si="564"/>
        <v>0</v>
      </c>
      <c r="BH80" s="296">
        <f t="shared" si="565"/>
        <v>0</v>
      </c>
      <c r="BI80" s="296">
        <f t="shared" si="566"/>
        <v>0</v>
      </c>
      <c r="BJ80" s="296">
        <f t="shared" si="567"/>
        <v>0</v>
      </c>
      <c r="BK80" s="66">
        <f t="shared" si="568"/>
        <v>0</v>
      </c>
      <c r="BM80" s="302">
        <v>0</v>
      </c>
      <c r="BN80" s="302">
        <v>0</v>
      </c>
      <c r="BO80" s="302">
        <v>0</v>
      </c>
      <c r="BP80" s="302">
        <v>0</v>
      </c>
      <c r="BQ80" s="302">
        <v>0</v>
      </c>
      <c r="BR80" s="302">
        <v>0</v>
      </c>
      <c r="BS80" s="302">
        <v>0</v>
      </c>
      <c r="BU80" s="302">
        <v>0</v>
      </c>
      <c r="BV80" s="302">
        <v>0</v>
      </c>
      <c r="BW80" s="302">
        <v>0</v>
      </c>
      <c r="BX80" s="302">
        <v>0</v>
      </c>
      <c r="BY80" s="302">
        <v>0</v>
      </c>
      <c r="BZ80" s="302">
        <v>0</v>
      </c>
      <c r="CA80" s="302">
        <v>0</v>
      </c>
      <c r="CC80" s="302">
        <v>0</v>
      </c>
      <c r="CD80" s="302">
        <v>0</v>
      </c>
      <c r="CE80" s="302">
        <v>0</v>
      </c>
      <c r="CF80" s="302">
        <v>0</v>
      </c>
      <c r="CG80" s="302">
        <v>0</v>
      </c>
      <c r="CH80" s="302">
        <v>0</v>
      </c>
      <c r="CI80" s="302">
        <v>0</v>
      </c>
      <c r="CK80" s="302">
        <v>0</v>
      </c>
      <c r="CL80" s="302">
        <v>0</v>
      </c>
      <c r="CM80" s="302">
        <v>0</v>
      </c>
      <c r="CN80" s="302">
        <v>0</v>
      </c>
      <c r="CO80" s="302">
        <v>0</v>
      </c>
      <c r="CP80" s="302">
        <v>0</v>
      </c>
      <c r="CQ80" s="302">
        <v>0</v>
      </c>
      <c r="CS80" s="503"/>
      <c r="CT80" s="186" t="s">
        <v>54</v>
      </c>
      <c r="CU80" s="367">
        <v>0</v>
      </c>
      <c r="CV80" s="367">
        <v>0</v>
      </c>
      <c r="CW80" s="367">
        <v>0</v>
      </c>
      <c r="CX80" s="367">
        <v>0</v>
      </c>
      <c r="CY80" s="367">
        <v>0</v>
      </c>
      <c r="CZ80" s="367">
        <v>0</v>
      </c>
      <c r="DA80" s="367">
        <v>0</v>
      </c>
      <c r="DB80" s="367">
        <v>0</v>
      </c>
      <c r="DC80" s="367">
        <v>0</v>
      </c>
      <c r="DD80" s="367">
        <v>0</v>
      </c>
      <c r="DE80" s="367">
        <v>0</v>
      </c>
      <c r="DF80" s="367">
        <v>0</v>
      </c>
      <c r="DG80" s="368">
        <f t="shared" si="569"/>
        <v>0</v>
      </c>
      <c r="DI80" s="503"/>
      <c r="DJ80" s="186" t="s">
        <v>54</v>
      </c>
      <c r="DK80" s="367">
        <v>0</v>
      </c>
      <c r="DL80" s="367">
        <v>0</v>
      </c>
      <c r="DM80" s="367">
        <v>0</v>
      </c>
      <c r="DN80" s="367">
        <v>0</v>
      </c>
      <c r="DO80" s="367">
        <v>0</v>
      </c>
      <c r="DP80" s="367">
        <v>0</v>
      </c>
      <c r="DQ80" s="367">
        <v>0</v>
      </c>
      <c r="DR80" s="367">
        <v>0</v>
      </c>
      <c r="DS80" s="367">
        <v>0</v>
      </c>
      <c r="DT80" s="367">
        <v>0</v>
      </c>
      <c r="DU80" s="367">
        <v>0</v>
      </c>
      <c r="DV80" s="367">
        <v>0</v>
      </c>
      <c r="DW80" s="368">
        <f t="shared" si="570"/>
        <v>0</v>
      </c>
      <c r="DY80" s="503"/>
      <c r="DZ80" s="186" t="s">
        <v>54</v>
      </c>
      <c r="EA80" s="367">
        <v>0</v>
      </c>
      <c r="EB80" s="367">
        <v>0</v>
      </c>
      <c r="EC80" s="367">
        <v>0</v>
      </c>
      <c r="ED80" s="367">
        <v>0</v>
      </c>
      <c r="EE80" s="367">
        <v>0</v>
      </c>
      <c r="EF80" s="367">
        <v>0</v>
      </c>
      <c r="EG80" s="367">
        <v>0</v>
      </c>
      <c r="EH80" s="367">
        <v>0</v>
      </c>
      <c r="EI80" s="367">
        <v>0</v>
      </c>
      <c r="EJ80" s="367">
        <v>0</v>
      </c>
      <c r="EK80" s="367">
        <v>0</v>
      </c>
      <c r="EL80" s="367">
        <v>0</v>
      </c>
      <c r="EM80" s="368">
        <f t="shared" si="571"/>
        <v>0</v>
      </c>
      <c r="EO80" s="503"/>
      <c r="EP80" s="186" t="s">
        <v>54</v>
      </c>
      <c r="EQ80" s="367">
        <v>0</v>
      </c>
      <c r="ER80" s="367">
        <v>0</v>
      </c>
      <c r="ES80" s="367">
        <v>0</v>
      </c>
      <c r="ET80" s="367">
        <v>0</v>
      </c>
      <c r="EU80" s="367">
        <v>0</v>
      </c>
      <c r="EV80" s="367">
        <v>0</v>
      </c>
      <c r="EW80" s="367">
        <v>0</v>
      </c>
      <c r="EX80" s="367">
        <v>0</v>
      </c>
      <c r="EY80" s="367">
        <v>0</v>
      </c>
      <c r="EZ80" s="367">
        <v>0</v>
      </c>
      <c r="FA80" s="367">
        <v>0</v>
      </c>
      <c r="FB80" s="367">
        <v>0</v>
      </c>
      <c r="FC80" s="368">
        <f t="shared" si="572"/>
        <v>0</v>
      </c>
    </row>
    <row r="81" spans="1:160" ht="15" thickBot="1" x14ac:dyDescent="0.4">
      <c r="B81" s="187" t="s">
        <v>43</v>
      </c>
      <c r="C81" s="179">
        <f>SUM(C68:C80)</f>
        <v>120977.34536702427</v>
      </c>
      <c r="D81" s="179">
        <f t="shared" ref="D81" si="574">SUM(D68:D80)</f>
        <v>237560.61651185609</v>
      </c>
      <c r="E81" s="179">
        <f t="shared" ref="E81" si="575">SUM(E68:E80)</f>
        <v>206717.06407364117</v>
      </c>
      <c r="F81" s="179">
        <f t="shared" ref="F81" si="576">SUM(F68:F80)</f>
        <v>474870.3860192523</v>
      </c>
      <c r="G81" s="179">
        <f t="shared" ref="G81" si="577">SUM(G68:G80)</f>
        <v>497040.58440495387</v>
      </c>
      <c r="H81" s="179">
        <f t="shared" ref="H81" si="578">SUM(H68:H80)</f>
        <v>361810.66495825403</v>
      </c>
      <c r="I81" s="179">
        <f t="shared" ref="I81" si="579">SUM(I68:I80)</f>
        <v>306616.8835998149</v>
      </c>
      <c r="J81" s="179">
        <f t="shared" ref="J81" si="580">SUM(J68:J80)</f>
        <v>520825.34465410729</v>
      </c>
      <c r="K81" s="179">
        <f t="shared" ref="K81" si="581">SUM(K68:K80)</f>
        <v>605945.3862268253</v>
      </c>
      <c r="L81" s="179">
        <f t="shared" ref="L81" si="582">SUM(L68:L80)</f>
        <v>496601.070691631</v>
      </c>
      <c r="M81" s="179">
        <f t="shared" ref="M81" si="583">SUM(M68:M80)</f>
        <v>964807.5359716391</v>
      </c>
      <c r="N81" s="189">
        <f t="shared" ref="N81" si="584">SUM(N68:N80)</f>
        <v>1626978.7901727112</v>
      </c>
      <c r="O81" s="69">
        <f t="shared" si="529"/>
        <v>6420751.6726517109</v>
      </c>
      <c r="Q81" s="70"/>
      <c r="R81" s="187" t="s">
        <v>43</v>
      </c>
      <c r="S81" s="179">
        <f>SUM(S68:S80)</f>
        <v>0</v>
      </c>
      <c r="T81" s="179">
        <f t="shared" ref="T81" si="585">SUM(T68:T80)</f>
        <v>0</v>
      </c>
      <c r="U81" s="179">
        <f t="shared" ref="U81" si="586">SUM(U68:U80)</f>
        <v>0</v>
      </c>
      <c r="V81" s="179">
        <f t="shared" ref="V81" si="587">SUM(V68:V80)</f>
        <v>0</v>
      </c>
      <c r="W81" s="179">
        <f t="shared" ref="W81" si="588">SUM(W68:W80)</f>
        <v>90354.878424265553</v>
      </c>
      <c r="X81" s="179">
        <f t="shared" ref="X81" si="589">SUM(X68:X80)</f>
        <v>0</v>
      </c>
      <c r="Y81" s="179">
        <f t="shared" ref="Y81" si="590">SUM(Y68:Y80)</f>
        <v>8994.3531853392687</v>
      </c>
      <c r="Z81" s="179">
        <f t="shared" ref="Z81" si="591">SUM(Z68:Z80)</f>
        <v>0</v>
      </c>
      <c r="AA81" s="179">
        <f t="shared" ref="AA81" si="592">SUM(AA68:AA80)</f>
        <v>9810.1374053520176</v>
      </c>
      <c r="AB81" s="179">
        <f t="shared" ref="AB81" si="593">SUM(AB68:AB80)</f>
        <v>0</v>
      </c>
      <c r="AC81" s="179">
        <f t="shared" ref="AC81" si="594">SUM(AC68:AC80)</f>
        <v>0</v>
      </c>
      <c r="AD81" s="189">
        <f t="shared" ref="AD81" si="595">SUM(AD68:AD80)</f>
        <v>0</v>
      </c>
      <c r="AE81" s="69">
        <f t="shared" si="542"/>
        <v>109159.36901495683</v>
      </c>
      <c r="AG81" s="70"/>
      <c r="AH81" s="187" t="s">
        <v>43</v>
      </c>
      <c r="AI81" s="179">
        <f>SUM(AI68:AI80)</f>
        <v>0</v>
      </c>
      <c r="AJ81" s="179">
        <f t="shared" ref="AJ81" si="596">SUM(AJ68:AJ80)</f>
        <v>0</v>
      </c>
      <c r="AK81" s="179">
        <f t="shared" ref="AK81" si="597">SUM(AK68:AK80)</f>
        <v>0</v>
      </c>
      <c r="AL81" s="179">
        <f t="shared" ref="AL81" si="598">SUM(AL68:AL80)</f>
        <v>0</v>
      </c>
      <c r="AM81" s="179">
        <f t="shared" ref="AM81" si="599">SUM(AM68:AM80)</f>
        <v>0</v>
      </c>
      <c r="AN81" s="179">
        <f t="shared" ref="AN81" si="600">SUM(AN68:AN80)</f>
        <v>0</v>
      </c>
      <c r="AO81" s="179">
        <f t="shared" ref="AO81" si="601">SUM(AO68:AO80)</f>
        <v>0</v>
      </c>
      <c r="AP81" s="179">
        <f t="shared" ref="AP81" si="602">SUM(AP68:AP80)</f>
        <v>0</v>
      </c>
      <c r="AQ81" s="179">
        <f t="shared" ref="AQ81" si="603">SUM(AQ68:AQ80)</f>
        <v>0</v>
      </c>
      <c r="AR81" s="179">
        <f t="shared" ref="AR81" si="604">SUM(AR68:AR80)</f>
        <v>0</v>
      </c>
      <c r="AS81" s="179">
        <f t="shared" ref="AS81" si="605">SUM(AS68:AS80)</f>
        <v>0</v>
      </c>
      <c r="AT81" s="189">
        <f t="shared" ref="AT81" si="606">SUM(AT68:AT80)</f>
        <v>0</v>
      </c>
      <c r="AU81" s="69">
        <f t="shared" si="555"/>
        <v>0</v>
      </c>
      <c r="AW81" s="70"/>
      <c r="AX81" s="187" t="s">
        <v>43</v>
      </c>
      <c r="AY81" s="179">
        <f>SUM(AY68:AY80)</f>
        <v>0</v>
      </c>
      <c r="AZ81" s="179">
        <f t="shared" ref="AZ81" si="607">SUM(AZ68:AZ80)</f>
        <v>0</v>
      </c>
      <c r="BA81" s="179">
        <f t="shared" ref="BA81" si="608">SUM(BA68:BA80)</f>
        <v>0</v>
      </c>
      <c r="BB81" s="179">
        <f t="shared" ref="BB81" si="609">SUM(BB68:BB80)</f>
        <v>0</v>
      </c>
      <c r="BC81" s="179">
        <f t="shared" ref="BC81" si="610">SUM(BC68:BC80)</f>
        <v>0</v>
      </c>
      <c r="BD81" s="179">
        <f t="shared" ref="BD81" si="611">SUM(BD68:BD80)</f>
        <v>0</v>
      </c>
      <c r="BE81" s="179">
        <f t="shared" ref="BE81" si="612">SUM(BE68:BE80)</f>
        <v>0</v>
      </c>
      <c r="BF81" s="179">
        <f t="shared" ref="BF81" si="613">SUM(BF68:BF80)</f>
        <v>0</v>
      </c>
      <c r="BG81" s="179">
        <f t="shared" ref="BG81" si="614">SUM(BG68:BG80)</f>
        <v>0</v>
      </c>
      <c r="BH81" s="179">
        <f t="shared" ref="BH81" si="615">SUM(BH68:BH80)</f>
        <v>0</v>
      </c>
      <c r="BI81" s="179">
        <f t="shared" ref="BI81" si="616">SUM(BI68:BI80)</f>
        <v>0</v>
      </c>
      <c r="BJ81" s="189">
        <f t="shared" ref="BJ81" si="617">SUM(BJ68:BJ80)</f>
        <v>0</v>
      </c>
      <c r="BK81" s="69">
        <f t="shared" si="568"/>
        <v>0</v>
      </c>
      <c r="BM81" s="302">
        <f t="shared" ref="BM81" si="618">SUM(BM68:BM80)</f>
        <v>0</v>
      </c>
      <c r="BN81" s="302">
        <f t="shared" ref="BN81" si="619">SUM(BN68:BN80)</f>
        <v>0</v>
      </c>
      <c r="BO81" s="302">
        <f t="shared" ref="BO81" si="620">SUM(BO68:BO80)</f>
        <v>0</v>
      </c>
      <c r="BP81" s="302">
        <f t="shared" ref="BP81" si="621">SUM(BP68:BP80)</f>
        <v>0</v>
      </c>
      <c r="BQ81" s="302">
        <f t="shared" ref="BQ81" si="622">SUM(BQ68:BQ80)</f>
        <v>0</v>
      </c>
      <c r="BR81" s="302">
        <f t="shared" ref="BR81" si="623">SUM(BR68:BR80)</f>
        <v>0</v>
      </c>
      <c r="BS81" s="302">
        <f t="shared" ref="BS81" si="624">SUM(BS68:BS80)</f>
        <v>0</v>
      </c>
      <c r="BU81" s="302">
        <f t="shared" ref="BU81" si="625">SUM(BU68:BU80)</f>
        <v>0</v>
      </c>
      <c r="BV81" s="302">
        <f t="shared" ref="BV81" si="626">SUM(BV68:BV80)</f>
        <v>0</v>
      </c>
      <c r="BW81" s="302">
        <f t="shared" ref="BW81" si="627">SUM(BW68:BW80)</f>
        <v>0</v>
      </c>
      <c r="BX81" s="302">
        <f t="shared" ref="BX81" si="628">SUM(BX68:BX80)</f>
        <v>0</v>
      </c>
      <c r="BY81" s="302">
        <f t="shared" ref="BY81" si="629">SUM(BY68:BY80)</f>
        <v>0</v>
      </c>
      <c r="BZ81" s="302">
        <f t="shared" ref="BZ81" si="630">SUM(BZ68:BZ80)</f>
        <v>0</v>
      </c>
      <c r="CA81" s="302">
        <f t="shared" ref="CA81" si="631">SUM(CA68:CA80)</f>
        <v>0</v>
      </c>
      <c r="CC81" s="302">
        <f t="shared" ref="CC81" si="632">SUM(CC68:CC80)</f>
        <v>0</v>
      </c>
      <c r="CD81" s="302">
        <f t="shared" ref="CD81" si="633">SUM(CD68:CD80)</f>
        <v>0</v>
      </c>
      <c r="CE81" s="302">
        <f t="shared" ref="CE81" si="634">SUM(CE68:CE80)</f>
        <v>0</v>
      </c>
      <c r="CF81" s="302">
        <f t="shared" ref="CF81" si="635">SUM(CF68:CF80)</f>
        <v>0</v>
      </c>
      <c r="CG81" s="302">
        <f t="shared" ref="CG81" si="636">SUM(CG68:CG80)</f>
        <v>0</v>
      </c>
      <c r="CH81" s="302">
        <f t="shared" ref="CH81" si="637">SUM(CH68:CH80)</f>
        <v>0</v>
      </c>
      <c r="CI81" s="302">
        <f t="shared" ref="CI81" si="638">SUM(CI68:CI80)</f>
        <v>0</v>
      </c>
      <c r="CK81" s="302">
        <f t="shared" ref="CK81" si="639">SUM(CK68:CK80)</f>
        <v>0</v>
      </c>
      <c r="CL81" s="302">
        <f t="shared" ref="CL81" si="640">SUM(CL68:CL80)</f>
        <v>0</v>
      </c>
      <c r="CM81" s="302">
        <f t="shared" ref="CM81" si="641">SUM(CM68:CM80)</f>
        <v>0</v>
      </c>
      <c r="CN81" s="302">
        <f t="shared" ref="CN81" si="642">SUM(CN68:CN80)</f>
        <v>0</v>
      </c>
      <c r="CO81" s="302">
        <f t="shared" ref="CO81" si="643">SUM(CO68:CO80)</f>
        <v>0</v>
      </c>
      <c r="CP81" s="302">
        <f t="shared" ref="CP81" si="644">SUM(CP68:CP80)</f>
        <v>0</v>
      </c>
      <c r="CQ81" s="302">
        <f t="shared" ref="CQ81" si="645">SUM(CQ68:CQ80)</f>
        <v>0</v>
      </c>
      <c r="CR81" s="291" t="s">
        <v>231</v>
      </c>
      <c r="CT81" s="187" t="s">
        <v>43</v>
      </c>
      <c r="CU81" s="369">
        <f>SUM(CU68:CU80)</f>
        <v>1.8526645247550957E-2</v>
      </c>
      <c r="CV81" s="369">
        <f t="shared" ref="CV81:DF81" si="646">SUM(CV68:CV80)</f>
        <v>3.6380375627785295E-2</v>
      </c>
      <c r="CW81" s="369">
        <f t="shared" si="646"/>
        <v>3.1656949498178703E-2</v>
      </c>
      <c r="CX81" s="369">
        <f t="shared" si="646"/>
        <v>7.272233618331933E-2</v>
      </c>
      <c r="CY81" s="369">
        <f t="shared" si="646"/>
        <v>7.6117512357119541E-2</v>
      </c>
      <c r="CZ81" s="369">
        <f t="shared" si="646"/>
        <v>5.5408207347631334E-2</v>
      </c>
      <c r="DA81" s="369">
        <f t="shared" si="646"/>
        <v>4.6955752022244286E-2</v>
      </c>
      <c r="DB81" s="369">
        <f t="shared" si="646"/>
        <v>7.9759944864604776E-2</v>
      </c>
      <c r="DC81" s="369">
        <f t="shared" si="646"/>
        <v>9.2795350864713508E-2</v>
      </c>
      <c r="DD81" s="369">
        <f t="shared" si="646"/>
        <v>7.6050204592814891E-2</v>
      </c>
      <c r="DE81" s="369">
        <f t="shared" si="646"/>
        <v>0.14775201833766263</v>
      </c>
      <c r="DF81" s="383">
        <f t="shared" si="646"/>
        <v>0.24915787976147497</v>
      </c>
      <c r="DG81" s="372">
        <f t="shared" si="569"/>
        <v>0.98328317670510013</v>
      </c>
      <c r="DI81" s="70"/>
      <c r="DJ81" s="187" t="s">
        <v>43</v>
      </c>
      <c r="DK81" s="369">
        <f>SUM(DK68:DK80)</f>
        <v>0</v>
      </c>
      <c r="DL81" s="369">
        <f t="shared" ref="DL81:DV81" si="647">SUM(DL68:DL80)</f>
        <v>0</v>
      </c>
      <c r="DM81" s="369">
        <f t="shared" si="647"/>
        <v>0</v>
      </c>
      <c r="DN81" s="369">
        <f t="shared" si="647"/>
        <v>0</v>
      </c>
      <c r="DO81" s="369">
        <f t="shared" si="647"/>
        <v>1.3837076469759036E-2</v>
      </c>
      <c r="DP81" s="369">
        <f t="shared" si="647"/>
        <v>0</v>
      </c>
      <c r="DQ81" s="369">
        <f t="shared" si="647"/>
        <v>1.3774082262296161E-3</v>
      </c>
      <c r="DR81" s="369">
        <f t="shared" si="647"/>
        <v>0</v>
      </c>
      <c r="DS81" s="369">
        <f t="shared" si="647"/>
        <v>1.5023385989111607E-3</v>
      </c>
      <c r="DT81" s="369">
        <f t="shared" si="647"/>
        <v>0</v>
      </c>
      <c r="DU81" s="369">
        <f t="shared" si="647"/>
        <v>0</v>
      </c>
      <c r="DV81" s="383">
        <f t="shared" si="647"/>
        <v>0</v>
      </c>
      <c r="DW81" s="372">
        <f t="shared" si="570"/>
        <v>1.6716823294899812E-2</v>
      </c>
      <c r="DY81" s="70"/>
      <c r="DZ81" s="187" t="s">
        <v>43</v>
      </c>
      <c r="EA81" s="369">
        <f>SUM(EA68:EA80)</f>
        <v>0</v>
      </c>
      <c r="EB81" s="369">
        <f t="shared" ref="EB81:EL81" si="648">SUM(EB68:EB80)</f>
        <v>0</v>
      </c>
      <c r="EC81" s="369">
        <f t="shared" si="648"/>
        <v>0</v>
      </c>
      <c r="ED81" s="369">
        <f t="shared" si="648"/>
        <v>0</v>
      </c>
      <c r="EE81" s="369">
        <f t="shared" si="648"/>
        <v>0</v>
      </c>
      <c r="EF81" s="369">
        <f t="shared" si="648"/>
        <v>0</v>
      </c>
      <c r="EG81" s="369">
        <f t="shared" si="648"/>
        <v>0</v>
      </c>
      <c r="EH81" s="369">
        <f t="shared" si="648"/>
        <v>0</v>
      </c>
      <c r="EI81" s="369">
        <f t="shared" si="648"/>
        <v>0</v>
      </c>
      <c r="EJ81" s="369">
        <f t="shared" si="648"/>
        <v>0</v>
      </c>
      <c r="EK81" s="369">
        <f t="shared" si="648"/>
        <v>0</v>
      </c>
      <c r="EL81" s="383">
        <f t="shared" si="648"/>
        <v>0</v>
      </c>
      <c r="EM81" s="372">
        <f t="shared" si="571"/>
        <v>0</v>
      </c>
      <c r="EO81" s="70"/>
      <c r="EP81" s="187" t="s">
        <v>43</v>
      </c>
      <c r="EQ81" s="369">
        <f>SUM(EQ68:EQ80)</f>
        <v>0</v>
      </c>
      <c r="ER81" s="369">
        <f t="shared" ref="ER81:FB81" si="649">SUM(ER68:ER80)</f>
        <v>0</v>
      </c>
      <c r="ES81" s="369">
        <f t="shared" si="649"/>
        <v>0</v>
      </c>
      <c r="ET81" s="369">
        <f t="shared" si="649"/>
        <v>0</v>
      </c>
      <c r="EU81" s="369">
        <f t="shared" si="649"/>
        <v>0</v>
      </c>
      <c r="EV81" s="369">
        <f t="shared" si="649"/>
        <v>0</v>
      </c>
      <c r="EW81" s="369">
        <f t="shared" si="649"/>
        <v>0</v>
      </c>
      <c r="EX81" s="369">
        <f t="shared" si="649"/>
        <v>0</v>
      </c>
      <c r="EY81" s="369">
        <f t="shared" si="649"/>
        <v>0</v>
      </c>
      <c r="EZ81" s="369">
        <f t="shared" si="649"/>
        <v>0</v>
      </c>
      <c r="FA81" s="369">
        <f t="shared" si="649"/>
        <v>0</v>
      </c>
      <c r="FB81" s="383">
        <f t="shared" si="649"/>
        <v>0</v>
      </c>
      <c r="FC81" s="372">
        <f t="shared" si="572"/>
        <v>0</v>
      </c>
      <c r="FD81" s="289">
        <f>SUM(CU68:DF80,DK68:DV80,EA68:EL80,EQ68:FB80)</f>
        <v>1.0000000000000002</v>
      </c>
    </row>
    <row r="82" spans="1:160" ht="21.5" thickBot="1" x14ac:dyDescent="0.55000000000000004">
      <c r="A82" s="72"/>
      <c r="Q82" s="72"/>
      <c r="AG82" s="72"/>
      <c r="AW82" s="72"/>
      <c r="BK82" s="299" t="s">
        <v>189</v>
      </c>
      <c r="BL82" s="298">
        <f>SUM(C68:N80,S68:AD80,AI68:AT80,AY68:BJ80)</f>
        <v>6529911.041666667</v>
      </c>
      <c r="BM82" s="302"/>
      <c r="BN82" s="302"/>
      <c r="BO82" s="302"/>
      <c r="BP82" s="302"/>
      <c r="BQ82" s="302"/>
      <c r="BR82" s="302"/>
      <c r="BS82" s="302"/>
      <c r="BU82" s="302"/>
      <c r="BV82" s="302"/>
      <c r="BW82" s="302"/>
      <c r="BX82" s="302"/>
      <c r="BY82" s="302"/>
      <c r="BZ82" s="302"/>
      <c r="CA82" s="302"/>
      <c r="CC82" s="302"/>
      <c r="CD82" s="302"/>
      <c r="CE82" s="302"/>
      <c r="CF82" s="302"/>
      <c r="CG82" s="302"/>
      <c r="CH82" s="302"/>
      <c r="CI82" s="302"/>
      <c r="CK82" s="302"/>
      <c r="CL82" s="302"/>
      <c r="CM82" s="302"/>
      <c r="CN82" s="302"/>
      <c r="CO82" s="302"/>
      <c r="CP82" s="302"/>
      <c r="CQ82" s="302"/>
      <c r="CR82" s="293">
        <f>'FORECAST OVERVIEW'!D23</f>
        <v>6529911.041666667</v>
      </c>
      <c r="CS82" s="72"/>
      <c r="DF82" s="102"/>
      <c r="DG82" s="102"/>
      <c r="DI82" s="72"/>
      <c r="DV82" s="102"/>
      <c r="DW82" s="102"/>
      <c r="DY82" s="72"/>
      <c r="EL82" s="102"/>
      <c r="EM82" s="102"/>
      <c r="EO82" s="72"/>
      <c r="FB82" s="102"/>
      <c r="FC82" s="102"/>
      <c r="FD82" s="289">
        <f>DG81+DW81+EM81+FC81</f>
        <v>0.99999999999999989</v>
      </c>
    </row>
    <row r="83" spans="1:160" ht="21.5" thickBot="1" x14ac:dyDescent="0.55000000000000004">
      <c r="A83" s="72"/>
      <c r="B83" s="174" t="s">
        <v>36</v>
      </c>
      <c r="C83" s="336" t="s">
        <v>203</v>
      </c>
      <c r="D83" s="336" t="s">
        <v>204</v>
      </c>
      <c r="E83" s="336" t="s">
        <v>205</v>
      </c>
      <c r="F83" s="336" t="s">
        <v>206</v>
      </c>
      <c r="G83" s="336" t="s">
        <v>44</v>
      </c>
      <c r="H83" s="336" t="s">
        <v>207</v>
      </c>
      <c r="I83" s="336" t="s">
        <v>208</v>
      </c>
      <c r="J83" s="336" t="s">
        <v>209</v>
      </c>
      <c r="K83" s="336" t="s">
        <v>210</v>
      </c>
      <c r="L83" s="336" t="s">
        <v>211</v>
      </c>
      <c r="M83" s="336" t="s">
        <v>212</v>
      </c>
      <c r="N83" s="336" t="s">
        <v>213</v>
      </c>
      <c r="O83" s="176" t="s">
        <v>34</v>
      </c>
      <c r="Q83" s="72"/>
      <c r="R83" s="174" t="s">
        <v>36</v>
      </c>
      <c r="S83" s="336" t="s">
        <v>203</v>
      </c>
      <c r="T83" s="336" t="s">
        <v>204</v>
      </c>
      <c r="U83" s="336" t="s">
        <v>205</v>
      </c>
      <c r="V83" s="336" t="s">
        <v>206</v>
      </c>
      <c r="W83" s="336" t="s">
        <v>44</v>
      </c>
      <c r="X83" s="336" t="s">
        <v>207</v>
      </c>
      <c r="Y83" s="336" t="s">
        <v>208</v>
      </c>
      <c r="Z83" s="336" t="s">
        <v>209</v>
      </c>
      <c r="AA83" s="336" t="s">
        <v>210</v>
      </c>
      <c r="AB83" s="336" t="s">
        <v>211</v>
      </c>
      <c r="AC83" s="336" t="s">
        <v>212</v>
      </c>
      <c r="AD83" s="336" t="s">
        <v>213</v>
      </c>
      <c r="AE83" s="176" t="s">
        <v>34</v>
      </c>
      <c r="AG83" s="72"/>
      <c r="AH83" s="174" t="s">
        <v>36</v>
      </c>
      <c r="AI83" s="336" t="s">
        <v>203</v>
      </c>
      <c r="AJ83" s="336" t="s">
        <v>204</v>
      </c>
      <c r="AK83" s="336" t="s">
        <v>205</v>
      </c>
      <c r="AL83" s="336" t="s">
        <v>206</v>
      </c>
      <c r="AM83" s="336" t="s">
        <v>44</v>
      </c>
      <c r="AN83" s="336" t="s">
        <v>207</v>
      </c>
      <c r="AO83" s="336" t="s">
        <v>208</v>
      </c>
      <c r="AP83" s="336" t="s">
        <v>209</v>
      </c>
      <c r="AQ83" s="336" t="s">
        <v>210</v>
      </c>
      <c r="AR83" s="336" t="s">
        <v>211</v>
      </c>
      <c r="AS83" s="336" t="s">
        <v>212</v>
      </c>
      <c r="AT83" s="336" t="s">
        <v>213</v>
      </c>
      <c r="AU83" s="176" t="s">
        <v>34</v>
      </c>
      <c r="AW83" s="72"/>
      <c r="AX83" s="174" t="s">
        <v>36</v>
      </c>
      <c r="AY83" s="336" t="s">
        <v>203</v>
      </c>
      <c r="AZ83" s="336" t="s">
        <v>204</v>
      </c>
      <c r="BA83" s="336" t="s">
        <v>205</v>
      </c>
      <c r="BB83" s="336" t="s">
        <v>206</v>
      </c>
      <c r="BC83" s="336" t="s">
        <v>44</v>
      </c>
      <c r="BD83" s="336" t="s">
        <v>207</v>
      </c>
      <c r="BE83" s="336" t="s">
        <v>208</v>
      </c>
      <c r="BF83" s="336" t="s">
        <v>209</v>
      </c>
      <c r="BG83" s="336" t="s">
        <v>210</v>
      </c>
      <c r="BH83" s="336" t="s">
        <v>211</v>
      </c>
      <c r="BI83" s="336" t="s">
        <v>212</v>
      </c>
      <c r="BJ83" s="336" t="s">
        <v>213</v>
      </c>
      <c r="BK83" s="176" t="s">
        <v>34</v>
      </c>
      <c r="BM83" s="301">
        <v>44166</v>
      </c>
      <c r="BN83" s="301">
        <v>44197</v>
      </c>
      <c r="BO83" s="301">
        <v>44228</v>
      </c>
      <c r="BP83" s="301">
        <v>44256</v>
      </c>
      <c r="BQ83" s="301">
        <v>44287</v>
      </c>
      <c r="BR83" s="301">
        <v>44317</v>
      </c>
      <c r="BS83" s="301">
        <v>44348</v>
      </c>
      <c r="BU83" s="301">
        <v>44166</v>
      </c>
      <c r="BV83" s="301">
        <v>44197</v>
      </c>
      <c r="BW83" s="301">
        <v>44228</v>
      </c>
      <c r="BX83" s="301">
        <v>44256</v>
      </c>
      <c r="BY83" s="301">
        <v>44287</v>
      </c>
      <c r="BZ83" s="301">
        <v>44317</v>
      </c>
      <c r="CA83" s="301">
        <v>44348</v>
      </c>
      <c r="CC83" s="301">
        <v>44166</v>
      </c>
      <c r="CD83" s="301">
        <v>44197</v>
      </c>
      <c r="CE83" s="301">
        <v>44228</v>
      </c>
      <c r="CF83" s="301">
        <v>44256</v>
      </c>
      <c r="CG83" s="301">
        <v>44287</v>
      </c>
      <c r="CH83" s="301">
        <v>44317</v>
      </c>
      <c r="CI83" s="301">
        <v>44348</v>
      </c>
      <c r="CK83" s="301">
        <v>44166</v>
      </c>
      <c r="CL83" s="301">
        <v>44197</v>
      </c>
      <c r="CM83" s="301">
        <v>44228</v>
      </c>
      <c r="CN83" s="301">
        <v>44256</v>
      </c>
      <c r="CO83" s="301">
        <v>44287</v>
      </c>
      <c r="CP83" s="301">
        <v>44317</v>
      </c>
      <c r="CQ83" s="301">
        <v>44348</v>
      </c>
      <c r="CS83" s="72"/>
      <c r="CT83" s="174" t="s">
        <v>36</v>
      </c>
      <c r="CU83" s="175" t="s">
        <v>203</v>
      </c>
      <c r="CV83" s="175" t="s">
        <v>204</v>
      </c>
      <c r="CW83" s="175" t="s">
        <v>205</v>
      </c>
      <c r="CX83" s="175" t="s">
        <v>206</v>
      </c>
      <c r="CY83" s="175" t="s">
        <v>44</v>
      </c>
      <c r="CZ83" s="175" t="s">
        <v>207</v>
      </c>
      <c r="DA83" s="175" t="s">
        <v>208</v>
      </c>
      <c r="DB83" s="175" t="s">
        <v>209</v>
      </c>
      <c r="DC83" s="175" t="s">
        <v>210</v>
      </c>
      <c r="DD83" s="175" t="s">
        <v>211</v>
      </c>
      <c r="DE83" s="175" t="s">
        <v>212</v>
      </c>
      <c r="DF83" s="175" t="s">
        <v>213</v>
      </c>
      <c r="DG83" s="176" t="s">
        <v>34</v>
      </c>
      <c r="DI83" s="72"/>
      <c r="DJ83" s="174" t="s">
        <v>36</v>
      </c>
      <c r="DK83" s="175" t="s">
        <v>203</v>
      </c>
      <c r="DL83" s="175" t="s">
        <v>204</v>
      </c>
      <c r="DM83" s="175" t="s">
        <v>205</v>
      </c>
      <c r="DN83" s="175" t="s">
        <v>206</v>
      </c>
      <c r="DO83" s="175" t="s">
        <v>44</v>
      </c>
      <c r="DP83" s="175" t="s">
        <v>207</v>
      </c>
      <c r="DQ83" s="175" t="s">
        <v>208</v>
      </c>
      <c r="DR83" s="175" t="s">
        <v>209</v>
      </c>
      <c r="DS83" s="175" t="s">
        <v>210</v>
      </c>
      <c r="DT83" s="175" t="s">
        <v>211</v>
      </c>
      <c r="DU83" s="175" t="s">
        <v>212</v>
      </c>
      <c r="DV83" s="175" t="s">
        <v>213</v>
      </c>
      <c r="DW83" s="176" t="s">
        <v>34</v>
      </c>
      <c r="DY83" s="72"/>
      <c r="DZ83" s="174" t="s">
        <v>36</v>
      </c>
      <c r="EA83" s="175" t="s">
        <v>203</v>
      </c>
      <c r="EB83" s="175" t="s">
        <v>204</v>
      </c>
      <c r="EC83" s="175" t="s">
        <v>205</v>
      </c>
      <c r="ED83" s="175" t="s">
        <v>206</v>
      </c>
      <c r="EE83" s="175" t="s">
        <v>44</v>
      </c>
      <c r="EF83" s="175" t="s">
        <v>207</v>
      </c>
      <c r="EG83" s="175" t="s">
        <v>208</v>
      </c>
      <c r="EH83" s="175" t="s">
        <v>209</v>
      </c>
      <c r="EI83" s="175" t="s">
        <v>210</v>
      </c>
      <c r="EJ83" s="175" t="s">
        <v>211</v>
      </c>
      <c r="EK83" s="175" t="s">
        <v>212</v>
      </c>
      <c r="EL83" s="175" t="s">
        <v>213</v>
      </c>
      <c r="EM83" s="176" t="s">
        <v>34</v>
      </c>
      <c r="EO83" s="72"/>
      <c r="EP83" s="174" t="s">
        <v>36</v>
      </c>
      <c r="EQ83" s="175" t="s">
        <v>203</v>
      </c>
      <c r="ER83" s="175" t="s">
        <v>204</v>
      </c>
      <c r="ES83" s="175" t="s">
        <v>205</v>
      </c>
      <c r="ET83" s="175" t="s">
        <v>206</v>
      </c>
      <c r="EU83" s="175" t="s">
        <v>44</v>
      </c>
      <c r="EV83" s="175" t="s">
        <v>207</v>
      </c>
      <c r="EW83" s="175" t="s">
        <v>208</v>
      </c>
      <c r="EX83" s="175" t="s">
        <v>209</v>
      </c>
      <c r="EY83" s="175" t="s">
        <v>210</v>
      </c>
      <c r="EZ83" s="175" t="s">
        <v>211</v>
      </c>
      <c r="FA83" s="175" t="s">
        <v>212</v>
      </c>
      <c r="FB83" s="175" t="s">
        <v>213</v>
      </c>
      <c r="FC83" s="176" t="s">
        <v>34</v>
      </c>
    </row>
    <row r="84" spans="1:160" ht="15" customHeight="1" x14ac:dyDescent="0.35">
      <c r="A84" s="495" t="s">
        <v>69</v>
      </c>
      <c r="B84" s="186" t="s">
        <v>66</v>
      </c>
      <c r="C84" s="296">
        <f t="shared" ref="C84:C96" si="650">$CR$98*CU84</f>
        <v>7960.5424448580907</v>
      </c>
      <c r="D84" s="296">
        <f t="shared" ref="D84:D96" si="651">$CR$98*CV84</f>
        <v>10614.056593144122</v>
      </c>
      <c r="E84" s="296">
        <f t="shared" ref="E84:E96" si="652">$CR$98*CW84</f>
        <v>10614.056593144122</v>
      </c>
      <c r="F84" s="296">
        <f t="shared" ref="F84:F96" si="653">$CR$98*CX84</f>
        <v>10614.056593144122</v>
      </c>
      <c r="G84" s="296">
        <f>$CR$98*CY84</f>
        <v>15921.084889716181</v>
      </c>
      <c r="H84" s="296">
        <f t="shared" ref="H84:H96" si="654">$CR$98*CZ84</f>
        <v>18574.599038002212</v>
      </c>
      <c r="I84" s="296">
        <f t="shared" ref="I84:I96" si="655">$CR$98*DA84</f>
        <v>18574.599038002212</v>
      </c>
      <c r="J84" s="296">
        <f t="shared" ref="J84:J96" si="656">$CR$98*DB84</f>
        <v>21228.113186288243</v>
      </c>
      <c r="K84" s="296">
        <f t="shared" ref="K84:K96" si="657">$CR$98*DC84</f>
        <v>23881.627334574274</v>
      </c>
      <c r="L84" s="296">
        <f t="shared" ref="L84:L96" si="658">$CR$98*DD84</f>
        <v>26535.141482860305</v>
      </c>
      <c r="M84" s="296">
        <f t="shared" ref="M84:M96" si="659">$CR$98*DE84</f>
        <v>39802.712224290452</v>
      </c>
      <c r="N84" s="296">
        <f t="shared" ref="N84:N96" si="660">$CR$98*DF84</f>
        <v>61030.825410578705</v>
      </c>
      <c r="O84" s="66">
        <f t="shared" ref="O84:O97" si="661">SUM(C84:N84)</f>
        <v>265351.41482860304</v>
      </c>
      <c r="Q84" s="495" t="s">
        <v>69</v>
      </c>
      <c r="R84" s="186" t="s">
        <v>66</v>
      </c>
      <c r="S84" s="296">
        <f t="shared" ref="S84:S96" si="662">$CR$98*DK84</f>
        <v>22863.645139377844</v>
      </c>
      <c r="T84" s="296">
        <f t="shared" ref="T84:T96" si="663">$CR$98*DL84</f>
        <v>30484.860185837129</v>
      </c>
      <c r="U84" s="296">
        <f t="shared" ref="U84:U96" si="664">$CR$98*DM84</f>
        <v>30484.860185837129</v>
      </c>
      <c r="V84" s="296">
        <f t="shared" ref="V84:V96" si="665">$CR$98*DN84</f>
        <v>30484.860185837129</v>
      </c>
      <c r="W84" s="296">
        <f t="shared" ref="W84:W96" si="666">$CR$98*DO84</f>
        <v>45727.290278755689</v>
      </c>
      <c r="X84" s="296">
        <f t="shared" ref="X84:X96" si="667">$CR$98*DP84</f>
        <v>53348.505325214981</v>
      </c>
      <c r="Y84" s="296">
        <f t="shared" ref="Y84:Y96" si="668">$CR$98*DQ84</f>
        <v>53348.505325214981</v>
      </c>
      <c r="Z84" s="296">
        <f t="shared" ref="Z84:Z96" si="669">$CR$98*DR84</f>
        <v>60969.720371674259</v>
      </c>
      <c r="AA84" s="296">
        <f t="shared" ref="AA84:AA96" si="670">$CR$98*DS84</f>
        <v>68590.935418133537</v>
      </c>
      <c r="AB84" s="296">
        <f t="shared" ref="AB84:AB96" si="671">$CR$98*DT84</f>
        <v>76212.150464592836</v>
      </c>
      <c r="AC84" s="296">
        <f t="shared" ref="AC84:AC96" si="672">$CR$98*DU84</f>
        <v>114318.22569688923</v>
      </c>
      <c r="AD84" s="296">
        <f t="shared" ref="AD84:AD96" si="673">$CR$98*DV84</f>
        <v>175287.9460685635</v>
      </c>
      <c r="AE84" s="66">
        <f t="shared" ref="AE84:AE97" si="674">SUM(S84:AD84)</f>
        <v>762121.50464592827</v>
      </c>
      <c r="AG84" s="495" t="s">
        <v>69</v>
      </c>
      <c r="AH84" s="186" t="s">
        <v>66</v>
      </c>
      <c r="AI84" s="296">
        <f t="shared" ref="AI84:AI96" si="675">$CR$98*EA84</f>
        <v>4960.1152413873197</v>
      </c>
      <c r="AJ84" s="296">
        <f t="shared" ref="AJ84:AJ96" si="676">$CR$98*EB84</f>
        <v>6613.4869885164271</v>
      </c>
      <c r="AK84" s="296">
        <f t="shared" ref="AK84:AK96" si="677">$CR$98*EC84</f>
        <v>6613.4869885164271</v>
      </c>
      <c r="AL84" s="296">
        <f t="shared" ref="AL84:AL96" si="678">$CR$98*ED84</f>
        <v>6613.4869885164271</v>
      </c>
      <c r="AM84" s="296">
        <f t="shared" ref="AM84:AM96" si="679">$CR$98*EE84</f>
        <v>9920.2304827746393</v>
      </c>
      <c r="AN84" s="296">
        <f t="shared" ref="AN84:AN96" si="680">$CR$98*EF84</f>
        <v>11573.602229903749</v>
      </c>
      <c r="AO84" s="296">
        <f t="shared" ref="AO84:AO96" si="681">$CR$98*EG84</f>
        <v>11573.602229903749</v>
      </c>
      <c r="AP84" s="296">
        <f t="shared" ref="AP84:AP96" si="682">$CR$98*EH84</f>
        <v>13226.973977032854</v>
      </c>
      <c r="AQ84" s="296">
        <f t="shared" ref="AQ84:AQ96" si="683">$CR$98*EI84</f>
        <v>14880.345724161962</v>
      </c>
      <c r="AR84" s="296">
        <f t="shared" ref="AR84:AR96" si="684">$CR$98*EJ84</f>
        <v>16533.717471291067</v>
      </c>
      <c r="AS84" s="296">
        <f t="shared" ref="AS84:AS96" si="685">$CR$98*EK84</f>
        <v>24800.576206936599</v>
      </c>
      <c r="AT84" s="296">
        <f t="shared" ref="AT84:AT96" si="686">$CR$98*EL84</f>
        <v>38027.550183969463</v>
      </c>
      <c r="AU84" s="66">
        <f t="shared" ref="AU84:AU97" si="687">SUM(AI84:AT84)</f>
        <v>165337.17471291067</v>
      </c>
      <c r="AW84" s="495" t="s">
        <v>69</v>
      </c>
      <c r="AX84" s="186" t="s">
        <v>66</v>
      </c>
      <c r="AY84" s="296">
        <f t="shared" ref="AY84:AY96" si="688">$CR$98*EQ84</f>
        <v>742.23420660177112</v>
      </c>
      <c r="AZ84" s="296">
        <f t="shared" ref="AZ84:AZ96" si="689">$CR$98*ER84</f>
        <v>989.64560880236161</v>
      </c>
      <c r="BA84" s="296">
        <f t="shared" ref="BA84:BA96" si="690">$CR$98*ES84</f>
        <v>989.64560880236161</v>
      </c>
      <c r="BB84" s="296">
        <f t="shared" ref="BB84:BB96" si="691">$CR$98*ET84</f>
        <v>989.64560880236161</v>
      </c>
      <c r="BC84" s="296">
        <f t="shared" ref="BC84:BC96" si="692">$CR$98*EU84</f>
        <v>1484.4684132035422</v>
      </c>
      <c r="BD84" s="296">
        <f t="shared" ref="BD84:BD96" si="693">$CR$98*EV84</f>
        <v>1731.8798154041328</v>
      </c>
      <c r="BE84" s="296">
        <f t="shared" ref="BE84:BE96" si="694">$CR$98*EW84</f>
        <v>1731.8798154041328</v>
      </c>
      <c r="BF84" s="296">
        <f t="shared" ref="BF84:BF96" si="695">$CR$98*EX84</f>
        <v>1979.2912176047232</v>
      </c>
      <c r="BG84" s="296">
        <f t="shared" ref="BG84:BG96" si="696">$CR$98*EY84</f>
        <v>2226.7026198053136</v>
      </c>
      <c r="BH84" s="296">
        <f t="shared" ref="BH84:BH96" si="697">$CR$98*EZ84</f>
        <v>2474.1140220059037</v>
      </c>
      <c r="BI84" s="296">
        <f t="shared" ref="BI84:BI96" si="698">$CR$98*FA84</f>
        <v>3711.1710330088558</v>
      </c>
      <c r="BJ84" s="296">
        <f t="shared" ref="BJ84:BJ96" si="699">$CR$98*FB84</f>
        <v>5690.4622506135793</v>
      </c>
      <c r="BK84" s="66">
        <f t="shared" ref="BK84:BK97" si="700">SUM(AY84:BJ84)</f>
        <v>24741.140220059038</v>
      </c>
      <c r="BL84" s="183"/>
      <c r="BM84" s="302">
        <v>0</v>
      </c>
      <c r="BN84" s="302">
        <v>0</v>
      </c>
      <c r="BO84" s="302">
        <v>0</v>
      </c>
      <c r="BP84" s="302">
        <v>0</v>
      </c>
      <c r="BQ84" s="302">
        <v>0</v>
      </c>
      <c r="BR84" s="302">
        <v>0</v>
      </c>
      <c r="BS84" s="302">
        <v>0</v>
      </c>
      <c r="BU84" s="302">
        <v>0</v>
      </c>
      <c r="BV84" s="302">
        <v>0</v>
      </c>
      <c r="BW84" s="302">
        <v>0</v>
      </c>
      <c r="BX84" s="302">
        <v>0</v>
      </c>
      <c r="BY84" s="302">
        <v>0</v>
      </c>
      <c r="BZ84" s="302">
        <v>0</v>
      </c>
      <c r="CA84" s="302">
        <v>0</v>
      </c>
      <c r="CC84" s="302">
        <v>0</v>
      </c>
      <c r="CD84" s="302">
        <v>0</v>
      </c>
      <c r="CE84" s="302">
        <v>0</v>
      </c>
      <c r="CF84" s="302">
        <v>0</v>
      </c>
      <c r="CG84" s="302">
        <v>0</v>
      </c>
      <c r="CH84" s="302">
        <v>0</v>
      </c>
      <c r="CI84" s="302">
        <v>0</v>
      </c>
      <c r="CK84" s="302">
        <v>0</v>
      </c>
      <c r="CL84" s="302">
        <v>0</v>
      </c>
      <c r="CM84" s="302">
        <v>0</v>
      </c>
      <c r="CN84" s="302">
        <v>0</v>
      </c>
      <c r="CO84" s="302">
        <v>0</v>
      </c>
      <c r="CP84" s="302">
        <v>0</v>
      </c>
      <c r="CQ84" s="302">
        <v>0</v>
      </c>
      <c r="CS84" s="495" t="s">
        <v>69</v>
      </c>
      <c r="CT84" s="186" t="s">
        <v>66</v>
      </c>
      <c r="CU84" s="394">
        <v>1.3076316166246496E-4</v>
      </c>
      <c r="CV84" s="395">
        <v>1.7435088221661997E-4</v>
      </c>
      <c r="CW84" s="395">
        <v>1.7435088221661997E-4</v>
      </c>
      <c r="CX84" s="395">
        <v>1.7435088221661997E-4</v>
      </c>
      <c r="CY84" s="395">
        <v>2.6152632332492992E-4</v>
      </c>
      <c r="CZ84" s="395">
        <v>3.0511404387908493E-4</v>
      </c>
      <c r="DA84" s="395">
        <v>3.0511404387908493E-4</v>
      </c>
      <c r="DB84" s="395">
        <v>3.4870176443323994E-4</v>
      </c>
      <c r="DC84" s="395">
        <v>3.922894849873949E-4</v>
      </c>
      <c r="DD84" s="395">
        <v>4.3587720554154991E-4</v>
      </c>
      <c r="DE84" s="395">
        <v>6.5381580831232482E-4</v>
      </c>
      <c r="DF84" s="395">
        <v>1.0025175727455648E-3</v>
      </c>
      <c r="DG84" s="368">
        <f t="shared" ref="DG84:DG97" si="701">SUM(CU84:DF84)</f>
        <v>4.3587720554154989E-3</v>
      </c>
      <c r="DI84" s="495" t="s">
        <v>69</v>
      </c>
      <c r="DJ84" s="186" t="s">
        <v>66</v>
      </c>
      <c r="DK84" s="394">
        <v>3.7556768854173138E-4</v>
      </c>
      <c r="DL84" s="395">
        <v>5.0075691805564191E-4</v>
      </c>
      <c r="DM84" s="395">
        <v>5.0075691805564191E-4</v>
      </c>
      <c r="DN84" s="395">
        <v>5.0075691805564191E-4</v>
      </c>
      <c r="DO84" s="395">
        <v>7.5113537708346276E-4</v>
      </c>
      <c r="DP84" s="395">
        <v>8.763246065973734E-4</v>
      </c>
      <c r="DQ84" s="395">
        <v>8.763246065973734E-4</v>
      </c>
      <c r="DR84" s="395">
        <v>1.0015138361112838E-3</v>
      </c>
      <c r="DS84" s="395">
        <v>1.1267030656251942E-3</v>
      </c>
      <c r="DT84" s="395">
        <v>1.2518922951391049E-3</v>
      </c>
      <c r="DU84" s="395">
        <v>1.877838442708657E-3</v>
      </c>
      <c r="DV84" s="395">
        <v>2.879352278819941E-3</v>
      </c>
      <c r="DW84" s="368">
        <f t="shared" ref="DW84:DW97" si="702">SUM(DK84:DV84)</f>
        <v>1.2518922951391048E-2</v>
      </c>
      <c r="DY84" s="495" t="s">
        <v>69</v>
      </c>
      <c r="DZ84" s="186" t="s">
        <v>66</v>
      </c>
      <c r="EA84" s="394">
        <v>8.1476903824931351E-5</v>
      </c>
      <c r="EB84" s="395">
        <v>1.0863587176657514E-4</v>
      </c>
      <c r="EC84" s="395">
        <v>1.0863587176657514E-4</v>
      </c>
      <c r="ED84" s="395">
        <v>1.0863587176657514E-4</v>
      </c>
      <c r="EE84" s="395">
        <v>1.629538076498627E-4</v>
      </c>
      <c r="EF84" s="395">
        <v>1.9011277559150653E-4</v>
      </c>
      <c r="EG84" s="395">
        <v>1.9011277559150653E-4</v>
      </c>
      <c r="EH84" s="395">
        <v>2.1727174353315028E-4</v>
      </c>
      <c r="EI84" s="395">
        <v>2.4443071147479408E-4</v>
      </c>
      <c r="EJ84" s="395">
        <v>2.7158967941643786E-4</v>
      </c>
      <c r="EK84" s="395">
        <v>4.0738451912465673E-4</v>
      </c>
      <c r="EL84" s="395">
        <v>6.246562626578072E-4</v>
      </c>
      <c r="EM84" s="368">
        <f t="shared" ref="EM84:EM97" si="703">SUM(EA84:EL84)</f>
        <v>2.7158967941643786E-3</v>
      </c>
      <c r="EO84" s="495" t="s">
        <v>69</v>
      </c>
      <c r="EP84" s="186" t="s">
        <v>66</v>
      </c>
      <c r="EQ84" s="394">
        <v>1.2192245970872279E-5</v>
      </c>
      <c r="ER84" s="395">
        <v>1.625632796116304E-5</v>
      </c>
      <c r="ES84" s="395">
        <v>1.625632796116304E-5</v>
      </c>
      <c r="ET84" s="395">
        <v>1.625632796116304E-5</v>
      </c>
      <c r="EU84" s="395">
        <v>2.4384491941744558E-5</v>
      </c>
      <c r="EV84" s="395">
        <v>2.8448573932035319E-5</v>
      </c>
      <c r="EW84" s="395">
        <v>2.8448573932035319E-5</v>
      </c>
      <c r="EX84" s="395">
        <v>3.251265592232608E-5</v>
      </c>
      <c r="EY84" s="395">
        <v>3.6576737912616838E-5</v>
      </c>
      <c r="EZ84" s="395">
        <v>4.0640819902907595E-5</v>
      </c>
      <c r="FA84" s="395">
        <v>6.0961229854361396E-5</v>
      </c>
      <c r="FB84" s="395">
        <v>9.3473885776687476E-5</v>
      </c>
      <c r="FC84" s="368">
        <f t="shared" ref="FC84:FC97" si="704">SUM(EQ84:FB84)</f>
        <v>4.0640819902907596E-4</v>
      </c>
    </row>
    <row r="85" spans="1:160" x14ac:dyDescent="0.35">
      <c r="A85" s="496"/>
      <c r="B85" s="186" t="s">
        <v>65</v>
      </c>
      <c r="C85" s="296">
        <f t="shared" si="650"/>
        <v>0</v>
      </c>
      <c r="D85" s="296">
        <f t="shared" si="651"/>
        <v>0</v>
      </c>
      <c r="E85" s="296">
        <f t="shared" si="652"/>
        <v>0</v>
      </c>
      <c r="F85" s="296">
        <f t="shared" si="653"/>
        <v>0</v>
      </c>
      <c r="G85" s="296">
        <f t="shared" ref="G85:G96" si="705">$CR$98*CY85</f>
        <v>0</v>
      </c>
      <c r="H85" s="296">
        <f t="shared" si="654"/>
        <v>0</v>
      </c>
      <c r="I85" s="296">
        <f t="shared" si="655"/>
        <v>0</v>
      </c>
      <c r="J85" s="296">
        <f t="shared" si="656"/>
        <v>0</v>
      </c>
      <c r="K85" s="296">
        <f t="shared" si="657"/>
        <v>0</v>
      </c>
      <c r="L85" s="296">
        <f t="shared" si="658"/>
        <v>0</v>
      </c>
      <c r="M85" s="296">
        <f t="shared" si="659"/>
        <v>0</v>
      </c>
      <c r="N85" s="296">
        <f t="shared" si="660"/>
        <v>0</v>
      </c>
      <c r="O85" s="66">
        <f t="shared" si="661"/>
        <v>0</v>
      </c>
      <c r="Q85" s="496"/>
      <c r="R85" s="186" t="s">
        <v>65</v>
      </c>
      <c r="S85" s="296">
        <f t="shared" si="662"/>
        <v>0</v>
      </c>
      <c r="T85" s="296">
        <f t="shared" si="663"/>
        <v>0</v>
      </c>
      <c r="U85" s="296">
        <f t="shared" si="664"/>
        <v>0</v>
      </c>
      <c r="V85" s="296">
        <f t="shared" si="665"/>
        <v>0</v>
      </c>
      <c r="W85" s="296">
        <f t="shared" si="666"/>
        <v>0</v>
      </c>
      <c r="X85" s="296">
        <f t="shared" si="667"/>
        <v>0</v>
      </c>
      <c r="Y85" s="296">
        <f t="shared" si="668"/>
        <v>0</v>
      </c>
      <c r="Z85" s="296">
        <f t="shared" si="669"/>
        <v>0</v>
      </c>
      <c r="AA85" s="296">
        <f t="shared" si="670"/>
        <v>0</v>
      </c>
      <c r="AB85" s="296">
        <f t="shared" si="671"/>
        <v>0</v>
      </c>
      <c r="AC85" s="296">
        <f t="shared" si="672"/>
        <v>0</v>
      </c>
      <c r="AD85" s="296">
        <f t="shared" si="673"/>
        <v>0</v>
      </c>
      <c r="AE85" s="66">
        <f t="shared" si="674"/>
        <v>0</v>
      </c>
      <c r="AG85" s="496"/>
      <c r="AH85" s="186" t="s">
        <v>65</v>
      </c>
      <c r="AI85" s="296">
        <f t="shared" si="675"/>
        <v>0</v>
      </c>
      <c r="AJ85" s="296">
        <f t="shared" si="676"/>
        <v>0</v>
      </c>
      <c r="AK85" s="296">
        <f t="shared" si="677"/>
        <v>0</v>
      </c>
      <c r="AL85" s="296">
        <f t="shared" si="678"/>
        <v>0</v>
      </c>
      <c r="AM85" s="296">
        <f t="shared" si="679"/>
        <v>0</v>
      </c>
      <c r="AN85" s="296">
        <f t="shared" si="680"/>
        <v>0</v>
      </c>
      <c r="AO85" s="296">
        <f t="shared" si="681"/>
        <v>0</v>
      </c>
      <c r="AP85" s="296">
        <f t="shared" si="682"/>
        <v>0</v>
      </c>
      <c r="AQ85" s="296">
        <f t="shared" si="683"/>
        <v>0</v>
      </c>
      <c r="AR85" s="296">
        <f t="shared" si="684"/>
        <v>0</v>
      </c>
      <c r="AS85" s="296">
        <f t="shared" si="685"/>
        <v>0</v>
      </c>
      <c r="AT85" s="296">
        <f t="shared" si="686"/>
        <v>0</v>
      </c>
      <c r="AU85" s="66">
        <f t="shared" si="687"/>
        <v>0</v>
      </c>
      <c r="AW85" s="496"/>
      <c r="AX85" s="186" t="s">
        <v>65</v>
      </c>
      <c r="AY85" s="296">
        <f t="shared" si="688"/>
        <v>0</v>
      </c>
      <c r="AZ85" s="296">
        <f t="shared" si="689"/>
        <v>0</v>
      </c>
      <c r="BA85" s="296">
        <f t="shared" si="690"/>
        <v>0</v>
      </c>
      <c r="BB85" s="296">
        <f t="shared" si="691"/>
        <v>0</v>
      </c>
      <c r="BC85" s="296">
        <f t="shared" si="692"/>
        <v>0</v>
      </c>
      <c r="BD85" s="296">
        <f t="shared" si="693"/>
        <v>0</v>
      </c>
      <c r="BE85" s="296">
        <f t="shared" si="694"/>
        <v>0</v>
      </c>
      <c r="BF85" s="296">
        <f t="shared" si="695"/>
        <v>0</v>
      </c>
      <c r="BG85" s="296">
        <f t="shared" si="696"/>
        <v>0</v>
      </c>
      <c r="BH85" s="296">
        <f t="shared" si="697"/>
        <v>0</v>
      </c>
      <c r="BI85" s="296">
        <f t="shared" si="698"/>
        <v>0</v>
      </c>
      <c r="BJ85" s="296">
        <f t="shared" si="699"/>
        <v>0</v>
      </c>
      <c r="BK85" s="66">
        <f t="shared" si="700"/>
        <v>0</v>
      </c>
      <c r="BM85" s="302">
        <v>0</v>
      </c>
      <c r="BN85" s="302">
        <v>0</v>
      </c>
      <c r="BO85" s="302">
        <v>0</v>
      </c>
      <c r="BP85" s="302">
        <v>0</v>
      </c>
      <c r="BQ85" s="302">
        <v>0</v>
      </c>
      <c r="BR85" s="302">
        <v>0</v>
      </c>
      <c r="BS85" s="302">
        <v>0</v>
      </c>
      <c r="BU85" s="302">
        <v>0</v>
      </c>
      <c r="BV85" s="302">
        <v>0</v>
      </c>
      <c r="BW85" s="302">
        <v>0</v>
      </c>
      <c r="BX85" s="302">
        <v>0</v>
      </c>
      <c r="BY85" s="302">
        <v>0</v>
      </c>
      <c r="BZ85" s="302">
        <v>0</v>
      </c>
      <c r="CA85" s="302">
        <v>0</v>
      </c>
      <c r="CC85" s="302">
        <v>0</v>
      </c>
      <c r="CD85" s="302">
        <v>0</v>
      </c>
      <c r="CE85" s="302">
        <v>0</v>
      </c>
      <c r="CF85" s="302">
        <v>0</v>
      </c>
      <c r="CG85" s="302">
        <v>0</v>
      </c>
      <c r="CH85" s="302">
        <v>0</v>
      </c>
      <c r="CI85" s="302">
        <v>0</v>
      </c>
      <c r="CK85" s="302">
        <v>0</v>
      </c>
      <c r="CL85" s="302">
        <v>0</v>
      </c>
      <c r="CM85" s="302">
        <v>0</v>
      </c>
      <c r="CN85" s="302">
        <v>0</v>
      </c>
      <c r="CO85" s="302">
        <v>0</v>
      </c>
      <c r="CP85" s="302">
        <v>0</v>
      </c>
      <c r="CQ85" s="302">
        <v>0</v>
      </c>
      <c r="CS85" s="496"/>
      <c r="CT85" s="186" t="s">
        <v>65</v>
      </c>
      <c r="CU85" s="395">
        <v>0</v>
      </c>
      <c r="CV85" s="395">
        <v>0</v>
      </c>
      <c r="CW85" s="395">
        <v>0</v>
      </c>
      <c r="CX85" s="395">
        <v>0</v>
      </c>
      <c r="CY85" s="395">
        <v>0</v>
      </c>
      <c r="CZ85" s="395">
        <v>0</v>
      </c>
      <c r="DA85" s="395">
        <v>0</v>
      </c>
      <c r="DB85" s="395">
        <v>0</v>
      </c>
      <c r="DC85" s="395">
        <v>0</v>
      </c>
      <c r="DD85" s="395">
        <v>0</v>
      </c>
      <c r="DE85" s="395">
        <v>0</v>
      </c>
      <c r="DF85" s="395">
        <v>0</v>
      </c>
      <c r="DG85" s="368">
        <f t="shared" si="701"/>
        <v>0</v>
      </c>
      <c r="DI85" s="496"/>
      <c r="DJ85" s="186" t="s">
        <v>65</v>
      </c>
      <c r="DK85" s="395">
        <v>0</v>
      </c>
      <c r="DL85" s="395">
        <v>0</v>
      </c>
      <c r="DM85" s="395">
        <v>0</v>
      </c>
      <c r="DN85" s="395">
        <v>0</v>
      </c>
      <c r="DO85" s="395">
        <v>0</v>
      </c>
      <c r="DP85" s="395">
        <v>0</v>
      </c>
      <c r="DQ85" s="395">
        <v>0</v>
      </c>
      <c r="DR85" s="395">
        <v>0</v>
      </c>
      <c r="DS85" s="395">
        <v>0</v>
      </c>
      <c r="DT85" s="395">
        <v>0</v>
      </c>
      <c r="DU85" s="395">
        <v>0</v>
      </c>
      <c r="DV85" s="395">
        <v>0</v>
      </c>
      <c r="DW85" s="368">
        <f t="shared" si="702"/>
        <v>0</v>
      </c>
      <c r="DY85" s="496"/>
      <c r="DZ85" s="186" t="s">
        <v>65</v>
      </c>
      <c r="EA85" s="395">
        <v>0</v>
      </c>
      <c r="EB85" s="395">
        <v>0</v>
      </c>
      <c r="EC85" s="395">
        <v>0</v>
      </c>
      <c r="ED85" s="395">
        <v>0</v>
      </c>
      <c r="EE85" s="395">
        <v>0</v>
      </c>
      <c r="EF85" s="395">
        <v>0</v>
      </c>
      <c r="EG85" s="395">
        <v>0</v>
      </c>
      <c r="EH85" s="395">
        <v>0</v>
      </c>
      <c r="EI85" s="395">
        <v>0</v>
      </c>
      <c r="EJ85" s="395">
        <v>0</v>
      </c>
      <c r="EK85" s="395">
        <v>0</v>
      </c>
      <c r="EL85" s="395">
        <v>0</v>
      </c>
      <c r="EM85" s="368">
        <f t="shared" si="703"/>
        <v>0</v>
      </c>
      <c r="EO85" s="496"/>
      <c r="EP85" s="186" t="s">
        <v>65</v>
      </c>
      <c r="EQ85" s="395">
        <v>0</v>
      </c>
      <c r="ER85" s="395">
        <v>0</v>
      </c>
      <c r="ES85" s="395">
        <v>0</v>
      </c>
      <c r="ET85" s="395">
        <v>0</v>
      </c>
      <c r="EU85" s="395">
        <v>0</v>
      </c>
      <c r="EV85" s="395">
        <v>0</v>
      </c>
      <c r="EW85" s="395">
        <v>0</v>
      </c>
      <c r="EX85" s="395">
        <v>0</v>
      </c>
      <c r="EY85" s="395">
        <v>0</v>
      </c>
      <c r="EZ85" s="395">
        <v>0</v>
      </c>
      <c r="FA85" s="395">
        <v>0</v>
      </c>
      <c r="FB85" s="395">
        <v>0</v>
      </c>
      <c r="FC85" s="368">
        <f t="shared" si="704"/>
        <v>0</v>
      </c>
    </row>
    <row r="86" spans="1:160" x14ac:dyDescent="0.35">
      <c r="A86" s="496"/>
      <c r="B86" s="186" t="s">
        <v>64</v>
      </c>
      <c r="C86" s="296">
        <f t="shared" si="650"/>
        <v>398.02712224290451</v>
      </c>
      <c r="D86" s="296">
        <f t="shared" si="651"/>
        <v>530.70282965720605</v>
      </c>
      <c r="E86" s="296">
        <f t="shared" si="652"/>
        <v>530.70282965720605</v>
      </c>
      <c r="F86" s="296">
        <f t="shared" si="653"/>
        <v>530.70282965720605</v>
      </c>
      <c r="G86" s="296">
        <f t="shared" si="705"/>
        <v>796.05424448580902</v>
      </c>
      <c r="H86" s="296">
        <f t="shared" si="654"/>
        <v>928.72995190011068</v>
      </c>
      <c r="I86" s="296">
        <f t="shared" si="655"/>
        <v>928.72995190011068</v>
      </c>
      <c r="J86" s="296">
        <f t="shared" si="656"/>
        <v>1061.4056593144121</v>
      </c>
      <c r="K86" s="296">
        <f t="shared" si="657"/>
        <v>1194.0813667287136</v>
      </c>
      <c r="L86" s="296">
        <f t="shared" si="658"/>
        <v>1326.7570741430152</v>
      </c>
      <c r="M86" s="296">
        <f t="shared" si="659"/>
        <v>1990.1356112145227</v>
      </c>
      <c r="N86" s="296">
        <f t="shared" si="660"/>
        <v>3051.5412705289345</v>
      </c>
      <c r="O86" s="66">
        <f t="shared" si="661"/>
        <v>13267.570741430151</v>
      </c>
      <c r="Q86" s="496"/>
      <c r="R86" s="186" t="s">
        <v>64</v>
      </c>
      <c r="S86" s="296">
        <f t="shared" si="662"/>
        <v>1143.1822569688923</v>
      </c>
      <c r="T86" s="296">
        <f t="shared" si="663"/>
        <v>1524.2430092918567</v>
      </c>
      <c r="U86" s="296">
        <f t="shared" si="664"/>
        <v>1524.2430092918567</v>
      </c>
      <c r="V86" s="296">
        <f t="shared" si="665"/>
        <v>1524.2430092918567</v>
      </c>
      <c r="W86" s="296">
        <f t="shared" si="666"/>
        <v>2286.3645139377845</v>
      </c>
      <c r="X86" s="296">
        <f t="shared" si="667"/>
        <v>2667.4252662607491</v>
      </c>
      <c r="Y86" s="296">
        <f t="shared" si="668"/>
        <v>2667.4252662607491</v>
      </c>
      <c r="Z86" s="296">
        <f t="shared" si="669"/>
        <v>3048.4860185837133</v>
      </c>
      <c r="AA86" s="296">
        <f t="shared" si="670"/>
        <v>3429.5467709066766</v>
      </c>
      <c r="AB86" s="296">
        <f t="shared" si="671"/>
        <v>3810.6075232296412</v>
      </c>
      <c r="AC86" s="296">
        <f t="shared" si="672"/>
        <v>5715.9112848444611</v>
      </c>
      <c r="AD86" s="296">
        <f t="shared" si="673"/>
        <v>8764.3973034281753</v>
      </c>
      <c r="AE86" s="66">
        <f t="shared" si="674"/>
        <v>38106.075232296411</v>
      </c>
      <c r="AG86" s="496"/>
      <c r="AH86" s="186" t="s">
        <v>64</v>
      </c>
      <c r="AI86" s="296">
        <f t="shared" si="675"/>
        <v>248.00576206936603</v>
      </c>
      <c r="AJ86" s="296">
        <f t="shared" si="676"/>
        <v>330.67434942582139</v>
      </c>
      <c r="AK86" s="296">
        <f t="shared" si="677"/>
        <v>330.67434942582139</v>
      </c>
      <c r="AL86" s="296">
        <f t="shared" si="678"/>
        <v>330.67434942582139</v>
      </c>
      <c r="AM86" s="296">
        <f t="shared" si="679"/>
        <v>496.01152413873206</v>
      </c>
      <c r="AN86" s="296">
        <f t="shared" si="680"/>
        <v>578.68011149518748</v>
      </c>
      <c r="AO86" s="296">
        <f t="shared" si="681"/>
        <v>578.68011149518748</v>
      </c>
      <c r="AP86" s="296">
        <f t="shared" si="682"/>
        <v>661.34869885164278</v>
      </c>
      <c r="AQ86" s="296">
        <f t="shared" si="683"/>
        <v>744.01728620809808</v>
      </c>
      <c r="AR86" s="296">
        <f t="shared" si="684"/>
        <v>826.6858735645535</v>
      </c>
      <c r="AS86" s="296">
        <f t="shared" si="685"/>
        <v>1240.0288103468299</v>
      </c>
      <c r="AT86" s="296">
        <f t="shared" si="686"/>
        <v>1901.3775091984728</v>
      </c>
      <c r="AU86" s="66">
        <f t="shared" si="687"/>
        <v>8266.8587356455355</v>
      </c>
      <c r="AW86" s="496"/>
      <c r="AX86" s="186" t="s">
        <v>64</v>
      </c>
      <c r="AY86" s="296">
        <f t="shared" si="688"/>
        <v>37.111710330088556</v>
      </c>
      <c r="AZ86" s="296">
        <f t="shared" si="689"/>
        <v>49.482280440118075</v>
      </c>
      <c r="BA86" s="296">
        <f t="shared" si="690"/>
        <v>49.482280440118075</v>
      </c>
      <c r="BB86" s="296">
        <f t="shared" si="691"/>
        <v>49.482280440118075</v>
      </c>
      <c r="BC86" s="296">
        <f t="shared" si="692"/>
        <v>74.223420660177112</v>
      </c>
      <c r="BD86" s="296">
        <f t="shared" si="693"/>
        <v>86.593990770206631</v>
      </c>
      <c r="BE86" s="296">
        <f t="shared" si="694"/>
        <v>86.593990770206631</v>
      </c>
      <c r="BF86" s="296">
        <f t="shared" si="695"/>
        <v>98.964560880236149</v>
      </c>
      <c r="BG86" s="296">
        <f t="shared" si="696"/>
        <v>111.33513099026567</v>
      </c>
      <c r="BH86" s="296">
        <f t="shared" si="697"/>
        <v>123.7057011002952</v>
      </c>
      <c r="BI86" s="296">
        <f t="shared" si="698"/>
        <v>185.55855165044278</v>
      </c>
      <c r="BJ86" s="296">
        <f t="shared" si="699"/>
        <v>284.52311253067899</v>
      </c>
      <c r="BK86" s="66">
        <f t="shared" si="700"/>
        <v>1237.0570110029521</v>
      </c>
      <c r="BM86" s="302">
        <v>0</v>
      </c>
      <c r="BN86" s="302">
        <v>0</v>
      </c>
      <c r="BO86" s="302">
        <v>0</v>
      </c>
      <c r="BP86" s="302">
        <v>0</v>
      </c>
      <c r="BQ86" s="302">
        <v>0</v>
      </c>
      <c r="BR86" s="302">
        <v>0</v>
      </c>
      <c r="BS86" s="302">
        <v>0</v>
      </c>
      <c r="BU86" s="302">
        <v>0</v>
      </c>
      <c r="BV86" s="302">
        <v>0</v>
      </c>
      <c r="BW86" s="302">
        <v>0</v>
      </c>
      <c r="BX86" s="302">
        <v>0</v>
      </c>
      <c r="BY86" s="302">
        <v>0</v>
      </c>
      <c r="BZ86" s="302">
        <v>0</v>
      </c>
      <c r="CA86" s="302">
        <v>0</v>
      </c>
      <c r="CC86" s="302">
        <v>0</v>
      </c>
      <c r="CD86" s="302">
        <v>0</v>
      </c>
      <c r="CE86" s="302">
        <v>0</v>
      </c>
      <c r="CF86" s="302">
        <v>0</v>
      </c>
      <c r="CG86" s="302">
        <v>0</v>
      </c>
      <c r="CH86" s="302">
        <v>0</v>
      </c>
      <c r="CI86" s="302">
        <v>0</v>
      </c>
      <c r="CK86" s="302">
        <v>0</v>
      </c>
      <c r="CL86" s="302">
        <v>0</v>
      </c>
      <c r="CM86" s="302">
        <v>0</v>
      </c>
      <c r="CN86" s="302">
        <v>0</v>
      </c>
      <c r="CO86" s="302">
        <v>0</v>
      </c>
      <c r="CP86" s="302">
        <v>0</v>
      </c>
      <c r="CQ86" s="302">
        <v>0</v>
      </c>
      <c r="CS86" s="496"/>
      <c r="CT86" s="186" t="s">
        <v>64</v>
      </c>
      <c r="CU86" s="395">
        <v>6.5381580831232476E-6</v>
      </c>
      <c r="CV86" s="395">
        <v>8.7175441108309979E-6</v>
      </c>
      <c r="CW86" s="395">
        <v>8.7175441108309979E-6</v>
      </c>
      <c r="CX86" s="395">
        <v>8.7175441108309979E-6</v>
      </c>
      <c r="CY86" s="395">
        <v>1.3076316166246495E-5</v>
      </c>
      <c r="CZ86" s="395">
        <v>1.5255702193954247E-5</v>
      </c>
      <c r="DA86" s="395">
        <v>1.5255702193954247E-5</v>
      </c>
      <c r="DB86" s="395">
        <v>1.7435088221661996E-5</v>
      </c>
      <c r="DC86" s="395">
        <v>1.9614474249369744E-5</v>
      </c>
      <c r="DD86" s="395">
        <v>2.1793860277077496E-5</v>
      </c>
      <c r="DE86" s="395">
        <v>3.2690790415616239E-5</v>
      </c>
      <c r="DF86" s="395">
        <v>5.0125878637278235E-5</v>
      </c>
      <c r="DG86" s="368">
        <f t="shared" si="701"/>
        <v>2.1793860277077496E-4</v>
      </c>
      <c r="DI86" s="496"/>
      <c r="DJ86" s="186" t="s">
        <v>64</v>
      </c>
      <c r="DK86" s="395">
        <v>1.8778384427086571E-5</v>
      </c>
      <c r="DL86" s="395">
        <v>2.5037845902782097E-5</v>
      </c>
      <c r="DM86" s="395">
        <v>2.5037845902782097E-5</v>
      </c>
      <c r="DN86" s="395">
        <v>2.5037845902782097E-5</v>
      </c>
      <c r="DO86" s="395">
        <v>3.7556768854173142E-5</v>
      </c>
      <c r="DP86" s="395">
        <v>4.3816230329868671E-5</v>
      </c>
      <c r="DQ86" s="395">
        <v>4.3816230329868671E-5</v>
      </c>
      <c r="DR86" s="395">
        <v>5.0075691805564194E-5</v>
      </c>
      <c r="DS86" s="395">
        <v>5.633515328125971E-5</v>
      </c>
      <c r="DT86" s="395">
        <v>6.2594614756955239E-5</v>
      </c>
      <c r="DU86" s="395">
        <v>9.3891922135432845E-5</v>
      </c>
      <c r="DV86" s="395">
        <v>1.4396761394099705E-4</v>
      </c>
      <c r="DW86" s="368">
        <f t="shared" si="702"/>
        <v>6.2594614756955234E-4</v>
      </c>
      <c r="DY86" s="496"/>
      <c r="DZ86" s="186" t="s">
        <v>64</v>
      </c>
      <c r="EA86" s="395">
        <v>4.0738451912465679E-6</v>
      </c>
      <c r="EB86" s="395">
        <v>5.4317935883287575E-6</v>
      </c>
      <c r="EC86" s="395">
        <v>5.4317935883287575E-6</v>
      </c>
      <c r="ED86" s="395">
        <v>5.4317935883287575E-6</v>
      </c>
      <c r="EE86" s="395">
        <v>8.1476903824931358E-6</v>
      </c>
      <c r="EF86" s="395">
        <v>9.5056387795753262E-6</v>
      </c>
      <c r="EG86" s="395">
        <v>9.5056387795753262E-6</v>
      </c>
      <c r="EH86" s="395">
        <v>1.0863587176657515E-5</v>
      </c>
      <c r="EI86" s="395">
        <v>1.2221535573739704E-5</v>
      </c>
      <c r="EJ86" s="395">
        <v>1.3579483970821894E-5</v>
      </c>
      <c r="EK86" s="395">
        <v>2.0369225956232838E-5</v>
      </c>
      <c r="EL86" s="395">
        <v>3.1232813132890354E-5</v>
      </c>
      <c r="EM86" s="368">
        <f t="shared" si="703"/>
        <v>1.3579483970821895E-4</v>
      </c>
      <c r="EO86" s="496"/>
      <c r="EP86" s="186" t="s">
        <v>64</v>
      </c>
      <c r="EQ86" s="395">
        <v>6.0961229854361398E-7</v>
      </c>
      <c r="ER86" s="395">
        <v>8.1281639805815194E-7</v>
      </c>
      <c r="ES86" s="395">
        <v>8.1281639805815194E-7</v>
      </c>
      <c r="ET86" s="395">
        <v>8.1281639805815194E-7</v>
      </c>
      <c r="EU86" s="395">
        <v>1.219224597087228E-6</v>
      </c>
      <c r="EV86" s="395">
        <v>1.4224286966017659E-6</v>
      </c>
      <c r="EW86" s="395">
        <v>1.4224286966017659E-6</v>
      </c>
      <c r="EX86" s="395">
        <v>1.6256327961163039E-6</v>
      </c>
      <c r="EY86" s="395">
        <v>1.8288368956308418E-6</v>
      </c>
      <c r="EZ86" s="395">
        <v>2.03204099514538E-6</v>
      </c>
      <c r="FA86" s="395">
        <v>3.0480614927180698E-6</v>
      </c>
      <c r="FB86" s="395">
        <v>4.6736942888343743E-6</v>
      </c>
      <c r="FC86" s="368">
        <f t="shared" si="704"/>
        <v>2.0320409951453801E-5</v>
      </c>
    </row>
    <row r="87" spans="1:160" x14ac:dyDescent="0.35">
      <c r="A87" s="496"/>
      <c r="B87" s="186" t="s">
        <v>63</v>
      </c>
      <c r="C87" s="296">
        <f t="shared" si="650"/>
        <v>31842.169779432363</v>
      </c>
      <c r="D87" s="296">
        <f t="shared" si="651"/>
        <v>42456.226372576486</v>
      </c>
      <c r="E87" s="296">
        <f t="shared" si="652"/>
        <v>42456.226372576486</v>
      </c>
      <c r="F87" s="296">
        <f t="shared" si="653"/>
        <v>42456.226372576486</v>
      </c>
      <c r="G87" s="296">
        <f t="shared" si="705"/>
        <v>63684.339558864725</v>
      </c>
      <c r="H87" s="296">
        <f t="shared" si="654"/>
        <v>74298.396152008849</v>
      </c>
      <c r="I87" s="296">
        <f t="shared" si="655"/>
        <v>74298.396152008849</v>
      </c>
      <c r="J87" s="296">
        <f t="shared" si="656"/>
        <v>84912.452745152972</v>
      </c>
      <c r="K87" s="296">
        <f t="shared" si="657"/>
        <v>95526.509338297095</v>
      </c>
      <c r="L87" s="296">
        <f t="shared" si="658"/>
        <v>106140.56593144122</v>
      </c>
      <c r="M87" s="296">
        <f t="shared" si="659"/>
        <v>159210.84889716181</v>
      </c>
      <c r="N87" s="296">
        <f t="shared" si="660"/>
        <v>244123.30164231482</v>
      </c>
      <c r="O87" s="66">
        <f t="shared" si="661"/>
        <v>1061405.6593144122</v>
      </c>
      <c r="Q87" s="496"/>
      <c r="R87" s="186" t="s">
        <v>63</v>
      </c>
      <c r="S87" s="296">
        <f t="shared" si="662"/>
        <v>91454.580557511377</v>
      </c>
      <c r="T87" s="296">
        <f t="shared" si="663"/>
        <v>121939.44074334852</v>
      </c>
      <c r="U87" s="296">
        <f t="shared" si="664"/>
        <v>121939.44074334852</v>
      </c>
      <c r="V87" s="296">
        <f t="shared" si="665"/>
        <v>121939.44074334852</v>
      </c>
      <c r="W87" s="296">
        <f t="shared" si="666"/>
        <v>182909.16111502275</v>
      </c>
      <c r="X87" s="296">
        <f t="shared" si="667"/>
        <v>213394.02130085992</v>
      </c>
      <c r="Y87" s="296">
        <f t="shared" si="668"/>
        <v>213394.02130085992</v>
      </c>
      <c r="Z87" s="296">
        <f t="shared" si="669"/>
        <v>243878.88148669704</v>
      </c>
      <c r="AA87" s="296">
        <f t="shared" si="670"/>
        <v>274363.74167253415</v>
      </c>
      <c r="AB87" s="296">
        <f t="shared" si="671"/>
        <v>304848.60185837134</v>
      </c>
      <c r="AC87" s="296">
        <f t="shared" si="672"/>
        <v>457272.90278755693</v>
      </c>
      <c r="AD87" s="296">
        <f t="shared" si="673"/>
        <v>701151.78427425399</v>
      </c>
      <c r="AE87" s="66">
        <f t="shared" si="674"/>
        <v>3048486.0185837131</v>
      </c>
      <c r="AG87" s="496"/>
      <c r="AH87" s="186" t="s">
        <v>63</v>
      </c>
      <c r="AI87" s="296">
        <f t="shared" si="675"/>
        <v>19840.460965549279</v>
      </c>
      <c r="AJ87" s="296">
        <f t="shared" si="676"/>
        <v>26453.947954065708</v>
      </c>
      <c r="AK87" s="296">
        <f t="shared" si="677"/>
        <v>26453.947954065708</v>
      </c>
      <c r="AL87" s="296">
        <f t="shared" si="678"/>
        <v>26453.947954065708</v>
      </c>
      <c r="AM87" s="296">
        <f t="shared" si="679"/>
        <v>39680.921931098557</v>
      </c>
      <c r="AN87" s="296">
        <f t="shared" si="680"/>
        <v>46294.408919614994</v>
      </c>
      <c r="AO87" s="296">
        <f t="shared" si="681"/>
        <v>46294.408919614994</v>
      </c>
      <c r="AP87" s="296">
        <f t="shared" si="682"/>
        <v>52907.895908131417</v>
      </c>
      <c r="AQ87" s="296">
        <f t="shared" si="683"/>
        <v>59521.382896647847</v>
      </c>
      <c r="AR87" s="296">
        <f t="shared" si="684"/>
        <v>66134.869885164269</v>
      </c>
      <c r="AS87" s="296">
        <f t="shared" si="685"/>
        <v>99202.304827746397</v>
      </c>
      <c r="AT87" s="296">
        <f t="shared" si="686"/>
        <v>152110.20073587785</v>
      </c>
      <c r="AU87" s="66">
        <f t="shared" si="687"/>
        <v>661348.69885164266</v>
      </c>
      <c r="AW87" s="496"/>
      <c r="AX87" s="186" t="s">
        <v>63</v>
      </c>
      <c r="AY87" s="296">
        <f t="shared" si="688"/>
        <v>2968.9368264070845</v>
      </c>
      <c r="AZ87" s="296">
        <f t="shared" si="689"/>
        <v>3958.5824352094464</v>
      </c>
      <c r="BA87" s="296">
        <f t="shared" si="690"/>
        <v>3958.5824352094464</v>
      </c>
      <c r="BB87" s="296">
        <f t="shared" si="691"/>
        <v>3958.5824352094464</v>
      </c>
      <c r="BC87" s="296">
        <f t="shared" si="692"/>
        <v>5937.873652814169</v>
      </c>
      <c r="BD87" s="296">
        <f t="shared" si="693"/>
        <v>6927.5192616165314</v>
      </c>
      <c r="BE87" s="296">
        <f t="shared" si="694"/>
        <v>6927.5192616165314</v>
      </c>
      <c r="BF87" s="296">
        <f t="shared" si="695"/>
        <v>7917.1648704188929</v>
      </c>
      <c r="BG87" s="296">
        <f t="shared" si="696"/>
        <v>8906.8104792212544</v>
      </c>
      <c r="BH87" s="296">
        <f t="shared" si="697"/>
        <v>9896.4560880236149</v>
      </c>
      <c r="BI87" s="296">
        <f t="shared" si="698"/>
        <v>14844.684132035423</v>
      </c>
      <c r="BJ87" s="296">
        <f t="shared" si="699"/>
        <v>22761.849002454317</v>
      </c>
      <c r="BK87" s="66">
        <f t="shared" si="700"/>
        <v>98964.560880236153</v>
      </c>
      <c r="BM87" s="302">
        <v>0</v>
      </c>
      <c r="BN87" s="302">
        <v>0</v>
      </c>
      <c r="BO87" s="302">
        <v>0</v>
      </c>
      <c r="BP87" s="302">
        <v>0</v>
      </c>
      <c r="BQ87" s="302">
        <v>0</v>
      </c>
      <c r="BR87" s="302">
        <v>0</v>
      </c>
      <c r="BS87" s="302">
        <v>0</v>
      </c>
      <c r="BU87" s="302">
        <v>0</v>
      </c>
      <c r="BV87" s="302">
        <v>0</v>
      </c>
      <c r="BW87" s="302">
        <v>0</v>
      </c>
      <c r="BX87" s="302">
        <v>0</v>
      </c>
      <c r="BY87" s="302">
        <v>0</v>
      </c>
      <c r="BZ87" s="302">
        <v>0</v>
      </c>
      <c r="CA87" s="302">
        <v>0</v>
      </c>
      <c r="CC87" s="302">
        <v>0</v>
      </c>
      <c r="CD87" s="302">
        <v>0</v>
      </c>
      <c r="CE87" s="302">
        <v>0</v>
      </c>
      <c r="CF87" s="302">
        <v>0</v>
      </c>
      <c r="CG87" s="302">
        <v>0</v>
      </c>
      <c r="CH87" s="302">
        <v>0</v>
      </c>
      <c r="CI87" s="302">
        <v>0</v>
      </c>
      <c r="CK87" s="302">
        <v>0</v>
      </c>
      <c r="CL87" s="302">
        <v>0</v>
      </c>
      <c r="CM87" s="302">
        <v>0</v>
      </c>
      <c r="CN87" s="302">
        <v>0</v>
      </c>
      <c r="CO87" s="302">
        <v>0</v>
      </c>
      <c r="CP87" s="302">
        <v>0</v>
      </c>
      <c r="CQ87" s="302">
        <v>0</v>
      </c>
      <c r="CS87" s="496"/>
      <c r="CT87" s="186" t="s">
        <v>63</v>
      </c>
      <c r="CU87" s="395">
        <v>5.2305264664985983E-4</v>
      </c>
      <c r="CV87" s="395">
        <v>6.9740352886647988E-4</v>
      </c>
      <c r="CW87" s="395">
        <v>6.9740352886647988E-4</v>
      </c>
      <c r="CX87" s="395">
        <v>6.9740352886647988E-4</v>
      </c>
      <c r="CY87" s="395">
        <v>1.0461052932997197E-3</v>
      </c>
      <c r="CZ87" s="395">
        <v>1.2204561755163397E-3</v>
      </c>
      <c r="DA87" s="395">
        <v>1.2204561755163397E-3</v>
      </c>
      <c r="DB87" s="395">
        <v>1.3948070577329598E-3</v>
      </c>
      <c r="DC87" s="395">
        <v>1.5691579399495796E-3</v>
      </c>
      <c r="DD87" s="395">
        <v>1.7435088221661997E-3</v>
      </c>
      <c r="DE87" s="395">
        <v>2.6152632332492993E-3</v>
      </c>
      <c r="DF87" s="395">
        <v>4.0100702909822592E-3</v>
      </c>
      <c r="DG87" s="368">
        <f t="shared" si="701"/>
        <v>1.7435088221661996E-2</v>
      </c>
      <c r="DI87" s="496"/>
      <c r="DJ87" s="186" t="s">
        <v>63</v>
      </c>
      <c r="DK87" s="395">
        <v>1.5022707541669255E-3</v>
      </c>
      <c r="DL87" s="395">
        <v>2.0030276722225676E-3</v>
      </c>
      <c r="DM87" s="395">
        <v>2.0030276722225676E-3</v>
      </c>
      <c r="DN87" s="395">
        <v>2.0030276722225676E-3</v>
      </c>
      <c r="DO87" s="395">
        <v>3.004541508333851E-3</v>
      </c>
      <c r="DP87" s="395">
        <v>3.5052984263894936E-3</v>
      </c>
      <c r="DQ87" s="395">
        <v>3.5052984263894936E-3</v>
      </c>
      <c r="DR87" s="395">
        <v>4.0060553444451353E-3</v>
      </c>
      <c r="DS87" s="395">
        <v>4.506812262500777E-3</v>
      </c>
      <c r="DT87" s="395">
        <v>5.0075691805564196E-3</v>
      </c>
      <c r="DU87" s="395">
        <v>7.511353770834628E-3</v>
      </c>
      <c r="DV87" s="395">
        <v>1.1517409115279764E-2</v>
      </c>
      <c r="DW87" s="368">
        <f t="shared" si="702"/>
        <v>5.007569180556419E-2</v>
      </c>
      <c r="DY87" s="496"/>
      <c r="DZ87" s="186" t="s">
        <v>63</v>
      </c>
      <c r="EA87" s="395">
        <v>3.259076152997254E-4</v>
      </c>
      <c r="EB87" s="395">
        <v>4.3454348706630056E-4</v>
      </c>
      <c r="EC87" s="395">
        <v>4.3454348706630056E-4</v>
      </c>
      <c r="ED87" s="395">
        <v>4.3454348706630056E-4</v>
      </c>
      <c r="EE87" s="395">
        <v>6.5181523059945081E-4</v>
      </c>
      <c r="EF87" s="395">
        <v>7.6045110236602612E-4</v>
      </c>
      <c r="EG87" s="395">
        <v>7.6045110236602612E-4</v>
      </c>
      <c r="EH87" s="395">
        <v>8.6908697413260111E-4</v>
      </c>
      <c r="EI87" s="395">
        <v>9.7772284589917632E-4</v>
      </c>
      <c r="EJ87" s="395">
        <v>1.0863587176657514E-3</v>
      </c>
      <c r="EK87" s="395">
        <v>1.6295380764986269E-3</v>
      </c>
      <c r="EL87" s="395">
        <v>2.4986250506312288E-3</v>
      </c>
      <c r="EM87" s="368">
        <f t="shared" si="703"/>
        <v>1.0863587176657514E-2</v>
      </c>
      <c r="EO87" s="496"/>
      <c r="EP87" s="186" t="s">
        <v>63</v>
      </c>
      <c r="EQ87" s="395">
        <v>4.8768983883489117E-5</v>
      </c>
      <c r="ER87" s="395">
        <v>6.502531184465216E-5</v>
      </c>
      <c r="ES87" s="395">
        <v>6.502531184465216E-5</v>
      </c>
      <c r="ET87" s="395">
        <v>6.502531184465216E-5</v>
      </c>
      <c r="EU87" s="395">
        <v>9.7537967766978234E-5</v>
      </c>
      <c r="EV87" s="395">
        <v>1.1379429572814128E-4</v>
      </c>
      <c r="EW87" s="395">
        <v>1.1379429572814128E-4</v>
      </c>
      <c r="EX87" s="395">
        <v>1.3005062368930432E-4</v>
      </c>
      <c r="EY87" s="395">
        <v>1.4630695165046735E-4</v>
      </c>
      <c r="EZ87" s="395">
        <v>1.6256327961163038E-4</v>
      </c>
      <c r="FA87" s="395">
        <v>2.4384491941744558E-4</v>
      </c>
      <c r="FB87" s="395">
        <v>3.738955431067499E-4</v>
      </c>
      <c r="FC87" s="368">
        <f t="shared" si="704"/>
        <v>1.6256327961163039E-3</v>
      </c>
    </row>
    <row r="88" spans="1:160" x14ac:dyDescent="0.35">
      <c r="A88" s="496"/>
      <c r="B88" s="186" t="s">
        <v>62</v>
      </c>
      <c r="C88" s="296">
        <f t="shared" si="650"/>
        <v>0</v>
      </c>
      <c r="D88" s="296">
        <f t="shared" si="651"/>
        <v>0</v>
      </c>
      <c r="E88" s="296">
        <f t="shared" si="652"/>
        <v>0</v>
      </c>
      <c r="F88" s="296">
        <f t="shared" si="653"/>
        <v>0</v>
      </c>
      <c r="G88" s="296">
        <f t="shared" si="705"/>
        <v>0</v>
      </c>
      <c r="H88" s="296">
        <f t="shared" si="654"/>
        <v>0</v>
      </c>
      <c r="I88" s="296">
        <f t="shared" si="655"/>
        <v>0</v>
      </c>
      <c r="J88" s="296">
        <f t="shared" si="656"/>
        <v>0</v>
      </c>
      <c r="K88" s="296">
        <f t="shared" si="657"/>
        <v>0</v>
      </c>
      <c r="L88" s="296">
        <f t="shared" si="658"/>
        <v>0</v>
      </c>
      <c r="M88" s="296">
        <f t="shared" si="659"/>
        <v>0</v>
      </c>
      <c r="N88" s="296">
        <f t="shared" si="660"/>
        <v>0</v>
      </c>
      <c r="O88" s="66">
        <f t="shared" si="661"/>
        <v>0</v>
      </c>
      <c r="Q88" s="496"/>
      <c r="R88" s="186" t="s">
        <v>62</v>
      </c>
      <c r="S88" s="296">
        <f t="shared" si="662"/>
        <v>0</v>
      </c>
      <c r="T88" s="296">
        <f t="shared" si="663"/>
        <v>0</v>
      </c>
      <c r="U88" s="296">
        <f t="shared" si="664"/>
        <v>0</v>
      </c>
      <c r="V88" s="296">
        <f t="shared" si="665"/>
        <v>0</v>
      </c>
      <c r="W88" s="296">
        <f t="shared" si="666"/>
        <v>0</v>
      </c>
      <c r="X88" s="296">
        <f t="shared" si="667"/>
        <v>0</v>
      </c>
      <c r="Y88" s="296">
        <f t="shared" si="668"/>
        <v>0</v>
      </c>
      <c r="Z88" s="296">
        <f t="shared" si="669"/>
        <v>0</v>
      </c>
      <c r="AA88" s="296">
        <f t="shared" si="670"/>
        <v>0</v>
      </c>
      <c r="AB88" s="296">
        <f t="shared" si="671"/>
        <v>0</v>
      </c>
      <c r="AC88" s="296">
        <f t="shared" si="672"/>
        <v>0</v>
      </c>
      <c r="AD88" s="296">
        <f t="shared" si="673"/>
        <v>0</v>
      </c>
      <c r="AE88" s="66">
        <f t="shared" si="674"/>
        <v>0</v>
      </c>
      <c r="AG88" s="496"/>
      <c r="AH88" s="186" t="s">
        <v>62</v>
      </c>
      <c r="AI88" s="296">
        <f t="shared" si="675"/>
        <v>0</v>
      </c>
      <c r="AJ88" s="296">
        <f t="shared" si="676"/>
        <v>0</v>
      </c>
      <c r="AK88" s="296">
        <f t="shared" si="677"/>
        <v>0</v>
      </c>
      <c r="AL88" s="296">
        <f t="shared" si="678"/>
        <v>0</v>
      </c>
      <c r="AM88" s="296">
        <f t="shared" si="679"/>
        <v>0</v>
      </c>
      <c r="AN88" s="296">
        <f t="shared" si="680"/>
        <v>0</v>
      </c>
      <c r="AO88" s="296">
        <f t="shared" si="681"/>
        <v>0</v>
      </c>
      <c r="AP88" s="296">
        <f t="shared" si="682"/>
        <v>0</v>
      </c>
      <c r="AQ88" s="296">
        <f t="shared" si="683"/>
        <v>0</v>
      </c>
      <c r="AR88" s="296">
        <f t="shared" si="684"/>
        <v>0</v>
      </c>
      <c r="AS88" s="296">
        <f t="shared" si="685"/>
        <v>0</v>
      </c>
      <c r="AT88" s="296">
        <f t="shared" si="686"/>
        <v>0</v>
      </c>
      <c r="AU88" s="66">
        <f t="shared" si="687"/>
        <v>0</v>
      </c>
      <c r="AW88" s="496"/>
      <c r="AX88" s="186" t="s">
        <v>62</v>
      </c>
      <c r="AY88" s="296">
        <f t="shared" si="688"/>
        <v>0</v>
      </c>
      <c r="AZ88" s="296">
        <f t="shared" si="689"/>
        <v>0</v>
      </c>
      <c r="BA88" s="296">
        <f t="shared" si="690"/>
        <v>0</v>
      </c>
      <c r="BB88" s="296">
        <f t="shared" si="691"/>
        <v>0</v>
      </c>
      <c r="BC88" s="296">
        <f t="shared" si="692"/>
        <v>0</v>
      </c>
      <c r="BD88" s="296">
        <f t="shared" si="693"/>
        <v>0</v>
      </c>
      <c r="BE88" s="296">
        <f t="shared" si="694"/>
        <v>0</v>
      </c>
      <c r="BF88" s="296">
        <f t="shared" si="695"/>
        <v>0</v>
      </c>
      <c r="BG88" s="296">
        <f t="shared" si="696"/>
        <v>0</v>
      </c>
      <c r="BH88" s="296">
        <f t="shared" si="697"/>
        <v>0</v>
      </c>
      <c r="BI88" s="296">
        <f t="shared" si="698"/>
        <v>0</v>
      </c>
      <c r="BJ88" s="296">
        <f t="shared" si="699"/>
        <v>0</v>
      </c>
      <c r="BK88" s="66">
        <f t="shared" si="700"/>
        <v>0</v>
      </c>
      <c r="BM88" s="302">
        <v>0</v>
      </c>
      <c r="BN88" s="302">
        <v>0</v>
      </c>
      <c r="BO88" s="302">
        <v>0</v>
      </c>
      <c r="BP88" s="302">
        <v>0</v>
      </c>
      <c r="BQ88" s="302">
        <v>0</v>
      </c>
      <c r="BR88" s="302">
        <v>0</v>
      </c>
      <c r="BS88" s="302">
        <v>0</v>
      </c>
      <c r="BU88" s="302">
        <v>0</v>
      </c>
      <c r="BV88" s="302">
        <v>0</v>
      </c>
      <c r="BW88" s="302">
        <v>0</v>
      </c>
      <c r="BX88" s="302">
        <v>0</v>
      </c>
      <c r="BY88" s="302">
        <v>0</v>
      </c>
      <c r="BZ88" s="302">
        <v>0</v>
      </c>
      <c r="CA88" s="302">
        <v>0</v>
      </c>
      <c r="CC88" s="302">
        <v>0</v>
      </c>
      <c r="CD88" s="302">
        <v>0</v>
      </c>
      <c r="CE88" s="302">
        <v>0</v>
      </c>
      <c r="CF88" s="302">
        <v>0</v>
      </c>
      <c r="CG88" s="302">
        <v>0</v>
      </c>
      <c r="CH88" s="302">
        <v>0</v>
      </c>
      <c r="CI88" s="302">
        <v>0</v>
      </c>
      <c r="CK88" s="302">
        <v>0</v>
      </c>
      <c r="CL88" s="302">
        <v>0</v>
      </c>
      <c r="CM88" s="302">
        <v>0</v>
      </c>
      <c r="CN88" s="302">
        <v>0</v>
      </c>
      <c r="CO88" s="302">
        <v>0</v>
      </c>
      <c r="CP88" s="302">
        <v>0</v>
      </c>
      <c r="CQ88" s="302">
        <v>0</v>
      </c>
      <c r="CS88" s="496"/>
      <c r="CT88" s="186" t="s">
        <v>62</v>
      </c>
      <c r="CU88" s="395">
        <v>0</v>
      </c>
      <c r="CV88" s="395">
        <v>0</v>
      </c>
      <c r="CW88" s="395">
        <v>0</v>
      </c>
      <c r="CX88" s="395">
        <v>0</v>
      </c>
      <c r="CY88" s="395">
        <v>0</v>
      </c>
      <c r="CZ88" s="395">
        <v>0</v>
      </c>
      <c r="DA88" s="395">
        <v>0</v>
      </c>
      <c r="DB88" s="395">
        <v>0</v>
      </c>
      <c r="DC88" s="395">
        <v>0</v>
      </c>
      <c r="DD88" s="395">
        <v>0</v>
      </c>
      <c r="DE88" s="395">
        <v>0</v>
      </c>
      <c r="DF88" s="395">
        <v>0</v>
      </c>
      <c r="DG88" s="368">
        <f t="shared" si="701"/>
        <v>0</v>
      </c>
      <c r="DI88" s="496"/>
      <c r="DJ88" s="186" t="s">
        <v>62</v>
      </c>
      <c r="DK88" s="395">
        <v>0</v>
      </c>
      <c r="DL88" s="395">
        <v>0</v>
      </c>
      <c r="DM88" s="395">
        <v>0</v>
      </c>
      <c r="DN88" s="395">
        <v>0</v>
      </c>
      <c r="DO88" s="395">
        <v>0</v>
      </c>
      <c r="DP88" s="395">
        <v>0</v>
      </c>
      <c r="DQ88" s="395">
        <v>0</v>
      </c>
      <c r="DR88" s="395">
        <v>0</v>
      </c>
      <c r="DS88" s="395">
        <v>0</v>
      </c>
      <c r="DT88" s="395">
        <v>0</v>
      </c>
      <c r="DU88" s="395">
        <v>0</v>
      </c>
      <c r="DV88" s="395">
        <v>0</v>
      </c>
      <c r="DW88" s="368">
        <f t="shared" si="702"/>
        <v>0</v>
      </c>
      <c r="DY88" s="496"/>
      <c r="DZ88" s="186" t="s">
        <v>62</v>
      </c>
      <c r="EA88" s="395">
        <v>0</v>
      </c>
      <c r="EB88" s="395">
        <v>0</v>
      </c>
      <c r="EC88" s="395">
        <v>0</v>
      </c>
      <c r="ED88" s="395">
        <v>0</v>
      </c>
      <c r="EE88" s="395">
        <v>0</v>
      </c>
      <c r="EF88" s="395">
        <v>0</v>
      </c>
      <c r="EG88" s="395">
        <v>0</v>
      </c>
      <c r="EH88" s="395">
        <v>0</v>
      </c>
      <c r="EI88" s="395">
        <v>0</v>
      </c>
      <c r="EJ88" s="395">
        <v>0</v>
      </c>
      <c r="EK88" s="395">
        <v>0</v>
      </c>
      <c r="EL88" s="395">
        <v>0</v>
      </c>
      <c r="EM88" s="368">
        <f t="shared" si="703"/>
        <v>0</v>
      </c>
      <c r="EO88" s="496"/>
      <c r="EP88" s="186" t="s">
        <v>62</v>
      </c>
      <c r="EQ88" s="395">
        <v>0</v>
      </c>
      <c r="ER88" s="395">
        <v>0</v>
      </c>
      <c r="ES88" s="395">
        <v>0</v>
      </c>
      <c r="ET88" s="395">
        <v>0</v>
      </c>
      <c r="EU88" s="395">
        <v>0</v>
      </c>
      <c r="EV88" s="395">
        <v>0</v>
      </c>
      <c r="EW88" s="395">
        <v>0</v>
      </c>
      <c r="EX88" s="395">
        <v>0</v>
      </c>
      <c r="EY88" s="395">
        <v>0</v>
      </c>
      <c r="EZ88" s="395">
        <v>0</v>
      </c>
      <c r="FA88" s="395">
        <v>0</v>
      </c>
      <c r="FB88" s="395">
        <v>0</v>
      </c>
      <c r="FC88" s="368">
        <f t="shared" si="704"/>
        <v>0</v>
      </c>
    </row>
    <row r="89" spans="1:160" x14ac:dyDescent="0.35">
      <c r="A89" s="496"/>
      <c r="B89" s="186" t="s">
        <v>61</v>
      </c>
      <c r="C89" s="296">
        <f t="shared" si="650"/>
        <v>0</v>
      </c>
      <c r="D89" s="296">
        <f t="shared" si="651"/>
        <v>0</v>
      </c>
      <c r="E89" s="296">
        <f t="shared" si="652"/>
        <v>0</v>
      </c>
      <c r="F89" s="296">
        <f t="shared" si="653"/>
        <v>0</v>
      </c>
      <c r="G89" s="296">
        <f t="shared" si="705"/>
        <v>0</v>
      </c>
      <c r="H89" s="296">
        <f t="shared" si="654"/>
        <v>0</v>
      </c>
      <c r="I89" s="296">
        <f t="shared" si="655"/>
        <v>0</v>
      </c>
      <c r="J89" s="296">
        <f t="shared" si="656"/>
        <v>0</v>
      </c>
      <c r="K89" s="296">
        <f t="shared" si="657"/>
        <v>0</v>
      </c>
      <c r="L89" s="296">
        <f t="shared" si="658"/>
        <v>0</v>
      </c>
      <c r="M89" s="296">
        <f t="shared" si="659"/>
        <v>0</v>
      </c>
      <c r="N89" s="296">
        <f t="shared" si="660"/>
        <v>0</v>
      </c>
      <c r="O89" s="66">
        <f t="shared" si="661"/>
        <v>0</v>
      </c>
      <c r="Q89" s="496"/>
      <c r="R89" s="186" t="s">
        <v>61</v>
      </c>
      <c r="S89" s="296">
        <f t="shared" si="662"/>
        <v>0</v>
      </c>
      <c r="T89" s="296">
        <f t="shared" si="663"/>
        <v>0</v>
      </c>
      <c r="U89" s="296">
        <f t="shared" si="664"/>
        <v>0</v>
      </c>
      <c r="V89" s="296">
        <f t="shared" si="665"/>
        <v>0</v>
      </c>
      <c r="W89" s="296">
        <f t="shared" si="666"/>
        <v>0</v>
      </c>
      <c r="X89" s="296">
        <f t="shared" si="667"/>
        <v>0</v>
      </c>
      <c r="Y89" s="296">
        <f t="shared" si="668"/>
        <v>0</v>
      </c>
      <c r="Z89" s="296">
        <f t="shared" si="669"/>
        <v>0</v>
      </c>
      <c r="AA89" s="296">
        <f t="shared" si="670"/>
        <v>0</v>
      </c>
      <c r="AB89" s="296">
        <f t="shared" si="671"/>
        <v>0</v>
      </c>
      <c r="AC89" s="296">
        <f t="shared" si="672"/>
        <v>0</v>
      </c>
      <c r="AD89" s="296">
        <f t="shared" si="673"/>
        <v>0</v>
      </c>
      <c r="AE89" s="66">
        <f t="shared" si="674"/>
        <v>0</v>
      </c>
      <c r="AG89" s="496"/>
      <c r="AH89" s="186" t="s">
        <v>61</v>
      </c>
      <c r="AI89" s="296">
        <f t="shared" si="675"/>
        <v>0</v>
      </c>
      <c r="AJ89" s="296">
        <f t="shared" si="676"/>
        <v>0</v>
      </c>
      <c r="AK89" s="296">
        <f t="shared" si="677"/>
        <v>0</v>
      </c>
      <c r="AL89" s="296">
        <f t="shared" si="678"/>
        <v>0</v>
      </c>
      <c r="AM89" s="296">
        <f t="shared" si="679"/>
        <v>0</v>
      </c>
      <c r="AN89" s="296">
        <f t="shared" si="680"/>
        <v>0</v>
      </c>
      <c r="AO89" s="296">
        <f t="shared" si="681"/>
        <v>0</v>
      </c>
      <c r="AP89" s="296">
        <f t="shared" si="682"/>
        <v>0</v>
      </c>
      <c r="AQ89" s="296">
        <f t="shared" si="683"/>
        <v>0</v>
      </c>
      <c r="AR89" s="296">
        <f t="shared" si="684"/>
        <v>0</v>
      </c>
      <c r="AS89" s="296">
        <f t="shared" si="685"/>
        <v>0</v>
      </c>
      <c r="AT89" s="296">
        <f t="shared" si="686"/>
        <v>0</v>
      </c>
      <c r="AU89" s="66">
        <f t="shared" si="687"/>
        <v>0</v>
      </c>
      <c r="AW89" s="496"/>
      <c r="AX89" s="186" t="s">
        <v>61</v>
      </c>
      <c r="AY89" s="296">
        <f t="shared" si="688"/>
        <v>0</v>
      </c>
      <c r="AZ89" s="296">
        <f t="shared" si="689"/>
        <v>0</v>
      </c>
      <c r="BA89" s="296">
        <f t="shared" si="690"/>
        <v>0</v>
      </c>
      <c r="BB89" s="296">
        <f t="shared" si="691"/>
        <v>0</v>
      </c>
      <c r="BC89" s="296">
        <f t="shared" si="692"/>
        <v>0</v>
      </c>
      <c r="BD89" s="296">
        <f t="shared" si="693"/>
        <v>0</v>
      </c>
      <c r="BE89" s="296">
        <f t="shared" si="694"/>
        <v>0</v>
      </c>
      <c r="BF89" s="296">
        <f t="shared" si="695"/>
        <v>0</v>
      </c>
      <c r="BG89" s="296">
        <f t="shared" si="696"/>
        <v>0</v>
      </c>
      <c r="BH89" s="296">
        <f t="shared" si="697"/>
        <v>0</v>
      </c>
      <c r="BI89" s="296">
        <f t="shared" si="698"/>
        <v>0</v>
      </c>
      <c r="BJ89" s="296">
        <f t="shared" si="699"/>
        <v>0</v>
      </c>
      <c r="BK89" s="66">
        <f t="shared" si="700"/>
        <v>0</v>
      </c>
      <c r="BM89" s="302">
        <v>0</v>
      </c>
      <c r="BN89" s="302">
        <v>0</v>
      </c>
      <c r="BO89" s="302">
        <v>0</v>
      </c>
      <c r="BP89" s="302">
        <v>0</v>
      </c>
      <c r="BQ89" s="302">
        <v>0</v>
      </c>
      <c r="BR89" s="302">
        <v>0</v>
      </c>
      <c r="BS89" s="302">
        <v>0</v>
      </c>
      <c r="BU89" s="302">
        <v>0</v>
      </c>
      <c r="BV89" s="302">
        <v>0</v>
      </c>
      <c r="BW89" s="302">
        <v>0</v>
      </c>
      <c r="BX89" s="302">
        <v>0</v>
      </c>
      <c r="BY89" s="302">
        <v>0</v>
      </c>
      <c r="BZ89" s="302">
        <v>0</v>
      </c>
      <c r="CA89" s="302">
        <v>0</v>
      </c>
      <c r="CC89" s="302">
        <v>0</v>
      </c>
      <c r="CD89" s="302">
        <v>0</v>
      </c>
      <c r="CE89" s="302">
        <v>0</v>
      </c>
      <c r="CF89" s="302">
        <v>0</v>
      </c>
      <c r="CG89" s="302">
        <v>0</v>
      </c>
      <c r="CH89" s="302">
        <v>0</v>
      </c>
      <c r="CI89" s="302">
        <v>0</v>
      </c>
      <c r="CK89" s="302">
        <v>0</v>
      </c>
      <c r="CL89" s="302">
        <v>0</v>
      </c>
      <c r="CM89" s="302">
        <v>0</v>
      </c>
      <c r="CN89" s="302">
        <v>0</v>
      </c>
      <c r="CO89" s="302">
        <v>0</v>
      </c>
      <c r="CP89" s="302">
        <v>0</v>
      </c>
      <c r="CQ89" s="302">
        <v>0</v>
      </c>
      <c r="CS89" s="496"/>
      <c r="CT89" s="186" t="s">
        <v>61</v>
      </c>
      <c r="CU89" s="395">
        <v>0</v>
      </c>
      <c r="CV89" s="395">
        <v>0</v>
      </c>
      <c r="CW89" s="395">
        <v>0</v>
      </c>
      <c r="CX89" s="395">
        <v>0</v>
      </c>
      <c r="CY89" s="395">
        <v>0</v>
      </c>
      <c r="CZ89" s="395">
        <v>0</v>
      </c>
      <c r="DA89" s="395">
        <v>0</v>
      </c>
      <c r="DB89" s="395">
        <v>0</v>
      </c>
      <c r="DC89" s="395">
        <v>0</v>
      </c>
      <c r="DD89" s="395">
        <v>0</v>
      </c>
      <c r="DE89" s="395">
        <v>0</v>
      </c>
      <c r="DF89" s="395">
        <v>0</v>
      </c>
      <c r="DG89" s="368">
        <f t="shared" si="701"/>
        <v>0</v>
      </c>
      <c r="DI89" s="496"/>
      <c r="DJ89" s="186" t="s">
        <v>61</v>
      </c>
      <c r="DK89" s="395">
        <v>0</v>
      </c>
      <c r="DL89" s="395">
        <v>0</v>
      </c>
      <c r="DM89" s="395">
        <v>0</v>
      </c>
      <c r="DN89" s="395">
        <v>0</v>
      </c>
      <c r="DO89" s="395">
        <v>0</v>
      </c>
      <c r="DP89" s="395">
        <v>0</v>
      </c>
      <c r="DQ89" s="395">
        <v>0</v>
      </c>
      <c r="DR89" s="395">
        <v>0</v>
      </c>
      <c r="DS89" s="395">
        <v>0</v>
      </c>
      <c r="DT89" s="395">
        <v>0</v>
      </c>
      <c r="DU89" s="395">
        <v>0</v>
      </c>
      <c r="DV89" s="395">
        <v>0</v>
      </c>
      <c r="DW89" s="368">
        <f t="shared" si="702"/>
        <v>0</v>
      </c>
      <c r="DY89" s="496"/>
      <c r="DZ89" s="186" t="s">
        <v>61</v>
      </c>
      <c r="EA89" s="395">
        <v>0</v>
      </c>
      <c r="EB89" s="395">
        <v>0</v>
      </c>
      <c r="EC89" s="395">
        <v>0</v>
      </c>
      <c r="ED89" s="395">
        <v>0</v>
      </c>
      <c r="EE89" s="395">
        <v>0</v>
      </c>
      <c r="EF89" s="395">
        <v>0</v>
      </c>
      <c r="EG89" s="395">
        <v>0</v>
      </c>
      <c r="EH89" s="395">
        <v>0</v>
      </c>
      <c r="EI89" s="395">
        <v>0</v>
      </c>
      <c r="EJ89" s="395">
        <v>0</v>
      </c>
      <c r="EK89" s="395">
        <v>0</v>
      </c>
      <c r="EL89" s="395">
        <v>0</v>
      </c>
      <c r="EM89" s="368">
        <f t="shared" si="703"/>
        <v>0</v>
      </c>
      <c r="EO89" s="496"/>
      <c r="EP89" s="186" t="s">
        <v>61</v>
      </c>
      <c r="EQ89" s="395">
        <v>0</v>
      </c>
      <c r="ER89" s="395">
        <v>0</v>
      </c>
      <c r="ES89" s="395">
        <v>0</v>
      </c>
      <c r="ET89" s="395">
        <v>0</v>
      </c>
      <c r="EU89" s="395">
        <v>0</v>
      </c>
      <c r="EV89" s="395">
        <v>0</v>
      </c>
      <c r="EW89" s="395">
        <v>0</v>
      </c>
      <c r="EX89" s="395">
        <v>0</v>
      </c>
      <c r="EY89" s="395">
        <v>0</v>
      </c>
      <c r="EZ89" s="395">
        <v>0</v>
      </c>
      <c r="FA89" s="395">
        <v>0</v>
      </c>
      <c r="FB89" s="395">
        <v>0</v>
      </c>
      <c r="FC89" s="368">
        <f t="shared" si="704"/>
        <v>0</v>
      </c>
    </row>
    <row r="90" spans="1:160" x14ac:dyDescent="0.35">
      <c r="A90" s="496"/>
      <c r="B90" s="186" t="s">
        <v>60</v>
      </c>
      <c r="C90" s="296">
        <f t="shared" si="650"/>
        <v>15921.084889716181</v>
      </c>
      <c r="D90" s="296">
        <f t="shared" si="651"/>
        <v>21228.113186288243</v>
      </c>
      <c r="E90" s="296">
        <f t="shared" si="652"/>
        <v>21228.113186288243</v>
      </c>
      <c r="F90" s="296">
        <f t="shared" si="653"/>
        <v>21228.113186288243</v>
      </c>
      <c r="G90" s="296">
        <f t="shared" si="705"/>
        <v>31842.169779432363</v>
      </c>
      <c r="H90" s="296">
        <f t="shared" si="654"/>
        <v>37149.198076004424</v>
      </c>
      <c r="I90" s="296">
        <f t="shared" si="655"/>
        <v>37149.198076004424</v>
      </c>
      <c r="J90" s="296">
        <f t="shared" si="656"/>
        <v>42456.226372576486</v>
      </c>
      <c r="K90" s="296">
        <f t="shared" si="657"/>
        <v>47763.254669148548</v>
      </c>
      <c r="L90" s="296">
        <f t="shared" si="658"/>
        <v>53070.282965720609</v>
      </c>
      <c r="M90" s="296">
        <f t="shared" si="659"/>
        <v>79605.424448580903</v>
      </c>
      <c r="N90" s="296">
        <f t="shared" si="660"/>
        <v>122061.65082115741</v>
      </c>
      <c r="O90" s="66">
        <f t="shared" si="661"/>
        <v>530702.82965720608</v>
      </c>
      <c r="Q90" s="496"/>
      <c r="R90" s="186" t="s">
        <v>60</v>
      </c>
      <c r="S90" s="296">
        <f t="shared" si="662"/>
        <v>45727.290278755689</v>
      </c>
      <c r="T90" s="296">
        <f t="shared" si="663"/>
        <v>60969.720371674259</v>
      </c>
      <c r="U90" s="296">
        <f t="shared" si="664"/>
        <v>60969.720371674259</v>
      </c>
      <c r="V90" s="296">
        <f t="shared" si="665"/>
        <v>60969.720371674259</v>
      </c>
      <c r="W90" s="296">
        <f t="shared" si="666"/>
        <v>91454.580557511377</v>
      </c>
      <c r="X90" s="296">
        <f t="shared" si="667"/>
        <v>106697.01065042996</v>
      </c>
      <c r="Y90" s="296">
        <f t="shared" si="668"/>
        <v>106697.01065042996</v>
      </c>
      <c r="Z90" s="296">
        <f t="shared" si="669"/>
        <v>121939.44074334852</v>
      </c>
      <c r="AA90" s="296">
        <f t="shared" si="670"/>
        <v>137181.87083626707</v>
      </c>
      <c r="AB90" s="296">
        <f t="shared" si="671"/>
        <v>152424.30092918567</v>
      </c>
      <c r="AC90" s="296">
        <f t="shared" si="672"/>
        <v>228636.45139377846</v>
      </c>
      <c r="AD90" s="296">
        <f t="shared" si="673"/>
        <v>350575.892137127</v>
      </c>
      <c r="AE90" s="66">
        <f t="shared" si="674"/>
        <v>1524243.0092918565</v>
      </c>
      <c r="AG90" s="496"/>
      <c r="AH90" s="186" t="s">
        <v>60</v>
      </c>
      <c r="AI90" s="296">
        <f t="shared" si="675"/>
        <v>9920.2304827746393</v>
      </c>
      <c r="AJ90" s="296">
        <f t="shared" si="676"/>
        <v>13226.973977032854</v>
      </c>
      <c r="AK90" s="296">
        <f t="shared" si="677"/>
        <v>13226.973977032854</v>
      </c>
      <c r="AL90" s="296">
        <f t="shared" si="678"/>
        <v>13226.973977032854</v>
      </c>
      <c r="AM90" s="296">
        <f t="shared" si="679"/>
        <v>19840.460965549279</v>
      </c>
      <c r="AN90" s="296">
        <f t="shared" si="680"/>
        <v>23147.204459807497</v>
      </c>
      <c r="AO90" s="296">
        <f t="shared" si="681"/>
        <v>23147.204459807497</v>
      </c>
      <c r="AP90" s="296">
        <f t="shared" si="682"/>
        <v>26453.947954065708</v>
      </c>
      <c r="AQ90" s="296">
        <f t="shared" si="683"/>
        <v>29760.691448323923</v>
      </c>
      <c r="AR90" s="296">
        <f t="shared" si="684"/>
        <v>33067.434942582135</v>
      </c>
      <c r="AS90" s="296">
        <f t="shared" si="685"/>
        <v>49601.152413873198</v>
      </c>
      <c r="AT90" s="296">
        <f t="shared" si="686"/>
        <v>76055.100367938925</v>
      </c>
      <c r="AU90" s="66">
        <f t="shared" si="687"/>
        <v>330674.34942582133</v>
      </c>
      <c r="AW90" s="496"/>
      <c r="AX90" s="186" t="s">
        <v>60</v>
      </c>
      <c r="AY90" s="296">
        <f t="shared" si="688"/>
        <v>1484.4684132035422</v>
      </c>
      <c r="AZ90" s="296">
        <f t="shared" si="689"/>
        <v>1979.2912176047232</v>
      </c>
      <c r="BA90" s="296">
        <f t="shared" si="690"/>
        <v>1979.2912176047232</v>
      </c>
      <c r="BB90" s="296">
        <f t="shared" si="691"/>
        <v>1979.2912176047232</v>
      </c>
      <c r="BC90" s="296">
        <f t="shared" si="692"/>
        <v>2968.9368264070845</v>
      </c>
      <c r="BD90" s="296">
        <f t="shared" si="693"/>
        <v>3463.7596308082657</v>
      </c>
      <c r="BE90" s="296">
        <f t="shared" si="694"/>
        <v>3463.7596308082657</v>
      </c>
      <c r="BF90" s="296">
        <f t="shared" si="695"/>
        <v>3958.5824352094464</v>
      </c>
      <c r="BG90" s="296">
        <f t="shared" si="696"/>
        <v>4453.4052396106272</v>
      </c>
      <c r="BH90" s="296">
        <f t="shared" si="697"/>
        <v>4948.2280440118075</v>
      </c>
      <c r="BI90" s="296">
        <f t="shared" si="698"/>
        <v>7422.3420660177117</v>
      </c>
      <c r="BJ90" s="296">
        <f t="shared" si="699"/>
        <v>11380.924501227159</v>
      </c>
      <c r="BK90" s="66">
        <f t="shared" si="700"/>
        <v>49482.280440118077</v>
      </c>
      <c r="BM90" s="302">
        <v>0</v>
      </c>
      <c r="BN90" s="302">
        <v>0</v>
      </c>
      <c r="BO90" s="302">
        <v>0</v>
      </c>
      <c r="BP90" s="302">
        <v>0</v>
      </c>
      <c r="BQ90" s="302">
        <v>0</v>
      </c>
      <c r="BR90" s="302">
        <v>0</v>
      </c>
      <c r="BS90" s="302">
        <v>0</v>
      </c>
      <c r="BU90" s="302">
        <v>0</v>
      </c>
      <c r="BV90" s="302">
        <v>0</v>
      </c>
      <c r="BW90" s="302">
        <v>0</v>
      </c>
      <c r="BX90" s="302">
        <v>0</v>
      </c>
      <c r="BY90" s="302">
        <v>0</v>
      </c>
      <c r="BZ90" s="302">
        <v>0</v>
      </c>
      <c r="CA90" s="302">
        <v>0</v>
      </c>
      <c r="CC90" s="302">
        <v>0</v>
      </c>
      <c r="CD90" s="302">
        <v>0</v>
      </c>
      <c r="CE90" s="302">
        <v>0</v>
      </c>
      <c r="CF90" s="302">
        <v>0</v>
      </c>
      <c r="CG90" s="302">
        <v>0</v>
      </c>
      <c r="CH90" s="302">
        <v>0</v>
      </c>
      <c r="CI90" s="302">
        <v>0</v>
      </c>
      <c r="CK90" s="302">
        <v>0</v>
      </c>
      <c r="CL90" s="302">
        <v>0</v>
      </c>
      <c r="CM90" s="302">
        <v>0</v>
      </c>
      <c r="CN90" s="302">
        <v>0</v>
      </c>
      <c r="CO90" s="302">
        <v>0</v>
      </c>
      <c r="CP90" s="302">
        <v>0</v>
      </c>
      <c r="CQ90" s="302">
        <v>0</v>
      </c>
      <c r="CS90" s="496"/>
      <c r="CT90" s="186" t="s">
        <v>60</v>
      </c>
      <c r="CU90" s="395">
        <v>2.6152632332492992E-4</v>
      </c>
      <c r="CV90" s="395">
        <v>3.4870176443323994E-4</v>
      </c>
      <c r="CW90" s="395">
        <v>3.4870176443323994E-4</v>
      </c>
      <c r="CX90" s="395">
        <v>3.4870176443323994E-4</v>
      </c>
      <c r="CY90" s="395">
        <v>5.2305264664985983E-4</v>
      </c>
      <c r="CZ90" s="395">
        <v>6.1022808775816986E-4</v>
      </c>
      <c r="DA90" s="395">
        <v>6.1022808775816986E-4</v>
      </c>
      <c r="DB90" s="395">
        <v>6.9740352886647988E-4</v>
      </c>
      <c r="DC90" s="395">
        <v>7.845789699747898E-4</v>
      </c>
      <c r="DD90" s="395">
        <v>8.7175441108309983E-4</v>
      </c>
      <c r="DE90" s="395">
        <v>1.3076316166246496E-3</v>
      </c>
      <c r="DF90" s="395">
        <v>2.0050351454911296E-3</v>
      </c>
      <c r="DG90" s="368">
        <f t="shared" si="701"/>
        <v>8.7175441108309978E-3</v>
      </c>
      <c r="DI90" s="496"/>
      <c r="DJ90" s="186" t="s">
        <v>60</v>
      </c>
      <c r="DK90" s="395">
        <v>7.5113537708346276E-4</v>
      </c>
      <c r="DL90" s="395">
        <v>1.0015138361112838E-3</v>
      </c>
      <c r="DM90" s="395">
        <v>1.0015138361112838E-3</v>
      </c>
      <c r="DN90" s="395">
        <v>1.0015138361112838E-3</v>
      </c>
      <c r="DO90" s="395">
        <v>1.5022707541669255E-3</v>
      </c>
      <c r="DP90" s="395">
        <v>1.7526492131947468E-3</v>
      </c>
      <c r="DQ90" s="395">
        <v>1.7526492131947468E-3</v>
      </c>
      <c r="DR90" s="395">
        <v>2.0030276722225676E-3</v>
      </c>
      <c r="DS90" s="395">
        <v>2.2534061312503885E-3</v>
      </c>
      <c r="DT90" s="395">
        <v>2.5037845902782098E-3</v>
      </c>
      <c r="DU90" s="395">
        <v>3.755676885417314E-3</v>
      </c>
      <c r="DV90" s="395">
        <v>5.7587045576398821E-3</v>
      </c>
      <c r="DW90" s="368">
        <f t="shared" si="702"/>
        <v>2.5037845902782095E-2</v>
      </c>
      <c r="DY90" s="496"/>
      <c r="DZ90" s="186" t="s">
        <v>60</v>
      </c>
      <c r="EA90" s="395">
        <v>1.629538076498627E-4</v>
      </c>
      <c r="EB90" s="395">
        <v>2.1727174353315028E-4</v>
      </c>
      <c r="EC90" s="395">
        <v>2.1727174353315028E-4</v>
      </c>
      <c r="ED90" s="395">
        <v>2.1727174353315028E-4</v>
      </c>
      <c r="EE90" s="395">
        <v>3.259076152997254E-4</v>
      </c>
      <c r="EF90" s="395">
        <v>3.8022555118301306E-4</v>
      </c>
      <c r="EG90" s="395">
        <v>3.8022555118301306E-4</v>
      </c>
      <c r="EH90" s="395">
        <v>4.3454348706630056E-4</v>
      </c>
      <c r="EI90" s="395">
        <v>4.8886142294958816E-4</v>
      </c>
      <c r="EJ90" s="395">
        <v>5.4317935883287571E-4</v>
      </c>
      <c r="EK90" s="395">
        <v>8.1476903824931346E-4</v>
      </c>
      <c r="EL90" s="395">
        <v>1.2493125253156144E-3</v>
      </c>
      <c r="EM90" s="368">
        <f t="shared" si="703"/>
        <v>5.4317935883287571E-3</v>
      </c>
      <c r="EO90" s="496"/>
      <c r="EP90" s="186" t="s">
        <v>60</v>
      </c>
      <c r="EQ90" s="395">
        <v>2.4384491941744558E-5</v>
      </c>
      <c r="ER90" s="395">
        <v>3.251265592232608E-5</v>
      </c>
      <c r="ES90" s="395">
        <v>3.251265592232608E-5</v>
      </c>
      <c r="ET90" s="395">
        <v>3.251265592232608E-5</v>
      </c>
      <c r="EU90" s="395">
        <v>4.8768983883489117E-5</v>
      </c>
      <c r="EV90" s="395">
        <v>5.6897147864070639E-5</v>
      </c>
      <c r="EW90" s="395">
        <v>5.6897147864070639E-5</v>
      </c>
      <c r="EX90" s="395">
        <v>6.502531184465216E-5</v>
      </c>
      <c r="EY90" s="395">
        <v>7.3153475825233675E-5</v>
      </c>
      <c r="EZ90" s="395">
        <v>8.128163980581519E-5</v>
      </c>
      <c r="FA90" s="395">
        <v>1.2192245970872279E-4</v>
      </c>
      <c r="FB90" s="395">
        <v>1.8694777155337495E-4</v>
      </c>
      <c r="FC90" s="368">
        <f t="shared" si="704"/>
        <v>8.1281639805815193E-4</v>
      </c>
    </row>
    <row r="91" spans="1:160" x14ac:dyDescent="0.35">
      <c r="A91" s="496"/>
      <c r="B91" s="186" t="s">
        <v>59</v>
      </c>
      <c r="C91" s="296">
        <f t="shared" si="650"/>
        <v>331556.59282833943</v>
      </c>
      <c r="D91" s="296">
        <f t="shared" si="651"/>
        <v>442075.45710445265</v>
      </c>
      <c r="E91" s="296">
        <f t="shared" si="652"/>
        <v>442075.45710445265</v>
      </c>
      <c r="F91" s="296">
        <f t="shared" si="653"/>
        <v>442075.45710445265</v>
      </c>
      <c r="G91" s="296">
        <f t="shared" si="705"/>
        <v>663113.18565667886</v>
      </c>
      <c r="H91" s="296">
        <f t="shared" si="654"/>
        <v>773632.04993279208</v>
      </c>
      <c r="I91" s="296">
        <f t="shared" si="655"/>
        <v>773632.04993279208</v>
      </c>
      <c r="J91" s="296">
        <f t="shared" si="656"/>
        <v>884150.91420890531</v>
      </c>
      <c r="K91" s="296">
        <f t="shared" si="657"/>
        <v>994669.77848501841</v>
      </c>
      <c r="L91" s="296">
        <f t="shared" si="658"/>
        <v>1105188.6427611315</v>
      </c>
      <c r="M91" s="296">
        <f t="shared" si="659"/>
        <v>1657782.9641416974</v>
      </c>
      <c r="N91" s="296">
        <f t="shared" si="660"/>
        <v>2541933.8783506025</v>
      </c>
      <c r="O91" s="66">
        <f t="shared" si="661"/>
        <v>11051886.427611316</v>
      </c>
      <c r="Q91" s="496"/>
      <c r="R91" s="186" t="s">
        <v>59</v>
      </c>
      <c r="S91" s="296">
        <f t="shared" si="662"/>
        <v>952270.8200550871</v>
      </c>
      <c r="T91" s="296">
        <f t="shared" si="663"/>
        <v>1269694.4267401164</v>
      </c>
      <c r="U91" s="296">
        <f t="shared" si="664"/>
        <v>1269694.4267401164</v>
      </c>
      <c r="V91" s="296">
        <f t="shared" si="665"/>
        <v>1269694.4267401164</v>
      </c>
      <c r="W91" s="296">
        <f t="shared" si="666"/>
        <v>1904541.6401101742</v>
      </c>
      <c r="X91" s="296">
        <f t="shared" si="667"/>
        <v>2221965.2467952035</v>
      </c>
      <c r="Y91" s="296">
        <f t="shared" si="668"/>
        <v>2221965.2467952035</v>
      </c>
      <c r="Z91" s="296">
        <f t="shared" si="669"/>
        <v>2539388.8534802329</v>
      </c>
      <c r="AA91" s="296">
        <f t="shared" si="670"/>
        <v>2856812.4601652613</v>
      </c>
      <c r="AB91" s="296">
        <f t="shared" si="671"/>
        <v>3174236.0668502911</v>
      </c>
      <c r="AC91" s="296">
        <f t="shared" si="672"/>
        <v>4761354.1002754364</v>
      </c>
      <c r="AD91" s="296">
        <f t="shared" si="673"/>
        <v>7300742.9537556693</v>
      </c>
      <c r="AE91" s="66">
        <f t="shared" si="674"/>
        <v>31742360.668502904</v>
      </c>
      <c r="AG91" s="496"/>
      <c r="AH91" s="186" t="s">
        <v>59</v>
      </c>
      <c r="AI91" s="296">
        <f t="shared" si="675"/>
        <v>206588.79980378188</v>
      </c>
      <c r="AJ91" s="296">
        <f t="shared" si="676"/>
        <v>275451.73307170917</v>
      </c>
      <c r="AK91" s="296">
        <f t="shared" si="677"/>
        <v>275451.73307170917</v>
      </c>
      <c r="AL91" s="296">
        <f t="shared" si="678"/>
        <v>275451.73307170917</v>
      </c>
      <c r="AM91" s="296">
        <f t="shared" si="679"/>
        <v>413177.59960756375</v>
      </c>
      <c r="AN91" s="296">
        <f t="shared" si="680"/>
        <v>482040.53287549107</v>
      </c>
      <c r="AO91" s="296">
        <f t="shared" si="681"/>
        <v>482040.53287549107</v>
      </c>
      <c r="AP91" s="296">
        <f t="shared" si="682"/>
        <v>550903.46614341834</v>
      </c>
      <c r="AQ91" s="296">
        <f t="shared" si="683"/>
        <v>619766.39941134572</v>
      </c>
      <c r="AR91" s="296">
        <f t="shared" si="684"/>
        <v>688629.33267927298</v>
      </c>
      <c r="AS91" s="296">
        <f t="shared" si="685"/>
        <v>1032943.9990189093</v>
      </c>
      <c r="AT91" s="296">
        <f t="shared" si="686"/>
        <v>1583847.465162328</v>
      </c>
      <c r="AU91" s="66">
        <f t="shared" si="687"/>
        <v>6886293.32679273</v>
      </c>
      <c r="AW91" s="496"/>
      <c r="AX91" s="186" t="s">
        <v>59</v>
      </c>
      <c r="AY91" s="296">
        <f t="shared" si="688"/>
        <v>30914.054704963768</v>
      </c>
      <c r="AZ91" s="296">
        <f t="shared" si="689"/>
        <v>41218.739606618357</v>
      </c>
      <c r="BA91" s="296">
        <f t="shared" si="690"/>
        <v>41218.739606618357</v>
      </c>
      <c r="BB91" s="296">
        <f t="shared" si="691"/>
        <v>41218.739606618357</v>
      </c>
      <c r="BC91" s="296">
        <f t="shared" si="692"/>
        <v>61828.109409927536</v>
      </c>
      <c r="BD91" s="296">
        <f t="shared" si="693"/>
        <v>72132.794311582125</v>
      </c>
      <c r="BE91" s="296">
        <f t="shared" si="694"/>
        <v>72132.794311582125</v>
      </c>
      <c r="BF91" s="296">
        <f t="shared" si="695"/>
        <v>82437.479213236715</v>
      </c>
      <c r="BG91" s="296">
        <f t="shared" si="696"/>
        <v>92742.16411489129</v>
      </c>
      <c r="BH91" s="296">
        <f t="shared" si="697"/>
        <v>103046.84901654589</v>
      </c>
      <c r="BI91" s="296">
        <f t="shared" si="698"/>
        <v>154570.27352481883</v>
      </c>
      <c r="BJ91" s="296">
        <f t="shared" si="699"/>
        <v>237007.75273805554</v>
      </c>
      <c r="BK91" s="66">
        <f t="shared" si="700"/>
        <v>1030468.4901654589</v>
      </c>
      <c r="BM91" s="302">
        <v>0</v>
      </c>
      <c r="BN91" s="302">
        <v>0</v>
      </c>
      <c r="BO91" s="302">
        <v>0</v>
      </c>
      <c r="BP91" s="302">
        <v>0</v>
      </c>
      <c r="BQ91" s="302">
        <v>0</v>
      </c>
      <c r="BR91" s="302">
        <v>0</v>
      </c>
      <c r="BS91" s="302">
        <v>0</v>
      </c>
      <c r="BU91" s="302">
        <v>0</v>
      </c>
      <c r="BV91" s="302">
        <v>0</v>
      </c>
      <c r="BW91" s="302">
        <v>0</v>
      </c>
      <c r="BX91" s="302">
        <v>0</v>
      </c>
      <c r="BY91" s="302">
        <v>0</v>
      </c>
      <c r="BZ91" s="302">
        <v>0</v>
      </c>
      <c r="CA91" s="302">
        <v>0</v>
      </c>
      <c r="CC91" s="302">
        <v>0</v>
      </c>
      <c r="CD91" s="302">
        <v>0</v>
      </c>
      <c r="CE91" s="302">
        <v>0</v>
      </c>
      <c r="CF91" s="302">
        <v>0</v>
      </c>
      <c r="CG91" s="302">
        <v>0</v>
      </c>
      <c r="CH91" s="302">
        <v>0</v>
      </c>
      <c r="CI91" s="302">
        <v>0</v>
      </c>
      <c r="CK91" s="302">
        <v>0</v>
      </c>
      <c r="CL91" s="302">
        <v>0</v>
      </c>
      <c r="CM91" s="302">
        <v>0</v>
      </c>
      <c r="CN91" s="302">
        <v>0</v>
      </c>
      <c r="CO91" s="302">
        <v>0</v>
      </c>
      <c r="CP91" s="302">
        <v>0</v>
      </c>
      <c r="CQ91" s="302">
        <v>0</v>
      </c>
      <c r="CS91" s="496"/>
      <c r="CT91" s="186" t="s">
        <v>59</v>
      </c>
      <c r="CU91" s="395">
        <v>5.446285683241665E-3</v>
      </c>
      <c r="CV91" s="395">
        <v>7.2617142443222212E-3</v>
      </c>
      <c r="CW91" s="395">
        <v>7.2617142443222212E-3</v>
      </c>
      <c r="CX91" s="395">
        <v>7.2617142443222212E-3</v>
      </c>
      <c r="CY91" s="395">
        <v>1.089257136648333E-2</v>
      </c>
      <c r="CZ91" s="395">
        <v>1.2707999927563886E-2</v>
      </c>
      <c r="DA91" s="395">
        <v>1.2707999927563886E-2</v>
      </c>
      <c r="DB91" s="395">
        <v>1.4523428488644442E-2</v>
      </c>
      <c r="DC91" s="395">
        <v>1.6338857049724997E-2</v>
      </c>
      <c r="DD91" s="395">
        <v>1.8154285610805551E-2</v>
      </c>
      <c r="DE91" s="395">
        <v>2.7231428416208327E-2</v>
      </c>
      <c r="DF91" s="395">
        <v>4.1754856904852769E-2</v>
      </c>
      <c r="DG91" s="368">
        <f t="shared" si="701"/>
        <v>0.18154285610805554</v>
      </c>
      <c r="DI91" s="496"/>
      <c r="DJ91" s="186" t="s">
        <v>59</v>
      </c>
      <c r="DK91" s="395">
        <v>1.5642394227763111E-2</v>
      </c>
      <c r="DL91" s="395">
        <v>2.0856525637017485E-2</v>
      </c>
      <c r="DM91" s="395">
        <v>2.0856525637017485E-2</v>
      </c>
      <c r="DN91" s="395">
        <v>2.0856525637017485E-2</v>
      </c>
      <c r="DO91" s="395">
        <v>3.1284788455526222E-2</v>
      </c>
      <c r="DP91" s="395">
        <v>3.6498919864780599E-2</v>
      </c>
      <c r="DQ91" s="395">
        <v>3.6498919864780599E-2</v>
      </c>
      <c r="DR91" s="395">
        <v>4.1713051274034969E-2</v>
      </c>
      <c r="DS91" s="395">
        <v>4.6927182683289333E-2</v>
      </c>
      <c r="DT91" s="395">
        <v>5.2141314092543717E-2</v>
      </c>
      <c r="DU91" s="395">
        <v>7.8211971138815561E-2</v>
      </c>
      <c r="DV91" s="395">
        <v>0.11992502241285054</v>
      </c>
      <c r="DW91" s="368">
        <f t="shared" si="702"/>
        <v>0.52141314092543711</v>
      </c>
      <c r="DY91" s="496"/>
      <c r="DZ91" s="186" t="s">
        <v>59</v>
      </c>
      <c r="EA91" s="395">
        <v>3.3935130443083906E-3</v>
      </c>
      <c r="EB91" s="395">
        <v>4.5246840590778548E-3</v>
      </c>
      <c r="EC91" s="395">
        <v>4.5246840590778548E-3</v>
      </c>
      <c r="ED91" s="395">
        <v>4.5246840590778548E-3</v>
      </c>
      <c r="EE91" s="395">
        <v>6.7870260886167813E-3</v>
      </c>
      <c r="EF91" s="395">
        <v>7.9181971033862458E-3</v>
      </c>
      <c r="EG91" s="395">
        <v>7.9181971033862458E-3</v>
      </c>
      <c r="EH91" s="395">
        <v>9.0493681181557095E-3</v>
      </c>
      <c r="EI91" s="395">
        <v>1.0180539132925173E-2</v>
      </c>
      <c r="EJ91" s="395">
        <v>1.1311710147694637E-2</v>
      </c>
      <c r="EK91" s="395">
        <v>1.6967565221541952E-2</v>
      </c>
      <c r="EL91" s="395">
        <v>2.6016933339697665E-2</v>
      </c>
      <c r="EM91" s="368">
        <f t="shared" si="703"/>
        <v>0.11311710147694637</v>
      </c>
      <c r="EO91" s="496"/>
      <c r="EP91" s="186" t="s">
        <v>59</v>
      </c>
      <c r="EQ91" s="395">
        <v>5.0780704468683039E-4</v>
      </c>
      <c r="ER91" s="395">
        <v>6.7707605958244052E-4</v>
      </c>
      <c r="ES91" s="395">
        <v>6.7707605958244052E-4</v>
      </c>
      <c r="ET91" s="395">
        <v>6.7707605958244052E-4</v>
      </c>
      <c r="EU91" s="395">
        <v>1.0156140893736608E-3</v>
      </c>
      <c r="EV91" s="395">
        <v>1.184883104269271E-3</v>
      </c>
      <c r="EW91" s="395">
        <v>1.184883104269271E-3</v>
      </c>
      <c r="EX91" s="395">
        <v>1.354152119164881E-3</v>
      </c>
      <c r="EY91" s="395">
        <v>1.5234211340604911E-3</v>
      </c>
      <c r="EZ91" s="395">
        <v>1.6926901489561013E-3</v>
      </c>
      <c r="FA91" s="395">
        <v>2.5390352234341521E-3</v>
      </c>
      <c r="FB91" s="395">
        <v>3.8931873425990331E-3</v>
      </c>
      <c r="FC91" s="368">
        <f t="shared" si="704"/>
        <v>1.6926901489561014E-2</v>
      </c>
    </row>
    <row r="92" spans="1:160" x14ac:dyDescent="0.35">
      <c r="A92" s="496"/>
      <c r="B92" s="186" t="s">
        <v>58</v>
      </c>
      <c r="C92" s="296">
        <f t="shared" si="650"/>
        <v>0</v>
      </c>
      <c r="D92" s="296">
        <f t="shared" si="651"/>
        <v>0</v>
      </c>
      <c r="E92" s="296">
        <f t="shared" si="652"/>
        <v>0</v>
      </c>
      <c r="F92" s="296">
        <f t="shared" si="653"/>
        <v>0</v>
      </c>
      <c r="G92" s="296">
        <f t="shared" si="705"/>
        <v>0</v>
      </c>
      <c r="H92" s="296">
        <f t="shared" si="654"/>
        <v>0</v>
      </c>
      <c r="I92" s="296">
        <f t="shared" si="655"/>
        <v>0</v>
      </c>
      <c r="J92" s="296">
        <f t="shared" si="656"/>
        <v>0</v>
      </c>
      <c r="K92" s="296">
        <f t="shared" si="657"/>
        <v>0</v>
      </c>
      <c r="L92" s="296">
        <f t="shared" si="658"/>
        <v>0</v>
      </c>
      <c r="M92" s="296">
        <f t="shared" si="659"/>
        <v>0</v>
      </c>
      <c r="N92" s="296">
        <f t="shared" si="660"/>
        <v>0</v>
      </c>
      <c r="O92" s="66">
        <f t="shared" si="661"/>
        <v>0</v>
      </c>
      <c r="Q92" s="496"/>
      <c r="R92" s="186" t="s">
        <v>58</v>
      </c>
      <c r="S92" s="296">
        <f t="shared" si="662"/>
        <v>0</v>
      </c>
      <c r="T92" s="296">
        <f t="shared" si="663"/>
        <v>0</v>
      </c>
      <c r="U92" s="296">
        <f t="shared" si="664"/>
        <v>0</v>
      </c>
      <c r="V92" s="296">
        <f t="shared" si="665"/>
        <v>0</v>
      </c>
      <c r="W92" s="296">
        <f t="shared" si="666"/>
        <v>0</v>
      </c>
      <c r="X92" s="296">
        <f t="shared" si="667"/>
        <v>0</v>
      </c>
      <c r="Y92" s="296">
        <f t="shared" si="668"/>
        <v>0</v>
      </c>
      <c r="Z92" s="296">
        <f t="shared" si="669"/>
        <v>0</v>
      </c>
      <c r="AA92" s="296">
        <f t="shared" si="670"/>
        <v>0</v>
      </c>
      <c r="AB92" s="296">
        <f t="shared" si="671"/>
        <v>0</v>
      </c>
      <c r="AC92" s="296">
        <f t="shared" si="672"/>
        <v>0</v>
      </c>
      <c r="AD92" s="296">
        <f t="shared" si="673"/>
        <v>0</v>
      </c>
      <c r="AE92" s="66">
        <f t="shared" si="674"/>
        <v>0</v>
      </c>
      <c r="AG92" s="496"/>
      <c r="AH92" s="186" t="s">
        <v>58</v>
      </c>
      <c r="AI92" s="296">
        <f t="shared" si="675"/>
        <v>0</v>
      </c>
      <c r="AJ92" s="296">
        <f t="shared" si="676"/>
        <v>0</v>
      </c>
      <c r="AK92" s="296">
        <f t="shared" si="677"/>
        <v>0</v>
      </c>
      <c r="AL92" s="296">
        <f t="shared" si="678"/>
        <v>0</v>
      </c>
      <c r="AM92" s="296">
        <f t="shared" si="679"/>
        <v>0</v>
      </c>
      <c r="AN92" s="296">
        <f t="shared" si="680"/>
        <v>0</v>
      </c>
      <c r="AO92" s="296">
        <f t="shared" si="681"/>
        <v>0</v>
      </c>
      <c r="AP92" s="296">
        <f t="shared" si="682"/>
        <v>0</v>
      </c>
      <c r="AQ92" s="296">
        <f t="shared" si="683"/>
        <v>0</v>
      </c>
      <c r="AR92" s="296">
        <f t="shared" si="684"/>
        <v>0</v>
      </c>
      <c r="AS92" s="296">
        <f t="shared" si="685"/>
        <v>0</v>
      </c>
      <c r="AT92" s="296">
        <f t="shared" si="686"/>
        <v>0</v>
      </c>
      <c r="AU92" s="66">
        <f t="shared" si="687"/>
        <v>0</v>
      </c>
      <c r="AW92" s="496"/>
      <c r="AX92" s="186" t="s">
        <v>58</v>
      </c>
      <c r="AY92" s="296">
        <f t="shared" si="688"/>
        <v>0</v>
      </c>
      <c r="AZ92" s="296">
        <f t="shared" si="689"/>
        <v>0</v>
      </c>
      <c r="BA92" s="296">
        <f t="shared" si="690"/>
        <v>0</v>
      </c>
      <c r="BB92" s="296">
        <f t="shared" si="691"/>
        <v>0</v>
      </c>
      <c r="BC92" s="296">
        <f t="shared" si="692"/>
        <v>0</v>
      </c>
      <c r="BD92" s="296">
        <f t="shared" si="693"/>
        <v>0</v>
      </c>
      <c r="BE92" s="296">
        <f t="shared" si="694"/>
        <v>0</v>
      </c>
      <c r="BF92" s="296">
        <f t="shared" si="695"/>
        <v>0</v>
      </c>
      <c r="BG92" s="296">
        <f t="shared" si="696"/>
        <v>0</v>
      </c>
      <c r="BH92" s="296">
        <f t="shared" si="697"/>
        <v>0</v>
      </c>
      <c r="BI92" s="296">
        <f t="shared" si="698"/>
        <v>0</v>
      </c>
      <c r="BJ92" s="296">
        <f t="shared" si="699"/>
        <v>0</v>
      </c>
      <c r="BK92" s="66">
        <f t="shared" si="700"/>
        <v>0</v>
      </c>
      <c r="BM92" s="302">
        <v>0</v>
      </c>
      <c r="BN92" s="302">
        <v>0</v>
      </c>
      <c r="BO92" s="302">
        <v>0</v>
      </c>
      <c r="BP92" s="302">
        <v>0</v>
      </c>
      <c r="BQ92" s="302">
        <v>0</v>
      </c>
      <c r="BR92" s="302">
        <v>0</v>
      </c>
      <c r="BS92" s="302">
        <v>0</v>
      </c>
      <c r="BU92" s="302">
        <v>0</v>
      </c>
      <c r="BV92" s="302">
        <v>0</v>
      </c>
      <c r="BW92" s="302">
        <v>0</v>
      </c>
      <c r="BX92" s="302">
        <v>0</v>
      </c>
      <c r="BY92" s="302">
        <v>0</v>
      </c>
      <c r="BZ92" s="302">
        <v>0</v>
      </c>
      <c r="CA92" s="302">
        <v>0</v>
      </c>
      <c r="CC92" s="302">
        <v>0</v>
      </c>
      <c r="CD92" s="302">
        <v>0</v>
      </c>
      <c r="CE92" s="302">
        <v>0</v>
      </c>
      <c r="CF92" s="302">
        <v>0</v>
      </c>
      <c r="CG92" s="302">
        <v>0</v>
      </c>
      <c r="CH92" s="302">
        <v>0</v>
      </c>
      <c r="CI92" s="302">
        <v>0</v>
      </c>
      <c r="CK92" s="302">
        <v>0</v>
      </c>
      <c r="CL92" s="302">
        <v>0</v>
      </c>
      <c r="CM92" s="302">
        <v>0</v>
      </c>
      <c r="CN92" s="302">
        <v>0</v>
      </c>
      <c r="CO92" s="302">
        <v>0</v>
      </c>
      <c r="CP92" s="302">
        <v>0</v>
      </c>
      <c r="CQ92" s="302">
        <v>0</v>
      </c>
      <c r="CS92" s="496"/>
      <c r="CT92" s="186" t="s">
        <v>58</v>
      </c>
      <c r="CU92" s="395">
        <v>0</v>
      </c>
      <c r="CV92" s="395">
        <v>0</v>
      </c>
      <c r="CW92" s="395">
        <v>0</v>
      </c>
      <c r="CX92" s="395">
        <v>0</v>
      </c>
      <c r="CY92" s="395">
        <v>0</v>
      </c>
      <c r="CZ92" s="395">
        <v>0</v>
      </c>
      <c r="DA92" s="395">
        <v>0</v>
      </c>
      <c r="DB92" s="395">
        <v>0</v>
      </c>
      <c r="DC92" s="395">
        <v>0</v>
      </c>
      <c r="DD92" s="395">
        <v>0</v>
      </c>
      <c r="DE92" s="395">
        <v>0</v>
      </c>
      <c r="DF92" s="395">
        <v>0</v>
      </c>
      <c r="DG92" s="368">
        <f t="shared" si="701"/>
        <v>0</v>
      </c>
      <c r="DI92" s="496"/>
      <c r="DJ92" s="186" t="s">
        <v>58</v>
      </c>
      <c r="DK92" s="395">
        <v>0</v>
      </c>
      <c r="DL92" s="395">
        <v>0</v>
      </c>
      <c r="DM92" s="395">
        <v>0</v>
      </c>
      <c r="DN92" s="395">
        <v>0</v>
      </c>
      <c r="DO92" s="395">
        <v>0</v>
      </c>
      <c r="DP92" s="395">
        <v>0</v>
      </c>
      <c r="DQ92" s="395">
        <v>0</v>
      </c>
      <c r="DR92" s="395">
        <v>0</v>
      </c>
      <c r="DS92" s="395">
        <v>0</v>
      </c>
      <c r="DT92" s="395">
        <v>0</v>
      </c>
      <c r="DU92" s="395">
        <v>0</v>
      </c>
      <c r="DV92" s="395">
        <v>0</v>
      </c>
      <c r="DW92" s="368">
        <f t="shared" si="702"/>
        <v>0</v>
      </c>
      <c r="DY92" s="496"/>
      <c r="DZ92" s="186" t="s">
        <v>58</v>
      </c>
      <c r="EA92" s="395">
        <v>0</v>
      </c>
      <c r="EB92" s="395">
        <v>0</v>
      </c>
      <c r="EC92" s="395">
        <v>0</v>
      </c>
      <c r="ED92" s="395">
        <v>0</v>
      </c>
      <c r="EE92" s="395">
        <v>0</v>
      </c>
      <c r="EF92" s="395">
        <v>0</v>
      </c>
      <c r="EG92" s="395">
        <v>0</v>
      </c>
      <c r="EH92" s="395">
        <v>0</v>
      </c>
      <c r="EI92" s="395">
        <v>0</v>
      </c>
      <c r="EJ92" s="395">
        <v>0</v>
      </c>
      <c r="EK92" s="395">
        <v>0</v>
      </c>
      <c r="EL92" s="395">
        <v>0</v>
      </c>
      <c r="EM92" s="368">
        <f t="shared" si="703"/>
        <v>0</v>
      </c>
      <c r="EO92" s="496"/>
      <c r="EP92" s="186" t="s">
        <v>58</v>
      </c>
      <c r="EQ92" s="395">
        <v>0</v>
      </c>
      <c r="ER92" s="395">
        <v>0</v>
      </c>
      <c r="ES92" s="395">
        <v>0</v>
      </c>
      <c r="ET92" s="395">
        <v>0</v>
      </c>
      <c r="EU92" s="395">
        <v>0</v>
      </c>
      <c r="EV92" s="395">
        <v>0</v>
      </c>
      <c r="EW92" s="395">
        <v>0</v>
      </c>
      <c r="EX92" s="395">
        <v>0</v>
      </c>
      <c r="EY92" s="395">
        <v>0</v>
      </c>
      <c r="EZ92" s="395">
        <v>0</v>
      </c>
      <c r="FA92" s="395">
        <v>0</v>
      </c>
      <c r="FB92" s="395">
        <v>0</v>
      </c>
      <c r="FC92" s="368">
        <f t="shared" si="704"/>
        <v>0</v>
      </c>
    </row>
    <row r="93" spans="1:160" x14ac:dyDescent="0.35">
      <c r="A93" s="496"/>
      <c r="B93" s="186" t="s">
        <v>57</v>
      </c>
      <c r="C93" s="296">
        <f t="shared" si="650"/>
        <v>5970.4068336435676</v>
      </c>
      <c r="D93" s="296">
        <f t="shared" si="651"/>
        <v>7960.5424448580907</v>
      </c>
      <c r="E93" s="296">
        <f t="shared" si="652"/>
        <v>7960.5424448580907</v>
      </c>
      <c r="F93" s="296">
        <f t="shared" si="653"/>
        <v>7960.5424448580907</v>
      </c>
      <c r="G93" s="296">
        <f t="shared" si="705"/>
        <v>11940.813667287135</v>
      </c>
      <c r="H93" s="296">
        <f t="shared" si="654"/>
        <v>13930.949278501659</v>
      </c>
      <c r="I93" s="296">
        <f t="shared" si="655"/>
        <v>13930.949278501659</v>
      </c>
      <c r="J93" s="296">
        <f t="shared" si="656"/>
        <v>15921.084889716181</v>
      </c>
      <c r="K93" s="296">
        <f t="shared" si="657"/>
        <v>17911.220500930704</v>
      </c>
      <c r="L93" s="296">
        <f t="shared" si="658"/>
        <v>19901.356112145226</v>
      </c>
      <c r="M93" s="296">
        <f t="shared" si="659"/>
        <v>29852.03416821784</v>
      </c>
      <c r="N93" s="296">
        <f t="shared" si="660"/>
        <v>45773.119057934025</v>
      </c>
      <c r="O93" s="66">
        <f t="shared" si="661"/>
        <v>199013.56112145228</v>
      </c>
      <c r="Q93" s="496"/>
      <c r="R93" s="186" t="s">
        <v>57</v>
      </c>
      <c r="S93" s="296">
        <f t="shared" si="662"/>
        <v>17147.733854533381</v>
      </c>
      <c r="T93" s="296">
        <f t="shared" si="663"/>
        <v>22863.645139377848</v>
      </c>
      <c r="U93" s="296">
        <f t="shared" si="664"/>
        <v>22863.645139377848</v>
      </c>
      <c r="V93" s="296">
        <f t="shared" si="665"/>
        <v>22863.645139377848</v>
      </c>
      <c r="W93" s="296">
        <f t="shared" si="666"/>
        <v>34295.467709066761</v>
      </c>
      <c r="X93" s="296">
        <f t="shared" si="667"/>
        <v>40011.378993911232</v>
      </c>
      <c r="Y93" s="296">
        <f t="shared" si="668"/>
        <v>40011.378993911232</v>
      </c>
      <c r="Z93" s="296">
        <f t="shared" si="669"/>
        <v>45727.290278755696</v>
      </c>
      <c r="AA93" s="296">
        <f t="shared" si="670"/>
        <v>51443.201563600145</v>
      </c>
      <c r="AB93" s="296">
        <f t="shared" si="671"/>
        <v>57159.112848444624</v>
      </c>
      <c r="AC93" s="296">
        <f t="shared" si="672"/>
        <v>85738.669272666913</v>
      </c>
      <c r="AD93" s="296">
        <f t="shared" si="673"/>
        <v>131465.95955142262</v>
      </c>
      <c r="AE93" s="66">
        <f t="shared" si="674"/>
        <v>571591.12848444609</v>
      </c>
      <c r="AG93" s="496"/>
      <c r="AH93" s="186" t="s">
        <v>57</v>
      </c>
      <c r="AI93" s="296">
        <f t="shared" si="675"/>
        <v>3720.0864310404895</v>
      </c>
      <c r="AJ93" s="296">
        <f t="shared" si="676"/>
        <v>4960.1152413873197</v>
      </c>
      <c r="AK93" s="296">
        <f t="shared" si="677"/>
        <v>4960.1152413873197</v>
      </c>
      <c r="AL93" s="296">
        <f t="shared" si="678"/>
        <v>4960.1152413873197</v>
      </c>
      <c r="AM93" s="296">
        <f t="shared" si="679"/>
        <v>7440.172862080979</v>
      </c>
      <c r="AN93" s="296">
        <f t="shared" si="680"/>
        <v>8680.201672427811</v>
      </c>
      <c r="AO93" s="296">
        <f t="shared" si="681"/>
        <v>8680.201672427811</v>
      </c>
      <c r="AP93" s="296">
        <f t="shared" si="682"/>
        <v>9920.2304827746393</v>
      </c>
      <c r="AQ93" s="296">
        <f t="shared" si="683"/>
        <v>11160.259293121471</v>
      </c>
      <c r="AR93" s="296">
        <f t="shared" si="684"/>
        <v>12400.288103468301</v>
      </c>
      <c r="AS93" s="296">
        <f t="shared" si="685"/>
        <v>18600.432155202448</v>
      </c>
      <c r="AT93" s="296">
        <f t="shared" si="686"/>
        <v>28520.662637977093</v>
      </c>
      <c r="AU93" s="66">
        <f t="shared" si="687"/>
        <v>124002.881034683</v>
      </c>
      <c r="AW93" s="496"/>
      <c r="AX93" s="186" t="s">
        <v>57</v>
      </c>
      <c r="AY93" s="296">
        <f t="shared" si="688"/>
        <v>556.67565495132828</v>
      </c>
      <c r="AZ93" s="296">
        <f t="shared" si="689"/>
        <v>742.23420660177112</v>
      </c>
      <c r="BA93" s="296">
        <f t="shared" si="690"/>
        <v>742.23420660177112</v>
      </c>
      <c r="BB93" s="296">
        <f t="shared" si="691"/>
        <v>742.23420660177112</v>
      </c>
      <c r="BC93" s="296">
        <f t="shared" si="692"/>
        <v>1113.3513099026566</v>
      </c>
      <c r="BD93" s="296">
        <f t="shared" si="693"/>
        <v>1298.9098615530995</v>
      </c>
      <c r="BE93" s="296">
        <f t="shared" si="694"/>
        <v>1298.9098615530995</v>
      </c>
      <c r="BF93" s="296">
        <f t="shared" si="695"/>
        <v>1484.4684132035422</v>
      </c>
      <c r="BG93" s="296">
        <f t="shared" si="696"/>
        <v>1670.026964853985</v>
      </c>
      <c r="BH93" s="296">
        <f t="shared" si="697"/>
        <v>1855.5855165044279</v>
      </c>
      <c r="BI93" s="296">
        <f t="shared" si="698"/>
        <v>2783.3782747566415</v>
      </c>
      <c r="BJ93" s="296">
        <f t="shared" si="699"/>
        <v>4267.8466879601847</v>
      </c>
      <c r="BK93" s="66">
        <f t="shared" si="700"/>
        <v>18555.855165044279</v>
      </c>
      <c r="BM93" s="302">
        <v>0</v>
      </c>
      <c r="BN93" s="302">
        <v>0</v>
      </c>
      <c r="BO93" s="302">
        <v>0</v>
      </c>
      <c r="BP93" s="302">
        <v>0</v>
      </c>
      <c r="BQ93" s="302">
        <v>0</v>
      </c>
      <c r="BR93" s="302">
        <v>0</v>
      </c>
      <c r="BS93" s="302">
        <v>0</v>
      </c>
      <c r="BU93" s="302">
        <v>0</v>
      </c>
      <c r="BV93" s="302">
        <v>0</v>
      </c>
      <c r="BW93" s="302">
        <v>0</v>
      </c>
      <c r="BX93" s="302">
        <v>0</v>
      </c>
      <c r="BY93" s="302">
        <v>0</v>
      </c>
      <c r="BZ93" s="302">
        <v>0</v>
      </c>
      <c r="CA93" s="302">
        <v>0</v>
      </c>
      <c r="CC93" s="302">
        <v>0</v>
      </c>
      <c r="CD93" s="302">
        <v>0</v>
      </c>
      <c r="CE93" s="302">
        <v>0</v>
      </c>
      <c r="CF93" s="302">
        <v>0</v>
      </c>
      <c r="CG93" s="302">
        <v>0</v>
      </c>
      <c r="CH93" s="302">
        <v>0</v>
      </c>
      <c r="CI93" s="302">
        <v>0</v>
      </c>
      <c r="CK93" s="302">
        <v>0</v>
      </c>
      <c r="CL93" s="302">
        <v>0</v>
      </c>
      <c r="CM93" s="302">
        <v>0</v>
      </c>
      <c r="CN93" s="302">
        <v>0</v>
      </c>
      <c r="CO93" s="302">
        <v>0</v>
      </c>
      <c r="CP93" s="302">
        <v>0</v>
      </c>
      <c r="CQ93" s="302">
        <v>0</v>
      </c>
      <c r="CS93" s="496"/>
      <c r="CT93" s="186" t="s">
        <v>57</v>
      </c>
      <c r="CU93" s="395">
        <v>9.8072371246848712E-5</v>
      </c>
      <c r="CV93" s="395">
        <v>1.3076316166246496E-4</v>
      </c>
      <c r="CW93" s="395">
        <v>1.3076316166246496E-4</v>
      </c>
      <c r="CX93" s="395">
        <v>1.3076316166246496E-4</v>
      </c>
      <c r="CY93" s="395">
        <v>1.9614474249369742E-4</v>
      </c>
      <c r="CZ93" s="395">
        <v>2.288355329093137E-4</v>
      </c>
      <c r="DA93" s="395">
        <v>2.288355329093137E-4</v>
      </c>
      <c r="DB93" s="395">
        <v>2.6152632332492992E-4</v>
      </c>
      <c r="DC93" s="395">
        <v>2.9421711374054616E-4</v>
      </c>
      <c r="DD93" s="395">
        <v>3.2690790415616241E-4</v>
      </c>
      <c r="DE93" s="395">
        <v>4.9036185623424359E-4</v>
      </c>
      <c r="DF93" s="395">
        <v>7.5188817955917355E-4</v>
      </c>
      <c r="DG93" s="368">
        <f t="shared" si="701"/>
        <v>3.2690790415616242E-3</v>
      </c>
      <c r="DI93" s="496"/>
      <c r="DJ93" s="186" t="s">
        <v>57</v>
      </c>
      <c r="DK93" s="395">
        <v>2.8167576640629851E-4</v>
      </c>
      <c r="DL93" s="395">
        <v>3.7556768854173143E-4</v>
      </c>
      <c r="DM93" s="395">
        <v>3.7556768854173143E-4</v>
      </c>
      <c r="DN93" s="395">
        <v>3.7556768854173143E-4</v>
      </c>
      <c r="DO93" s="395">
        <v>5.6335153281259702E-4</v>
      </c>
      <c r="DP93" s="395">
        <v>6.5724345494803005E-4</v>
      </c>
      <c r="DQ93" s="395">
        <v>6.5724345494803005E-4</v>
      </c>
      <c r="DR93" s="395">
        <v>7.5113537708346287E-4</v>
      </c>
      <c r="DS93" s="395">
        <v>8.4502729921889558E-4</v>
      </c>
      <c r="DT93" s="395">
        <v>9.3891922135432861E-4</v>
      </c>
      <c r="DU93" s="395">
        <v>1.4083788320314926E-3</v>
      </c>
      <c r="DV93" s="395">
        <v>2.1595142091149558E-3</v>
      </c>
      <c r="DW93" s="368">
        <f t="shared" si="702"/>
        <v>9.3891922135432848E-3</v>
      </c>
      <c r="DY93" s="496"/>
      <c r="DZ93" s="186" t="s">
        <v>57</v>
      </c>
      <c r="EA93" s="395">
        <v>6.1107677868698507E-5</v>
      </c>
      <c r="EB93" s="395">
        <v>8.1476903824931351E-5</v>
      </c>
      <c r="EC93" s="395">
        <v>8.1476903824931351E-5</v>
      </c>
      <c r="ED93" s="395">
        <v>8.1476903824931351E-5</v>
      </c>
      <c r="EE93" s="395">
        <v>1.2221535573739701E-4</v>
      </c>
      <c r="EF93" s="395">
        <v>1.4258458169362988E-4</v>
      </c>
      <c r="EG93" s="395">
        <v>1.4258458169362988E-4</v>
      </c>
      <c r="EH93" s="395">
        <v>1.629538076498627E-4</v>
      </c>
      <c r="EI93" s="395">
        <v>1.8332303360609555E-4</v>
      </c>
      <c r="EJ93" s="395">
        <v>2.0369225956232839E-4</v>
      </c>
      <c r="EK93" s="395">
        <v>3.0553838934349256E-4</v>
      </c>
      <c r="EL93" s="395">
        <v>4.6849219699335532E-4</v>
      </c>
      <c r="EM93" s="368">
        <f t="shared" si="703"/>
        <v>2.0369225956232838E-3</v>
      </c>
      <c r="EO93" s="496"/>
      <c r="EP93" s="186" t="s">
        <v>57</v>
      </c>
      <c r="EQ93" s="395">
        <v>9.1441844781542077E-6</v>
      </c>
      <c r="ER93" s="395">
        <v>1.2192245970872279E-5</v>
      </c>
      <c r="ES93" s="395">
        <v>1.2192245970872279E-5</v>
      </c>
      <c r="ET93" s="395">
        <v>1.2192245970872279E-5</v>
      </c>
      <c r="EU93" s="395">
        <v>1.8288368956308415E-5</v>
      </c>
      <c r="EV93" s="395">
        <v>2.1336430449026487E-5</v>
      </c>
      <c r="EW93" s="395">
        <v>2.1336430449026487E-5</v>
      </c>
      <c r="EX93" s="395">
        <v>2.4384491941744558E-5</v>
      </c>
      <c r="EY93" s="395">
        <v>2.7432553434462627E-5</v>
      </c>
      <c r="EZ93" s="395">
        <v>3.0480614927180698E-5</v>
      </c>
      <c r="FA93" s="395">
        <v>4.5720922390771045E-5</v>
      </c>
      <c r="FB93" s="395">
        <v>7.0105414332515611E-5</v>
      </c>
      <c r="FC93" s="368">
        <f t="shared" si="704"/>
        <v>3.0480614927180696E-4</v>
      </c>
    </row>
    <row r="94" spans="1:160" x14ac:dyDescent="0.35">
      <c r="A94" s="496"/>
      <c r="B94" s="186" t="s">
        <v>56</v>
      </c>
      <c r="C94" s="296">
        <f t="shared" si="650"/>
        <v>0</v>
      </c>
      <c r="D94" s="296">
        <f t="shared" si="651"/>
        <v>0</v>
      </c>
      <c r="E94" s="296">
        <f t="shared" si="652"/>
        <v>0</v>
      </c>
      <c r="F94" s="296">
        <f t="shared" si="653"/>
        <v>0</v>
      </c>
      <c r="G94" s="296">
        <f t="shared" si="705"/>
        <v>0</v>
      </c>
      <c r="H94" s="296">
        <f t="shared" si="654"/>
        <v>0</v>
      </c>
      <c r="I94" s="296">
        <f t="shared" si="655"/>
        <v>0</v>
      </c>
      <c r="J94" s="296">
        <f t="shared" si="656"/>
        <v>0</v>
      </c>
      <c r="K94" s="296">
        <f t="shared" si="657"/>
        <v>0</v>
      </c>
      <c r="L94" s="296">
        <f t="shared" si="658"/>
        <v>0</v>
      </c>
      <c r="M94" s="296">
        <f t="shared" si="659"/>
        <v>0</v>
      </c>
      <c r="N94" s="296">
        <f t="shared" si="660"/>
        <v>0</v>
      </c>
      <c r="O94" s="66">
        <f t="shared" si="661"/>
        <v>0</v>
      </c>
      <c r="Q94" s="496"/>
      <c r="R94" s="186" t="s">
        <v>56</v>
      </c>
      <c r="S94" s="296">
        <f t="shared" si="662"/>
        <v>0</v>
      </c>
      <c r="T94" s="296">
        <f t="shared" si="663"/>
        <v>0</v>
      </c>
      <c r="U94" s="296">
        <f t="shared" si="664"/>
        <v>0</v>
      </c>
      <c r="V94" s="296">
        <f t="shared" si="665"/>
        <v>0</v>
      </c>
      <c r="W94" s="296">
        <f t="shared" si="666"/>
        <v>0</v>
      </c>
      <c r="X94" s="296">
        <f t="shared" si="667"/>
        <v>0</v>
      </c>
      <c r="Y94" s="296">
        <f t="shared" si="668"/>
        <v>0</v>
      </c>
      <c r="Z94" s="296">
        <f t="shared" si="669"/>
        <v>0</v>
      </c>
      <c r="AA94" s="296">
        <f t="shared" si="670"/>
        <v>0</v>
      </c>
      <c r="AB94" s="296">
        <f t="shared" si="671"/>
        <v>0</v>
      </c>
      <c r="AC94" s="296">
        <f t="shared" si="672"/>
        <v>0</v>
      </c>
      <c r="AD94" s="296">
        <f t="shared" si="673"/>
        <v>0</v>
      </c>
      <c r="AE94" s="66">
        <f t="shared" si="674"/>
        <v>0</v>
      </c>
      <c r="AG94" s="496"/>
      <c r="AH94" s="186" t="s">
        <v>56</v>
      </c>
      <c r="AI94" s="296">
        <f t="shared" si="675"/>
        <v>0</v>
      </c>
      <c r="AJ94" s="296">
        <f t="shared" si="676"/>
        <v>0</v>
      </c>
      <c r="AK94" s="296">
        <f t="shared" si="677"/>
        <v>0</v>
      </c>
      <c r="AL94" s="296">
        <f t="shared" si="678"/>
        <v>0</v>
      </c>
      <c r="AM94" s="296">
        <f t="shared" si="679"/>
        <v>0</v>
      </c>
      <c r="AN94" s="296">
        <f t="shared" si="680"/>
        <v>0</v>
      </c>
      <c r="AO94" s="296">
        <f t="shared" si="681"/>
        <v>0</v>
      </c>
      <c r="AP94" s="296">
        <f t="shared" si="682"/>
        <v>0</v>
      </c>
      <c r="AQ94" s="296">
        <f t="shared" si="683"/>
        <v>0</v>
      </c>
      <c r="AR94" s="296">
        <f t="shared" si="684"/>
        <v>0</v>
      </c>
      <c r="AS94" s="296">
        <f t="shared" si="685"/>
        <v>0</v>
      </c>
      <c r="AT94" s="296">
        <f t="shared" si="686"/>
        <v>0</v>
      </c>
      <c r="AU94" s="66">
        <f t="shared" si="687"/>
        <v>0</v>
      </c>
      <c r="AW94" s="496"/>
      <c r="AX94" s="186" t="s">
        <v>56</v>
      </c>
      <c r="AY94" s="296">
        <f t="shared" si="688"/>
        <v>0</v>
      </c>
      <c r="AZ94" s="296">
        <f t="shared" si="689"/>
        <v>0</v>
      </c>
      <c r="BA94" s="296">
        <f t="shared" si="690"/>
        <v>0</v>
      </c>
      <c r="BB94" s="296">
        <f t="shared" si="691"/>
        <v>0</v>
      </c>
      <c r="BC94" s="296">
        <f t="shared" si="692"/>
        <v>0</v>
      </c>
      <c r="BD94" s="296">
        <f t="shared" si="693"/>
        <v>0</v>
      </c>
      <c r="BE94" s="296">
        <f t="shared" si="694"/>
        <v>0</v>
      </c>
      <c r="BF94" s="296">
        <f t="shared" si="695"/>
        <v>0</v>
      </c>
      <c r="BG94" s="296">
        <f t="shared" si="696"/>
        <v>0</v>
      </c>
      <c r="BH94" s="296">
        <f t="shared" si="697"/>
        <v>0</v>
      </c>
      <c r="BI94" s="296">
        <f t="shared" si="698"/>
        <v>0</v>
      </c>
      <c r="BJ94" s="296">
        <f t="shared" si="699"/>
        <v>0</v>
      </c>
      <c r="BK94" s="66">
        <f t="shared" si="700"/>
        <v>0</v>
      </c>
      <c r="BM94" s="302">
        <v>0</v>
      </c>
      <c r="BN94" s="302">
        <v>0</v>
      </c>
      <c r="BO94" s="302">
        <v>0</v>
      </c>
      <c r="BP94" s="302">
        <v>0</v>
      </c>
      <c r="BQ94" s="302">
        <v>0</v>
      </c>
      <c r="BR94" s="302">
        <v>0</v>
      </c>
      <c r="BS94" s="302">
        <v>0</v>
      </c>
      <c r="BU94" s="302">
        <v>0</v>
      </c>
      <c r="BV94" s="302">
        <v>0</v>
      </c>
      <c r="BW94" s="302">
        <v>0</v>
      </c>
      <c r="BX94" s="302">
        <v>0</v>
      </c>
      <c r="BY94" s="302">
        <v>0</v>
      </c>
      <c r="BZ94" s="302">
        <v>0</v>
      </c>
      <c r="CA94" s="302">
        <v>0</v>
      </c>
      <c r="CC94" s="302">
        <v>0</v>
      </c>
      <c r="CD94" s="302">
        <v>0</v>
      </c>
      <c r="CE94" s="302">
        <v>0</v>
      </c>
      <c r="CF94" s="302">
        <v>0</v>
      </c>
      <c r="CG94" s="302">
        <v>0</v>
      </c>
      <c r="CH94" s="302">
        <v>0</v>
      </c>
      <c r="CI94" s="302">
        <v>0</v>
      </c>
      <c r="CK94" s="302">
        <v>0</v>
      </c>
      <c r="CL94" s="302">
        <v>0</v>
      </c>
      <c r="CM94" s="302">
        <v>0</v>
      </c>
      <c r="CN94" s="302">
        <v>0</v>
      </c>
      <c r="CO94" s="302">
        <v>0</v>
      </c>
      <c r="CP94" s="302">
        <v>0</v>
      </c>
      <c r="CQ94" s="302">
        <v>0</v>
      </c>
      <c r="CS94" s="496"/>
      <c r="CT94" s="186" t="s">
        <v>56</v>
      </c>
      <c r="CU94" s="395">
        <v>0</v>
      </c>
      <c r="CV94" s="395">
        <v>0</v>
      </c>
      <c r="CW94" s="395">
        <v>0</v>
      </c>
      <c r="CX94" s="395">
        <v>0</v>
      </c>
      <c r="CY94" s="395">
        <v>0</v>
      </c>
      <c r="CZ94" s="395">
        <v>0</v>
      </c>
      <c r="DA94" s="395">
        <v>0</v>
      </c>
      <c r="DB94" s="395">
        <v>0</v>
      </c>
      <c r="DC94" s="395">
        <v>0</v>
      </c>
      <c r="DD94" s="395">
        <v>0</v>
      </c>
      <c r="DE94" s="395">
        <v>0</v>
      </c>
      <c r="DF94" s="395">
        <v>0</v>
      </c>
      <c r="DG94" s="368">
        <f t="shared" si="701"/>
        <v>0</v>
      </c>
      <c r="DI94" s="496"/>
      <c r="DJ94" s="186" t="s">
        <v>56</v>
      </c>
      <c r="DK94" s="395">
        <v>0</v>
      </c>
      <c r="DL94" s="395">
        <v>0</v>
      </c>
      <c r="DM94" s="395">
        <v>0</v>
      </c>
      <c r="DN94" s="395">
        <v>0</v>
      </c>
      <c r="DO94" s="395">
        <v>0</v>
      </c>
      <c r="DP94" s="395">
        <v>0</v>
      </c>
      <c r="DQ94" s="395">
        <v>0</v>
      </c>
      <c r="DR94" s="395">
        <v>0</v>
      </c>
      <c r="DS94" s="395">
        <v>0</v>
      </c>
      <c r="DT94" s="395">
        <v>0</v>
      </c>
      <c r="DU94" s="395">
        <v>0</v>
      </c>
      <c r="DV94" s="395">
        <v>0</v>
      </c>
      <c r="DW94" s="368">
        <f t="shared" si="702"/>
        <v>0</v>
      </c>
      <c r="DY94" s="496"/>
      <c r="DZ94" s="186" t="s">
        <v>56</v>
      </c>
      <c r="EA94" s="395">
        <v>0</v>
      </c>
      <c r="EB94" s="395">
        <v>0</v>
      </c>
      <c r="EC94" s="395">
        <v>0</v>
      </c>
      <c r="ED94" s="395">
        <v>0</v>
      </c>
      <c r="EE94" s="395">
        <v>0</v>
      </c>
      <c r="EF94" s="395">
        <v>0</v>
      </c>
      <c r="EG94" s="395">
        <v>0</v>
      </c>
      <c r="EH94" s="395">
        <v>0</v>
      </c>
      <c r="EI94" s="395">
        <v>0</v>
      </c>
      <c r="EJ94" s="395">
        <v>0</v>
      </c>
      <c r="EK94" s="395">
        <v>0</v>
      </c>
      <c r="EL94" s="395">
        <v>0</v>
      </c>
      <c r="EM94" s="368">
        <f t="shared" si="703"/>
        <v>0</v>
      </c>
      <c r="EO94" s="496"/>
      <c r="EP94" s="186" t="s">
        <v>56</v>
      </c>
      <c r="EQ94" s="395">
        <v>0</v>
      </c>
      <c r="ER94" s="395">
        <v>0</v>
      </c>
      <c r="ES94" s="395">
        <v>0</v>
      </c>
      <c r="ET94" s="395">
        <v>0</v>
      </c>
      <c r="EU94" s="395">
        <v>0</v>
      </c>
      <c r="EV94" s="395">
        <v>0</v>
      </c>
      <c r="EW94" s="395">
        <v>0</v>
      </c>
      <c r="EX94" s="395">
        <v>0</v>
      </c>
      <c r="EY94" s="395">
        <v>0</v>
      </c>
      <c r="EZ94" s="395">
        <v>0</v>
      </c>
      <c r="FA94" s="395">
        <v>0</v>
      </c>
      <c r="FB94" s="395">
        <v>0</v>
      </c>
      <c r="FC94" s="368">
        <f t="shared" si="704"/>
        <v>0</v>
      </c>
    </row>
    <row r="95" spans="1:160" x14ac:dyDescent="0.35">
      <c r="A95" s="496"/>
      <c r="B95" s="186" t="s">
        <v>55</v>
      </c>
      <c r="C95" s="296">
        <f t="shared" si="650"/>
        <v>3980.2712224290453</v>
      </c>
      <c r="D95" s="296">
        <f t="shared" si="651"/>
        <v>5307.0282965720608</v>
      </c>
      <c r="E95" s="296">
        <f t="shared" si="652"/>
        <v>5307.0282965720608</v>
      </c>
      <c r="F95" s="296">
        <f t="shared" si="653"/>
        <v>5307.0282965720608</v>
      </c>
      <c r="G95" s="296">
        <f t="shared" si="705"/>
        <v>7960.5424448580907</v>
      </c>
      <c r="H95" s="296">
        <f t="shared" si="654"/>
        <v>9287.2995190011061</v>
      </c>
      <c r="I95" s="296">
        <f t="shared" si="655"/>
        <v>9287.2995190011061</v>
      </c>
      <c r="J95" s="296">
        <f t="shared" si="656"/>
        <v>10614.056593144122</v>
      </c>
      <c r="K95" s="296">
        <f t="shared" si="657"/>
        <v>11940.813667287137</v>
      </c>
      <c r="L95" s="296">
        <f t="shared" si="658"/>
        <v>13267.570741430152</v>
      </c>
      <c r="M95" s="296">
        <f t="shared" si="659"/>
        <v>19901.356112145226</v>
      </c>
      <c r="N95" s="296">
        <f t="shared" si="660"/>
        <v>30515.412705289353</v>
      </c>
      <c r="O95" s="66">
        <f t="shared" si="661"/>
        <v>132675.70741430152</v>
      </c>
      <c r="Q95" s="496"/>
      <c r="R95" s="186" t="s">
        <v>55</v>
      </c>
      <c r="S95" s="296">
        <f t="shared" si="662"/>
        <v>11431.822569688922</v>
      </c>
      <c r="T95" s="296">
        <f t="shared" si="663"/>
        <v>15242.430092918565</v>
      </c>
      <c r="U95" s="296">
        <f t="shared" si="664"/>
        <v>15242.430092918565</v>
      </c>
      <c r="V95" s="296">
        <f t="shared" si="665"/>
        <v>15242.430092918565</v>
      </c>
      <c r="W95" s="296">
        <f t="shared" si="666"/>
        <v>22863.645139377844</v>
      </c>
      <c r="X95" s="296">
        <f t="shared" si="667"/>
        <v>26674.25266260749</v>
      </c>
      <c r="Y95" s="296">
        <f t="shared" si="668"/>
        <v>26674.25266260749</v>
      </c>
      <c r="Z95" s="296">
        <f t="shared" si="669"/>
        <v>30484.860185837129</v>
      </c>
      <c r="AA95" s="296">
        <f t="shared" si="670"/>
        <v>34295.467709066768</v>
      </c>
      <c r="AB95" s="296">
        <f t="shared" si="671"/>
        <v>38106.075232296418</v>
      </c>
      <c r="AC95" s="296">
        <f t="shared" si="672"/>
        <v>57159.112848444616</v>
      </c>
      <c r="AD95" s="296">
        <f t="shared" si="673"/>
        <v>87643.973034281749</v>
      </c>
      <c r="AE95" s="66">
        <f t="shared" si="674"/>
        <v>381060.75232296414</v>
      </c>
      <c r="AG95" s="496"/>
      <c r="AH95" s="186" t="s">
        <v>55</v>
      </c>
      <c r="AI95" s="296">
        <f t="shared" si="675"/>
        <v>2480.0576206936598</v>
      </c>
      <c r="AJ95" s="296">
        <f t="shared" si="676"/>
        <v>3306.7434942582136</v>
      </c>
      <c r="AK95" s="296">
        <f t="shared" si="677"/>
        <v>3306.7434942582136</v>
      </c>
      <c r="AL95" s="296">
        <f t="shared" si="678"/>
        <v>3306.7434942582136</v>
      </c>
      <c r="AM95" s="296">
        <f t="shared" si="679"/>
        <v>4960.1152413873197</v>
      </c>
      <c r="AN95" s="296">
        <f t="shared" si="680"/>
        <v>5786.8011149518743</v>
      </c>
      <c r="AO95" s="296">
        <f t="shared" si="681"/>
        <v>5786.8011149518743</v>
      </c>
      <c r="AP95" s="296">
        <f t="shared" si="682"/>
        <v>6613.4869885164271</v>
      </c>
      <c r="AQ95" s="296">
        <f t="shared" si="683"/>
        <v>7440.1728620809808</v>
      </c>
      <c r="AR95" s="296">
        <f t="shared" si="684"/>
        <v>8266.8587356455337</v>
      </c>
      <c r="AS95" s="296">
        <f t="shared" si="685"/>
        <v>12400.2881034683</v>
      </c>
      <c r="AT95" s="296">
        <f t="shared" si="686"/>
        <v>19013.775091984731</v>
      </c>
      <c r="AU95" s="66">
        <f t="shared" si="687"/>
        <v>82668.587356455333</v>
      </c>
      <c r="AW95" s="496"/>
      <c r="AX95" s="186" t="s">
        <v>55</v>
      </c>
      <c r="AY95" s="296">
        <f t="shared" si="688"/>
        <v>371.11710330088556</v>
      </c>
      <c r="AZ95" s="296">
        <f t="shared" si="689"/>
        <v>494.8228044011808</v>
      </c>
      <c r="BA95" s="296">
        <f t="shared" si="690"/>
        <v>494.8228044011808</v>
      </c>
      <c r="BB95" s="296">
        <f t="shared" si="691"/>
        <v>494.8228044011808</v>
      </c>
      <c r="BC95" s="296">
        <f t="shared" si="692"/>
        <v>742.23420660177112</v>
      </c>
      <c r="BD95" s="296">
        <f t="shared" si="693"/>
        <v>865.93990770206642</v>
      </c>
      <c r="BE95" s="296">
        <f t="shared" si="694"/>
        <v>865.93990770206642</v>
      </c>
      <c r="BF95" s="296">
        <f t="shared" si="695"/>
        <v>989.64560880236161</v>
      </c>
      <c r="BG95" s="296">
        <f t="shared" si="696"/>
        <v>1113.3513099026568</v>
      </c>
      <c r="BH95" s="296">
        <f t="shared" si="697"/>
        <v>1237.0570110029519</v>
      </c>
      <c r="BI95" s="296">
        <f t="shared" si="698"/>
        <v>1855.5855165044279</v>
      </c>
      <c r="BJ95" s="296">
        <f t="shared" si="699"/>
        <v>2845.2311253067896</v>
      </c>
      <c r="BK95" s="66">
        <f t="shared" si="700"/>
        <v>12370.570110029519</v>
      </c>
      <c r="BM95" s="302">
        <v>0</v>
      </c>
      <c r="BN95" s="302">
        <v>0</v>
      </c>
      <c r="BO95" s="302">
        <v>0</v>
      </c>
      <c r="BP95" s="302">
        <v>0</v>
      </c>
      <c r="BQ95" s="302">
        <v>0</v>
      </c>
      <c r="BR95" s="302">
        <v>0</v>
      </c>
      <c r="BS95" s="302">
        <v>0</v>
      </c>
      <c r="BU95" s="302">
        <v>0</v>
      </c>
      <c r="BV95" s="302">
        <v>0</v>
      </c>
      <c r="BW95" s="302">
        <v>0</v>
      </c>
      <c r="BX95" s="302">
        <v>0</v>
      </c>
      <c r="BY95" s="302">
        <v>0</v>
      </c>
      <c r="BZ95" s="302">
        <v>0</v>
      </c>
      <c r="CA95" s="302">
        <v>0</v>
      </c>
      <c r="CC95" s="302">
        <v>0</v>
      </c>
      <c r="CD95" s="302">
        <v>0</v>
      </c>
      <c r="CE95" s="302">
        <v>0</v>
      </c>
      <c r="CF95" s="302">
        <v>0</v>
      </c>
      <c r="CG95" s="302">
        <v>0</v>
      </c>
      <c r="CH95" s="302">
        <v>0</v>
      </c>
      <c r="CI95" s="302">
        <v>0</v>
      </c>
      <c r="CK95" s="302">
        <v>0</v>
      </c>
      <c r="CL95" s="302">
        <v>0</v>
      </c>
      <c r="CM95" s="302">
        <v>0</v>
      </c>
      <c r="CN95" s="302">
        <v>0</v>
      </c>
      <c r="CO95" s="302">
        <v>0</v>
      </c>
      <c r="CP95" s="302">
        <v>0</v>
      </c>
      <c r="CQ95" s="302">
        <v>0</v>
      </c>
      <c r="CS95" s="496"/>
      <c r="CT95" s="186" t="s">
        <v>55</v>
      </c>
      <c r="CU95" s="395">
        <v>6.5381580831232479E-5</v>
      </c>
      <c r="CV95" s="395">
        <v>8.7175441108309985E-5</v>
      </c>
      <c r="CW95" s="395">
        <v>8.7175441108309985E-5</v>
      </c>
      <c r="CX95" s="395">
        <v>8.7175441108309985E-5</v>
      </c>
      <c r="CY95" s="395">
        <v>1.3076316166246496E-4</v>
      </c>
      <c r="CZ95" s="395">
        <v>1.5255702193954246E-4</v>
      </c>
      <c r="DA95" s="395">
        <v>1.5255702193954246E-4</v>
      </c>
      <c r="DB95" s="395">
        <v>1.7435088221661997E-4</v>
      </c>
      <c r="DC95" s="395">
        <v>1.9614474249369745E-4</v>
      </c>
      <c r="DD95" s="395">
        <v>2.1793860277077496E-4</v>
      </c>
      <c r="DE95" s="395">
        <v>3.2690790415616241E-4</v>
      </c>
      <c r="DF95" s="395">
        <v>5.0125878637278241E-4</v>
      </c>
      <c r="DG95" s="368">
        <f t="shared" si="701"/>
        <v>2.1793860277077495E-3</v>
      </c>
      <c r="DI95" s="496"/>
      <c r="DJ95" s="186" t="s">
        <v>55</v>
      </c>
      <c r="DK95" s="395">
        <v>1.8778384427086569E-4</v>
      </c>
      <c r="DL95" s="395">
        <v>2.5037845902782096E-4</v>
      </c>
      <c r="DM95" s="395">
        <v>2.5037845902782096E-4</v>
      </c>
      <c r="DN95" s="395">
        <v>2.5037845902782096E-4</v>
      </c>
      <c r="DO95" s="395">
        <v>3.7556768854173138E-4</v>
      </c>
      <c r="DP95" s="395">
        <v>4.381623032986867E-4</v>
      </c>
      <c r="DQ95" s="395">
        <v>4.381623032986867E-4</v>
      </c>
      <c r="DR95" s="395">
        <v>5.0075691805564191E-4</v>
      </c>
      <c r="DS95" s="395">
        <v>5.6335153281259712E-4</v>
      </c>
      <c r="DT95" s="395">
        <v>6.2594614756955244E-4</v>
      </c>
      <c r="DU95" s="395">
        <v>9.389192213543285E-4</v>
      </c>
      <c r="DV95" s="395">
        <v>1.4396761394099705E-3</v>
      </c>
      <c r="DW95" s="368">
        <f t="shared" si="702"/>
        <v>6.2594614756955238E-3</v>
      </c>
      <c r="DY95" s="496"/>
      <c r="DZ95" s="186" t="s">
        <v>55</v>
      </c>
      <c r="EA95" s="395">
        <v>4.0738451912465676E-5</v>
      </c>
      <c r="EB95" s="395">
        <v>5.431793588328757E-5</v>
      </c>
      <c r="EC95" s="395">
        <v>5.431793588328757E-5</v>
      </c>
      <c r="ED95" s="395">
        <v>5.431793588328757E-5</v>
      </c>
      <c r="EE95" s="395">
        <v>8.1476903824931351E-5</v>
      </c>
      <c r="EF95" s="395">
        <v>9.5056387795753266E-5</v>
      </c>
      <c r="EG95" s="395">
        <v>9.5056387795753266E-5</v>
      </c>
      <c r="EH95" s="395">
        <v>1.0863587176657514E-4</v>
      </c>
      <c r="EI95" s="395">
        <v>1.2221535573739704E-4</v>
      </c>
      <c r="EJ95" s="395">
        <v>1.3579483970821893E-4</v>
      </c>
      <c r="EK95" s="395">
        <v>2.0369225956232836E-4</v>
      </c>
      <c r="EL95" s="395">
        <v>3.123281313289036E-4</v>
      </c>
      <c r="EM95" s="368">
        <f t="shared" si="703"/>
        <v>1.3579483970821893E-3</v>
      </c>
      <c r="EO95" s="496"/>
      <c r="EP95" s="186" t="s">
        <v>55</v>
      </c>
      <c r="EQ95" s="395">
        <v>6.0961229854361396E-6</v>
      </c>
      <c r="ER95" s="395">
        <v>8.12816398058152E-6</v>
      </c>
      <c r="ES95" s="395">
        <v>8.12816398058152E-6</v>
      </c>
      <c r="ET95" s="395">
        <v>8.12816398058152E-6</v>
      </c>
      <c r="EU95" s="395">
        <v>1.2192245970872279E-5</v>
      </c>
      <c r="EV95" s="395">
        <v>1.422428696601766E-5</v>
      </c>
      <c r="EW95" s="395">
        <v>1.422428696601766E-5</v>
      </c>
      <c r="EX95" s="395">
        <v>1.625632796116304E-5</v>
      </c>
      <c r="EY95" s="395">
        <v>1.8288368956308419E-5</v>
      </c>
      <c r="EZ95" s="395">
        <v>2.0320409951453798E-5</v>
      </c>
      <c r="FA95" s="395">
        <v>3.0480614927180698E-5</v>
      </c>
      <c r="FB95" s="395">
        <v>4.6736942888343738E-5</v>
      </c>
      <c r="FC95" s="368">
        <f t="shared" si="704"/>
        <v>2.0320409951453798E-4</v>
      </c>
    </row>
    <row r="96" spans="1:160" ht="15" thickBot="1" x14ac:dyDescent="0.4">
      <c r="A96" s="497"/>
      <c r="B96" s="186" t="s">
        <v>54</v>
      </c>
      <c r="C96" s="296">
        <f t="shared" si="650"/>
        <v>398.02712224290451</v>
      </c>
      <c r="D96" s="296">
        <f t="shared" si="651"/>
        <v>530.70282965720605</v>
      </c>
      <c r="E96" s="296">
        <f t="shared" si="652"/>
        <v>530.70282965720605</v>
      </c>
      <c r="F96" s="296">
        <f t="shared" si="653"/>
        <v>530.70282965720605</v>
      </c>
      <c r="G96" s="296">
        <f t="shared" si="705"/>
        <v>796.05424448580902</v>
      </c>
      <c r="H96" s="296">
        <f t="shared" si="654"/>
        <v>928.72995190011068</v>
      </c>
      <c r="I96" s="296">
        <f t="shared" si="655"/>
        <v>928.72995190011068</v>
      </c>
      <c r="J96" s="296">
        <f t="shared" si="656"/>
        <v>1061.4056593144121</v>
      </c>
      <c r="K96" s="296">
        <f t="shared" si="657"/>
        <v>1194.0813667287136</v>
      </c>
      <c r="L96" s="296">
        <f t="shared" si="658"/>
        <v>1326.7570741430152</v>
      </c>
      <c r="M96" s="296">
        <f t="shared" si="659"/>
        <v>1990.1356112145227</v>
      </c>
      <c r="N96" s="296">
        <f t="shared" si="660"/>
        <v>3051.5412705289345</v>
      </c>
      <c r="O96" s="66">
        <f t="shared" si="661"/>
        <v>13267.570741430151</v>
      </c>
      <c r="Q96" s="497"/>
      <c r="R96" s="186" t="s">
        <v>54</v>
      </c>
      <c r="S96" s="296">
        <f t="shared" si="662"/>
        <v>1143.1822569688923</v>
      </c>
      <c r="T96" s="296">
        <f t="shared" si="663"/>
        <v>1524.2430092918567</v>
      </c>
      <c r="U96" s="296">
        <f t="shared" si="664"/>
        <v>1524.2430092918567</v>
      </c>
      <c r="V96" s="296">
        <f t="shared" si="665"/>
        <v>1524.2430092918567</v>
      </c>
      <c r="W96" s="296">
        <f t="shared" si="666"/>
        <v>2286.3645139377845</v>
      </c>
      <c r="X96" s="296">
        <f t="shared" si="667"/>
        <v>2667.4252662607491</v>
      </c>
      <c r="Y96" s="296">
        <f t="shared" si="668"/>
        <v>2667.4252662607491</v>
      </c>
      <c r="Z96" s="296">
        <f t="shared" si="669"/>
        <v>3048.4860185837133</v>
      </c>
      <c r="AA96" s="296">
        <f t="shared" si="670"/>
        <v>3429.5467709066766</v>
      </c>
      <c r="AB96" s="296">
        <f t="shared" si="671"/>
        <v>3810.6075232296412</v>
      </c>
      <c r="AC96" s="296">
        <f t="shared" si="672"/>
        <v>5715.9112848444611</v>
      </c>
      <c r="AD96" s="296">
        <f t="shared" si="673"/>
        <v>8764.3973034281753</v>
      </c>
      <c r="AE96" s="66">
        <f t="shared" si="674"/>
        <v>38106.075232296411</v>
      </c>
      <c r="AG96" s="497"/>
      <c r="AH96" s="186" t="s">
        <v>54</v>
      </c>
      <c r="AI96" s="296">
        <f t="shared" si="675"/>
        <v>248.00576206936603</v>
      </c>
      <c r="AJ96" s="296">
        <f t="shared" si="676"/>
        <v>330.67434942582139</v>
      </c>
      <c r="AK96" s="296">
        <f t="shared" si="677"/>
        <v>330.67434942582139</v>
      </c>
      <c r="AL96" s="296">
        <f t="shared" si="678"/>
        <v>330.67434942582139</v>
      </c>
      <c r="AM96" s="296">
        <f t="shared" si="679"/>
        <v>496.01152413873206</v>
      </c>
      <c r="AN96" s="296">
        <f t="shared" si="680"/>
        <v>578.68011149518748</v>
      </c>
      <c r="AO96" s="296">
        <f t="shared" si="681"/>
        <v>578.68011149518748</v>
      </c>
      <c r="AP96" s="296">
        <f t="shared" si="682"/>
        <v>661.34869885164278</v>
      </c>
      <c r="AQ96" s="296">
        <f t="shared" si="683"/>
        <v>744.01728620809808</v>
      </c>
      <c r="AR96" s="296">
        <f t="shared" si="684"/>
        <v>826.6858735645535</v>
      </c>
      <c r="AS96" s="296">
        <f t="shared" si="685"/>
        <v>1240.0288103468299</v>
      </c>
      <c r="AT96" s="296">
        <f t="shared" si="686"/>
        <v>1901.3775091984728</v>
      </c>
      <c r="AU96" s="66">
        <f t="shared" si="687"/>
        <v>8266.8587356455355</v>
      </c>
      <c r="AW96" s="497"/>
      <c r="AX96" s="186" t="s">
        <v>54</v>
      </c>
      <c r="AY96" s="296">
        <f t="shared" si="688"/>
        <v>37.111710330088556</v>
      </c>
      <c r="AZ96" s="296">
        <f t="shared" si="689"/>
        <v>49.482280440118075</v>
      </c>
      <c r="BA96" s="296">
        <f t="shared" si="690"/>
        <v>49.482280440118075</v>
      </c>
      <c r="BB96" s="296">
        <f t="shared" si="691"/>
        <v>49.482280440118075</v>
      </c>
      <c r="BC96" s="296">
        <f t="shared" si="692"/>
        <v>74.223420660177112</v>
      </c>
      <c r="BD96" s="296">
        <f t="shared" si="693"/>
        <v>86.593990770206631</v>
      </c>
      <c r="BE96" s="296">
        <f t="shared" si="694"/>
        <v>86.593990770206631</v>
      </c>
      <c r="BF96" s="296">
        <f t="shared" si="695"/>
        <v>98.964560880236149</v>
      </c>
      <c r="BG96" s="296">
        <f t="shared" si="696"/>
        <v>111.33513099026567</v>
      </c>
      <c r="BH96" s="296">
        <f t="shared" si="697"/>
        <v>123.7057011002952</v>
      </c>
      <c r="BI96" s="296">
        <f t="shared" si="698"/>
        <v>185.55855165044278</v>
      </c>
      <c r="BJ96" s="296">
        <f t="shared" si="699"/>
        <v>284.52311253067899</v>
      </c>
      <c r="BK96" s="66">
        <f t="shared" si="700"/>
        <v>1237.0570110029521</v>
      </c>
      <c r="BM96" s="302">
        <v>0</v>
      </c>
      <c r="BN96" s="302">
        <v>0</v>
      </c>
      <c r="BO96" s="302">
        <v>0</v>
      </c>
      <c r="BP96" s="302">
        <v>0</v>
      </c>
      <c r="BQ96" s="302">
        <v>0</v>
      </c>
      <c r="BR96" s="302">
        <v>0</v>
      </c>
      <c r="BS96" s="302">
        <v>0</v>
      </c>
      <c r="BU96" s="302">
        <v>0</v>
      </c>
      <c r="BV96" s="302">
        <v>0</v>
      </c>
      <c r="BW96" s="302">
        <v>0</v>
      </c>
      <c r="BX96" s="302">
        <v>0</v>
      </c>
      <c r="BY96" s="302">
        <v>0</v>
      </c>
      <c r="BZ96" s="302">
        <v>0</v>
      </c>
      <c r="CA96" s="302">
        <v>0</v>
      </c>
      <c r="CC96" s="302">
        <v>0</v>
      </c>
      <c r="CD96" s="302">
        <v>0</v>
      </c>
      <c r="CE96" s="302">
        <v>0</v>
      </c>
      <c r="CF96" s="302">
        <v>0</v>
      </c>
      <c r="CG96" s="302">
        <v>0</v>
      </c>
      <c r="CH96" s="302">
        <v>0</v>
      </c>
      <c r="CI96" s="302">
        <v>0</v>
      </c>
      <c r="CK96" s="302">
        <v>0</v>
      </c>
      <c r="CL96" s="302">
        <v>0</v>
      </c>
      <c r="CM96" s="302">
        <v>0</v>
      </c>
      <c r="CN96" s="302">
        <v>0</v>
      </c>
      <c r="CO96" s="302">
        <v>0</v>
      </c>
      <c r="CP96" s="302">
        <v>0</v>
      </c>
      <c r="CQ96" s="302">
        <v>0</v>
      </c>
      <c r="CS96" s="497"/>
      <c r="CT96" s="186" t="s">
        <v>54</v>
      </c>
      <c r="CU96" s="395">
        <v>6.5381580831232476E-6</v>
      </c>
      <c r="CV96" s="395">
        <v>8.7175441108309979E-6</v>
      </c>
      <c r="CW96" s="395">
        <v>8.7175441108309979E-6</v>
      </c>
      <c r="CX96" s="395">
        <v>8.7175441108309979E-6</v>
      </c>
      <c r="CY96" s="395">
        <v>1.3076316166246495E-5</v>
      </c>
      <c r="CZ96" s="395">
        <v>1.5255702193954247E-5</v>
      </c>
      <c r="DA96" s="395">
        <v>1.5255702193954247E-5</v>
      </c>
      <c r="DB96" s="395">
        <v>1.7435088221661996E-5</v>
      </c>
      <c r="DC96" s="395">
        <v>1.9614474249369744E-5</v>
      </c>
      <c r="DD96" s="395">
        <v>2.1793860277077496E-5</v>
      </c>
      <c r="DE96" s="395">
        <v>3.2690790415616239E-5</v>
      </c>
      <c r="DF96" s="395">
        <v>5.0125878637278235E-5</v>
      </c>
      <c r="DG96" s="368">
        <f t="shared" si="701"/>
        <v>2.1793860277077496E-4</v>
      </c>
      <c r="DI96" s="497"/>
      <c r="DJ96" s="186" t="s">
        <v>54</v>
      </c>
      <c r="DK96" s="395">
        <v>1.8778384427086571E-5</v>
      </c>
      <c r="DL96" s="395">
        <v>2.5037845902782097E-5</v>
      </c>
      <c r="DM96" s="395">
        <v>2.5037845902782097E-5</v>
      </c>
      <c r="DN96" s="395">
        <v>2.5037845902782097E-5</v>
      </c>
      <c r="DO96" s="395">
        <v>3.7556768854173142E-5</v>
      </c>
      <c r="DP96" s="395">
        <v>4.3816230329868671E-5</v>
      </c>
      <c r="DQ96" s="395">
        <v>4.3816230329868671E-5</v>
      </c>
      <c r="DR96" s="395">
        <v>5.0075691805564194E-5</v>
      </c>
      <c r="DS96" s="395">
        <v>5.633515328125971E-5</v>
      </c>
      <c r="DT96" s="395">
        <v>6.2594614756955239E-5</v>
      </c>
      <c r="DU96" s="395">
        <v>9.3891922135432845E-5</v>
      </c>
      <c r="DV96" s="395">
        <v>1.4396761394099705E-4</v>
      </c>
      <c r="DW96" s="368">
        <f t="shared" si="702"/>
        <v>6.2594614756955234E-4</v>
      </c>
      <c r="DY96" s="497"/>
      <c r="DZ96" s="186" t="s">
        <v>54</v>
      </c>
      <c r="EA96" s="395">
        <v>4.0738451912465679E-6</v>
      </c>
      <c r="EB96" s="395">
        <v>5.4317935883287575E-6</v>
      </c>
      <c r="EC96" s="395">
        <v>5.4317935883287575E-6</v>
      </c>
      <c r="ED96" s="395">
        <v>5.4317935883287575E-6</v>
      </c>
      <c r="EE96" s="395">
        <v>8.1476903824931358E-6</v>
      </c>
      <c r="EF96" s="395">
        <v>9.5056387795753262E-6</v>
      </c>
      <c r="EG96" s="395">
        <v>9.5056387795753262E-6</v>
      </c>
      <c r="EH96" s="395">
        <v>1.0863587176657515E-5</v>
      </c>
      <c r="EI96" s="395">
        <v>1.2221535573739704E-5</v>
      </c>
      <c r="EJ96" s="395">
        <v>1.3579483970821894E-5</v>
      </c>
      <c r="EK96" s="395">
        <v>2.0369225956232838E-5</v>
      </c>
      <c r="EL96" s="395">
        <v>3.1232813132890354E-5</v>
      </c>
      <c r="EM96" s="368">
        <f t="shared" si="703"/>
        <v>1.3579483970821895E-4</v>
      </c>
      <c r="EO96" s="497"/>
      <c r="EP96" s="186" t="s">
        <v>54</v>
      </c>
      <c r="EQ96" s="395">
        <v>6.0961229854361398E-7</v>
      </c>
      <c r="ER96" s="395">
        <v>8.1281639805815194E-7</v>
      </c>
      <c r="ES96" s="395">
        <v>8.1281639805815194E-7</v>
      </c>
      <c r="ET96" s="395">
        <v>8.1281639805815194E-7</v>
      </c>
      <c r="EU96" s="395">
        <v>1.219224597087228E-6</v>
      </c>
      <c r="EV96" s="395">
        <v>1.4224286966017659E-6</v>
      </c>
      <c r="EW96" s="395">
        <v>1.4224286966017659E-6</v>
      </c>
      <c r="EX96" s="395">
        <v>1.6256327961163039E-6</v>
      </c>
      <c r="EY96" s="395">
        <v>1.8288368956308418E-6</v>
      </c>
      <c r="EZ96" s="395">
        <v>2.03204099514538E-6</v>
      </c>
      <c r="FA96" s="395">
        <v>3.0480614927180698E-6</v>
      </c>
      <c r="FB96" s="395">
        <v>4.6736942888343743E-6</v>
      </c>
      <c r="FC96" s="368">
        <f t="shared" si="704"/>
        <v>2.0320409951453801E-5</v>
      </c>
    </row>
    <row r="97" spans="1:160" ht="15" thickBot="1" x14ac:dyDescent="0.4">
      <c r="B97" s="187" t="s">
        <v>43</v>
      </c>
      <c r="C97" s="179">
        <f>SUM(C84:C96)</f>
        <v>398027.1222429045</v>
      </c>
      <c r="D97" s="179">
        <f t="shared" ref="D97" si="706">SUM(D84:D96)</f>
        <v>530702.82965720608</v>
      </c>
      <c r="E97" s="179">
        <f t="shared" ref="E97" si="707">SUM(E84:E96)</f>
        <v>530702.82965720608</v>
      </c>
      <c r="F97" s="179">
        <f t="shared" ref="F97" si="708">SUM(F84:F96)</f>
        <v>530702.82965720608</v>
      </c>
      <c r="G97" s="179">
        <f t="shared" ref="G97" si="709">SUM(G84:G96)</f>
        <v>796054.244485809</v>
      </c>
      <c r="H97" s="179">
        <f t="shared" ref="H97" si="710">SUM(H84:H96)</f>
        <v>928729.95190011058</v>
      </c>
      <c r="I97" s="179">
        <f t="shared" ref="I97" si="711">SUM(I84:I96)</f>
        <v>928729.95190011058</v>
      </c>
      <c r="J97" s="179">
        <f t="shared" ref="J97" si="712">SUM(J84:J96)</f>
        <v>1061405.6593144122</v>
      </c>
      <c r="K97" s="179">
        <f t="shared" ref="K97" si="713">SUM(K84:K96)</f>
        <v>1194081.3667287135</v>
      </c>
      <c r="L97" s="179">
        <f t="shared" ref="L97" si="714">SUM(L84:L96)</f>
        <v>1326757.0741430151</v>
      </c>
      <c r="M97" s="179">
        <f t="shared" ref="M97" si="715">SUM(M84:M96)</f>
        <v>1990135.6112145225</v>
      </c>
      <c r="N97" s="189">
        <f t="shared" ref="N97" si="716">SUM(N84:N96)</f>
        <v>3051541.270528934</v>
      </c>
      <c r="O97" s="69">
        <f t="shared" si="661"/>
        <v>13267570.741430148</v>
      </c>
      <c r="Q97" s="70"/>
      <c r="R97" s="187" t="s">
        <v>43</v>
      </c>
      <c r="S97" s="179">
        <f>SUM(S84:S96)</f>
        <v>1143182.2569688922</v>
      </c>
      <c r="T97" s="179">
        <f t="shared" ref="T97" si="717">SUM(T84:T96)</f>
        <v>1524243.0092918563</v>
      </c>
      <c r="U97" s="179">
        <f t="shared" ref="U97" si="718">SUM(U84:U96)</f>
        <v>1524243.0092918563</v>
      </c>
      <c r="V97" s="179">
        <f t="shared" ref="V97" si="719">SUM(V84:V96)</f>
        <v>1524243.0092918563</v>
      </c>
      <c r="W97" s="179">
        <f t="shared" ref="W97" si="720">SUM(W84:W96)</f>
        <v>2286364.5139377844</v>
      </c>
      <c r="X97" s="179">
        <f t="shared" ref="X97" si="721">SUM(X84:X96)</f>
        <v>2667425.2662607487</v>
      </c>
      <c r="Y97" s="179">
        <f t="shared" ref="Y97" si="722">SUM(Y84:Y96)</f>
        <v>2667425.2662607487</v>
      </c>
      <c r="Z97" s="179">
        <f t="shared" ref="Z97" si="723">SUM(Z84:Z96)</f>
        <v>3048486.0185837126</v>
      </c>
      <c r="AA97" s="179">
        <f t="shared" ref="AA97" si="724">SUM(AA84:AA96)</f>
        <v>3429546.7709066761</v>
      </c>
      <c r="AB97" s="179">
        <f t="shared" ref="AB97" si="725">SUM(AB84:AB96)</f>
        <v>3810607.5232296414</v>
      </c>
      <c r="AC97" s="179">
        <f t="shared" ref="AC97" si="726">SUM(AC84:AC96)</f>
        <v>5715911.2848444618</v>
      </c>
      <c r="AD97" s="189">
        <f t="shared" ref="AD97" si="727">SUM(AD84:AD96)</f>
        <v>8764397.3034281731</v>
      </c>
      <c r="AE97" s="69">
        <f t="shared" si="674"/>
        <v>38106075.232296407</v>
      </c>
      <c r="AG97" s="70"/>
      <c r="AH97" s="187" t="s">
        <v>43</v>
      </c>
      <c r="AI97" s="179">
        <f>SUM(AI84:AI96)</f>
        <v>248005.762069366</v>
      </c>
      <c r="AJ97" s="179">
        <f t="shared" ref="AJ97" si="728">SUM(AJ84:AJ96)</f>
        <v>330674.34942582133</v>
      </c>
      <c r="AK97" s="179">
        <f t="shared" ref="AK97" si="729">SUM(AK84:AK96)</f>
        <v>330674.34942582133</v>
      </c>
      <c r="AL97" s="179">
        <f t="shared" ref="AL97" si="730">SUM(AL84:AL96)</f>
        <v>330674.34942582133</v>
      </c>
      <c r="AM97" s="179">
        <f t="shared" ref="AM97" si="731">SUM(AM84:AM96)</f>
        <v>496011.524138732</v>
      </c>
      <c r="AN97" s="179">
        <f t="shared" ref="AN97" si="732">SUM(AN84:AN96)</f>
        <v>578680.11149518739</v>
      </c>
      <c r="AO97" s="179">
        <f t="shared" ref="AO97" si="733">SUM(AO84:AO96)</f>
        <v>578680.11149518739</v>
      </c>
      <c r="AP97" s="179">
        <f t="shared" ref="AP97" si="734">SUM(AP84:AP96)</f>
        <v>661348.69885164266</v>
      </c>
      <c r="AQ97" s="179">
        <f t="shared" ref="AQ97" si="735">SUM(AQ84:AQ96)</f>
        <v>744017.28620809817</v>
      </c>
      <c r="AR97" s="179">
        <f t="shared" ref="AR97" si="736">SUM(AR84:AR96)</f>
        <v>826685.87356455333</v>
      </c>
      <c r="AS97" s="179">
        <f t="shared" ref="AS97" si="737">SUM(AS84:AS96)</f>
        <v>1240028.8103468297</v>
      </c>
      <c r="AT97" s="189">
        <f t="shared" ref="AT97" si="738">SUM(AT84:AT96)</f>
        <v>1901377.5091984731</v>
      </c>
      <c r="AU97" s="69">
        <f t="shared" si="687"/>
        <v>8266858.7356455335</v>
      </c>
      <c r="AW97" s="70"/>
      <c r="AX97" s="187" t="s">
        <v>43</v>
      </c>
      <c r="AY97" s="179">
        <f>SUM(AY84:AY96)</f>
        <v>37111.710330088557</v>
      </c>
      <c r="AZ97" s="179">
        <f t="shared" ref="AZ97" si="739">SUM(AZ84:AZ96)</f>
        <v>49482.280440118077</v>
      </c>
      <c r="BA97" s="179">
        <f t="shared" ref="BA97" si="740">SUM(BA84:BA96)</f>
        <v>49482.280440118077</v>
      </c>
      <c r="BB97" s="179">
        <f t="shared" ref="BB97" si="741">SUM(BB84:BB96)</f>
        <v>49482.280440118077</v>
      </c>
      <c r="BC97" s="179">
        <f t="shared" ref="BC97" si="742">SUM(BC84:BC96)</f>
        <v>74223.420660177115</v>
      </c>
      <c r="BD97" s="179">
        <f t="shared" ref="BD97" si="743">SUM(BD84:BD96)</f>
        <v>86593.990770206641</v>
      </c>
      <c r="BE97" s="179">
        <f t="shared" ref="BE97" si="744">SUM(BE84:BE96)</f>
        <v>86593.990770206641</v>
      </c>
      <c r="BF97" s="179">
        <f t="shared" ref="BF97" si="745">SUM(BF84:BF96)</f>
        <v>98964.560880236153</v>
      </c>
      <c r="BG97" s="179">
        <f t="shared" ref="BG97" si="746">SUM(BG84:BG96)</f>
        <v>111335.13099026566</v>
      </c>
      <c r="BH97" s="179">
        <f t="shared" ref="BH97" si="747">SUM(BH84:BH96)</f>
        <v>123705.70110029519</v>
      </c>
      <c r="BI97" s="179">
        <f t="shared" ref="BI97" si="748">SUM(BI84:BI96)</f>
        <v>185558.55165044274</v>
      </c>
      <c r="BJ97" s="189">
        <f t="shared" ref="BJ97" si="749">SUM(BJ84:BJ96)</f>
        <v>284523.11253067898</v>
      </c>
      <c r="BK97" s="69">
        <f t="shared" si="700"/>
        <v>1237057.0110029518</v>
      </c>
      <c r="BM97" s="302">
        <f t="shared" ref="BM97" si="750">SUM(BM84:BM96)</f>
        <v>0</v>
      </c>
      <c r="BN97" s="302">
        <f t="shared" ref="BN97" si="751">SUM(BN84:BN96)</f>
        <v>0</v>
      </c>
      <c r="BO97" s="302">
        <f t="shared" ref="BO97" si="752">SUM(BO84:BO96)</f>
        <v>0</v>
      </c>
      <c r="BP97" s="302">
        <f t="shared" ref="BP97" si="753">SUM(BP84:BP96)</f>
        <v>0</v>
      </c>
      <c r="BQ97" s="302">
        <f t="shared" ref="BQ97" si="754">SUM(BQ84:BQ96)</f>
        <v>0</v>
      </c>
      <c r="BR97" s="302">
        <f t="shared" ref="BR97" si="755">SUM(BR84:BR96)</f>
        <v>0</v>
      </c>
      <c r="BS97" s="302">
        <f t="shared" ref="BS97" si="756">SUM(BS84:BS96)</f>
        <v>0</v>
      </c>
      <c r="BU97" s="302">
        <f t="shared" ref="BU97" si="757">SUM(BU84:BU96)</f>
        <v>0</v>
      </c>
      <c r="BV97" s="302">
        <f t="shared" ref="BV97" si="758">SUM(BV84:BV96)</f>
        <v>0</v>
      </c>
      <c r="BW97" s="302">
        <f t="shared" ref="BW97" si="759">SUM(BW84:BW96)</f>
        <v>0</v>
      </c>
      <c r="BX97" s="302">
        <f t="shared" ref="BX97" si="760">SUM(BX84:BX96)</f>
        <v>0</v>
      </c>
      <c r="BY97" s="302">
        <f t="shared" ref="BY97" si="761">SUM(BY84:BY96)</f>
        <v>0</v>
      </c>
      <c r="BZ97" s="302">
        <f t="shared" ref="BZ97" si="762">SUM(BZ84:BZ96)</f>
        <v>0</v>
      </c>
      <c r="CA97" s="302">
        <f t="shared" ref="CA97" si="763">SUM(CA84:CA96)</f>
        <v>0</v>
      </c>
      <c r="CC97" s="302">
        <f t="shared" ref="CC97" si="764">SUM(CC84:CC96)</f>
        <v>0</v>
      </c>
      <c r="CD97" s="302">
        <f t="shared" ref="CD97" si="765">SUM(CD84:CD96)</f>
        <v>0</v>
      </c>
      <c r="CE97" s="302">
        <f t="shared" ref="CE97" si="766">SUM(CE84:CE96)</f>
        <v>0</v>
      </c>
      <c r="CF97" s="302">
        <f t="shared" ref="CF97" si="767">SUM(CF84:CF96)</f>
        <v>0</v>
      </c>
      <c r="CG97" s="302">
        <f t="shared" ref="CG97" si="768">SUM(CG84:CG96)</f>
        <v>0</v>
      </c>
      <c r="CH97" s="302">
        <f t="shared" ref="CH97" si="769">SUM(CH84:CH96)</f>
        <v>0</v>
      </c>
      <c r="CI97" s="302">
        <f t="shared" ref="CI97" si="770">SUM(CI84:CI96)</f>
        <v>0</v>
      </c>
      <c r="CK97" s="302">
        <f t="shared" ref="CK97" si="771">SUM(CK84:CK96)</f>
        <v>0</v>
      </c>
      <c r="CL97" s="302">
        <f t="shared" ref="CL97" si="772">SUM(CL84:CL96)</f>
        <v>0</v>
      </c>
      <c r="CM97" s="302">
        <f t="shared" ref="CM97" si="773">SUM(CM84:CM96)</f>
        <v>0</v>
      </c>
      <c r="CN97" s="302">
        <f t="shared" ref="CN97" si="774">SUM(CN84:CN96)</f>
        <v>0</v>
      </c>
      <c r="CO97" s="302">
        <f t="shared" ref="CO97" si="775">SUM(CO84:CO96)</f>
        <v>0</v>
      </c>
      <c r="CP97" s="302">
        <f t="shared" ref="CP97" si="776">SUM(CP84:CP96)</f>
        <v>0</v>
      </c>
      <c r="CQ97" s="302">
        <f t="shared" ref="CQ97" si="777">SUM(CQ84:CQ96)</f>
        <v>0</v>
      </c>
      <c r="CR97" s="291" t="s">
        <v>231</v>
      </c>
      <c r="CT97" s="187" t="s">
        <v>43</v>
      </c>
      <c r="CU97" s="369">
        <f>SUM(CU84:CU96)</f>
        <v>6.5381580831232475E-3</v>
      </c>
      <c r="CV97" s="369">
        <f t="shared" ref="CV97:DF97" si="778">SUM(CV84:CV96)</f>
        <v>8.7175441108309978E-3</v>
      </c>
      <c r="CW97" s="369">
        <f t="shared" si="778"/>
        <v>8.7175441108309978E-3</v>
      </c>
      <c r="CX97" s="369">
        <f t="shared" si="778"/>
        <v>8.7175441108309978E-3</v>
      </c>
      <c r="CY97" s="369">
        <f t="shared" si="778"/>
        <v>1.3076316166246495E-2</v>
      </c>
      <c r="CZ97" s="369">
        <f t="shared" si="778"/>
        <v>1.5255702193954246E-2</v>
      </c>
      <c r="DA97" s="369">
        <f t="shared" si="778"/>
        <v>1.5255702193954246E-2</v>
      </c>
      <c r="DB97" s="369">
        <f t="shared" si="778"/>
        <v>1.7435088221661996E-2</v>
      </c>
      <c r="DC97" s="369">
        <f t="shared" si="778"/>
        <v>1.9614474249369747E-2</v>
      </c>
      <c r="DD97" s="369">
        <f t="shared" si="778"/>
        <v>2.1793860277077491E-2</v>
      </c>
      <c r="DE97" s="369">
        <f t="shared" si="778"/>
        <v>3.269079041561624E-2</v>
      </c>
      <c r="DF97" s="383">
        <f t="shared" si="778"/>
        <v>5.0125878637278236E-2</v>
      </c>
      <c r="DG97" s="372">
        <f t="shared" si="701"/>
        <v>0.21793860277077495</v>
      </c>
      <c r="DI97" s="70"/>
      <c r="DJ97" s="187" t="s">
        <v>43</v>
      </c>
      <c r="DK97" s="369">
        <f>SUM(DK84:DK96)</f>
        <v>1.877838442708657E-2</v>
      </c>
      <c r="DL97" s="369">
        <f t="shared" ref="DL97:DV97" si="779">SUM(DL84:DL96)</f>
        <v>2.5037845902782092E-2</v>
      </c>
      <c r="DM97" s="369">
        <f t="shared" si="779"/>
        <v>2.5037845902782092E-2</v>
      </c>
      <c r="DN97" s="369">
        <f t="shared" si="779"/>
        <v>2.5037845902782092E-2</v>
      </c>
      <c r="DO97" s="369">
        <f t="shared" si="779"/>
        <v>3.7556768854173139E-2</v>
      </c>
      <c r="DP97" s="369">
        <f t="shared" si="779"/>
        <v>4.3816230329868665E-2</v>
      </c>
      <c r="DQ97" s="369">
        <f t="shared" si="779"/>
        <v>4.3816230329868665E-2</v>
      </c>
      <c r="DR97" s="369">
        <f t="shared" si="779"/>
        <v>5.0075691805564183E-2</v>
      </c>
      <c r="DS97" s="369">
        <f t="shared" si="779"/>
        <v>5.6335153281259709E-2</v>
      </c>
      <c r="DT97" s="369">
        <f t="shared" si="779"/>
        <v>6.2594614756955241E-2</v>
      </c>
      <c r="DU97" s="369">
        <f t="shared" si="779"/>
        <v>9.3891922135432848E-2</v>
      </c>
      <c r="DV97" s="383">
        <f t="shared" si="779"/>
        <v>0.14396761394099702</v>
      </c>
      <c r="DW97" s="372">
        <f t="shared" si="702"/>
        <v>0.62594614756955236</v>
      </c>
      <c r="DY97" s="70"/>
      <c r="DZ97" s="187" t="s">
        <v>43</v>
      </c>
      <c r="EA97" s="369">
        <f>SUM(EA84:EA96)</f>
        <v>4.0738451912465667E-3</v>
      </c>
      <c r="EB97" s="369">
        <f t="shared" ref="EB97:EL97" si="780">SUM(EB84:EB96)</f>
        <v>5.4317935883287571E-3</v>
      </c>
      <c r="EC97" s="369">
        <f t="shared" si="780"/>
        <v>5.4317935883287571E-3</v>
      </c>
      <c r="ED97" s="369">
        <f t="shared" si="780"/>
        <v>5.4317935883287571E-3</v>
      </c>
      <c r="EE97" s="369">
        <f t="shared" si="780"/>
        <v>8.1476903824931335E-3</v>
      </c>
      <c r="EF97" s="369">
        <f t="shared" si="780"/>
        <v>9.5056387795753264E-3</v>
      </c>
      <c r="EG97" s="369">
        <f t="shared" si="780"/>
        <v>9.5056387795753264E-3</v>
      </c>
      <c r="EH97" s="369">
        <f t="shared" si="780"/>
        <v>1.0863587176657514E-2</v>
      </c>
      <c r="EI97" s="369">
        <f t="shared" si="780"/>
        <v>1.2221535573739704E-2</v>
      </c>
      <c r="EJ97" s="369">
        <f t="shared" si="780"/>
        <v>1.3579483970821893E-2</v>
      </c>
      <c r="EK97" s="369">
        <f t="shared" si="780"/>
        <v>2.0369225956232834E-2</v>
      </c>
      <c r="EL97" s="383">
        <f t="shared" si="780"/>
        <v>3.1232813132890357E-2</v>
      </c>
      <c r="EM97" s="372">
        <f t="shared" si="703"/>
        <v>0.13579483970821893</v>
      </c>
      <c r="EO97" s="70"/>
      <c r="EP97" s="187" t="s">
        <v>43</v>
      </c>
      <c r="EQ97" s="369">
        <f>SUM(EQ84:EQ96)</f>
        <v>6.0961229854361392E-4</v>
      </c>
      <c r="ER97" s="369">
        <f t="shared" ref="ER97:FB97" si="781">SUM(ER84:ER96)</f>
        <v>8.1281639805815204E-4</v>
      </c>
      <c r="ES97" s="369">
        <f t="shared" si="781"/>
        <v>8.1281639805815204E-4</v>
      </c>
      <c r="ET97" s="369">
        <f t="shared" si="781"/>
        <v>8.1281639805815204E-4</v>
      </c>
      <c r="EU97" s="369">
        <f t="shared" si="781"/>
        <v>1.2192245970872278E-3</v>
      </c>
      <c r="EV97" s="369">
        <f t="shared" si="781"/>
        <v>1.422428696601766E-3</v>
      </c>
      <c r="EW97" s="369">
        <f t="shared" si="781"/>
        <v>1.422428696601766E-3</v>
      </c>
      <c r="EX97" s="369">
        <f t="shared" si="781"/>
        <v>1.6256327961163041E-3</v>
      </c>
      <c r="EY97" s="369">
        <f t="shared" si="781"/>
        <v>1.8288368956308418E-3</v>
      </c>
      <c r="EZ97" s="369">
        <f t="shared" si="781"/>
        <v>2.0320409951453799E-3</v>
      </c>
      <c r="FA97" s="369">
        <f t="shared" si="781"/>
        <v>3.0480614927180694E-3</v>
      </c>
      <c r="FB97" s="383">
        <f t="shared" si="781"/>
        <v>4.673694288834373E-3</v>
      </c>
      <c r="FC97" s="372">
        <f t="shared" si="704"/>
        <v>2.0320409951453799E-2</v>
      </c>
      <c r="FD97" s="289">
        <f>SUM(CU84:DF96,DK84:DV96,EA84:EL96,EQ84:FB96)</f>
        <v>1.0000000000000004</v>
      </c>
    </row>
    <row r="98" spans="1:160" ht="21.5" thickBot="1" x14ac:dyDescent="0.55000000000000004">
      <c r="A98" s="72"/>
      <c r="Q98" s="72"/>
      <c r="AG98" s="72"/>
      <c r="AW98" s="72"/>
      <c r="BK98" s="299" t="s">
        <v>189</v>
      </c>
      <c r="BL98" s="298">
        <f>SUM(C84:N96,S84:AD96,AI84:AT96,AY84:BJ96)</f>
        <v>60877561.720375061</v>
      </c>
      <c r="BM98" s="302"/>
      <c r="BN98" s="302"/>
      <c r="BO98" s="302"/>
      <c r="BP98" s="302"/>
      <c r="BQ98" s="302"/>
      <c r="BR98" s="302"/>
      <c r="BS98" s="302"/>
      <c r="BU98" s="302"/>
      <c r="BV98" s="302"/>
      <c r="BW98" s="302"/>
      <c r="BX98" s="302"/>
      <c r="BY98" s="302"/>
      <c r="BZ98" s="302"/>
      <c r="CA98" s="302"/>
      <c r="CC98" s="302"/>
      <c r="CD98" s="302"/>
      <c r="CE98" s="302"/>
      <c r="CF98" s="302"/>
      <c r="CG98" s="302"/>
      <c r="CH98" s="302"/>
      <c r="CI98" s="302"/>
      <c r="CK98" s="302"/>
      <c r="CL98" s="302"/>
      <c r="CM98" s="302"/>
      <c r="CN98" s="302"/>
      <c r="CO98" s="302"/>
      <c r="CP98" s="302"/>
      <c r="CQ98" s="302"/>
      <c r="CR98" s="293">
        <f>'FORECAST OVERVIEW'!D24</f>
        <v>60877561.720375046</v>
      </c>
      <c r="CS98" s="72"/>
      <c r="DF98" s="102"/>
      <c r="DG98" s="102"/>
      <c r="DI98" s="72"/>
      <c r="DV98" s="102"/>
      <c r="DW98" s="102"/>
      <c r="DY98" s="72"/>
      <c r="EL98" s="102"/>
      <c r="EM98" s="102"/>
      <c r="EO98" s="72"/>
      <c r="FB98" s="102"/>
      <c r="FC98" s="102"/>
      <c r="FD98" s="289">
        <f>DG97+DW97+EM97+FC97</f>
        <v>1</v>
      </c>
    </row>
    <row r="99" spans="1:160" ht="21.5" thickBot="1" x14ac:dyDescent="0.55000000000000004">
      <c r="A99" s="72"/>
      <c r="B99" s="174" t="s">
        <v>36</v>
      </c>
      <c r="C99" s="336" t="s">
        <v>203</v>
      </c>
      <c r="D99" s="336" t="s">
        <v>204</v>
      </c>
      <c r="E99" s="336" t="s">
        <v>205</v>
      </c>
      <c r="F99" s="336" t="s">
        <v>206</v>
      </c>
      <c r="G99" s="336" t="s">
        <v>44</v>
      </c>
      <c r="H99" s="336" t="s">
        <v>207</v>
      </c>
      <c r="I99" s="336" t="s">
        <v>208</v>
      </c>
      <c r="J99" s="336" t="s">
        <v>209</v>
      </c>
      <c r="K99" s="336" t="s">
        <v>210</v>
      </c>
      <c r="L99" s="336" t="s">
        <v>211</v>
      </c>
      <c r="M99" s="336" t="s">
        <v>212</v>
      </c>
      <c r="N99" s="336" t="s">
        <v>213</v>
      </c>
      <c r="O99" s="176" t="s">
        <v>34</v>
      </c>
      <c r="Q99" s="72"/>
      <c r="R99" s="174" t="s">
        <v>36</v>
      </c>
      <c r="S99" s="336" t="s">
        <v>203</v>
      </c>
      <c r="T99" s="336" t="s">
        <v>204</v>
      </c>
      <c r="U99" s="336" t="s">
        <v>205</v>
      </c>
      <c r="V99" s="336" t="s">
        <v>206</v>
      </c>
      <c r="W99" s="336" t="s">
        <v>44</v>
      </c>
      <c r="X99" s="336" t="s">
        <v>207</v>
      </c>
      <c r="Y99" s="336" t="s">
        <v>208</v>
      </c>
      <c r="Z99" s="336" t="s">
        <v>209</v>
      </c>
      <c r="AA99" s="336" t="s">
        <v>210</v>
      </c>
      <c r="AB99" s="336" t="s">
        <v>211</v>
      </c>
      <c r="AC99" s="336" t="s">
        <v>212</v>
      </c>
      <c r="AD99" s="336" t="s">
        <v>213</v>
      </c>
      <c r="AE99" s="176" t="s">
        <v>34</v>
      </c>
      <c r="AG99" s="72"/>
      <c r="AH99" s="174" t="s">
        <v>36</v>
      </c>
      <c r="AI99" s="336" t="s">
        <v>203</v>
      </c>
      <c r="AJ99" s="336" t="s">
        <v>204</v>
      </c>
      <c r="AK99" s="336" t="s">
        <v>205</v>
      </c>
      <c r="AL99" s="336" t="s">
        <v>206</v>
      </c>
      <c r="AM99" s="336" t="s">
        <v>44</v>
      </c>
      <c r="AN99" s="336" t="s">
        <v>207</v>
      </c>
      <c r="AO99" s="336" t="s">
        <v>208</v>
      </c>
      <c r="AP99" s="336" t="s">
        <v>209</v>
      </c>
      <c r="AQ99" s="336" t="s">
        <v>210</v>
      </c>
      <c r="AR99" s="336" t="s">
        <v>211</v>
      </c>
      <c r="AS99" s="336" t="s">
        <v>212</v>
      </c>
      <c r="AT99" s="336" t="s">
        <v>213</v>
      </c>
      <c r="AU99" s="176" t="s">
        <v>34</v>
      </c>
      <c r="AW99" s="72"/>
      <c r="AX99" s="174" t="s">
        <v>36</v>
      </c>
      <c r="AY99" s="336" t="s">
        <v>203</v>
      </c>
      <c r="AZ99" s="336" t="s">
        <v>204</v>
      </c>
      <c r="BA99" s="336" t="s">
        <v>205</v>
      </c>
      <c r="BB99" s="336" t="s">
        <v>206</v>
      </c>
      <c r="BC99" s="336" t="s">
        <v>44</v>
      </c>
      <c r="BD99" s="336" t="s">
        <v>207</v>
      </c>
      <c r="BE99" s="336" t="s">
        <v>208</v>
      </c>
      <c r="BF99" s="336" t="s">
        <v>209</v>
      </c>
      <c r="BG99" s="336" t="s">
        <v>210</v>
      </c>
      <c r="BH99" s="336" t="s">
        <v>211</v>
      </c>
      <c r="BI99" s="336" t="s">
        <v>212</v>
      </c>
      <c r="BJ99" s="336" t="s">
        <v>213</v>
      </c>
      <c r="BK99" s="176" t="s">
        <v>34</v>
      </c>
      <c r="BM99" s="301">
        <v>44166</v>
      </c>
      <c r="BN99" s="301">
        <v>44197</v>
      </c>
      <c r="BO99" s="301">
        <v>44228</v>
      </c>
      <c r="BP99" s="301">
        <v>44256</v>
      </c>
      <c r="BQ99" s="301">
        <v>44287</v>
      </c>
      <c r="BR99" s="301">
        <v>44317</v>
      </c>
      <c r="BS99" s="301">
        <v>44348</v>
      </c>
      <c r="BU99" s="301">
        <v>44166</v>
      </c>
      <c r="BV99" s="301">
        <v>44197</v>
      </c>
      <c r="BW99" s="301">
        <v>44228</v>
      </c>
      <c r="BX99" s="301">
        <v>44256</v>
      </c>
      <c r="BY99" s="301">
        <v>44287</v>
      </c>
      <c r="BZ99" s="301">
        <v>44317</v>
      </c>
      <c r="CA99" s="301">
        <v>44348</v>
      </c>
      <c r="CC99" s="301">
        <v>44166</v>
      </c>
      <c r="CD99" s="301">
        <v>44197</v>
      </c>
      <c r="CE99" s="301">
        <v>44228</v>
      </c>
      <c r="CF99" s="301">
        <v>44256</v>
      </c>
      <c r="CG99" s="301">
        <v>44287</v>
      </c>
      <c r="CH99" s="301">
        <v>44317</v>
      </c>
      <c r="CI99" s="301">
        <v>44348</v>
      </c>
      <c r="CK99" s="301">
        <v>44166</v>
      </c>
      <c r="CL99" s="301">
        <v>44197</v>
      </c>
      <c r="CM99" s="301">
        <v>44228</v>
      </c>
      <c r="CN99" s="301">
        <v>44256</v>
      </c>
      <c r="CO99" s="301">
        <v>44287</v>
      </c>
      <c r="CP99" s="301">
        <v>44317</v>
      </c>
      <c r="CQ99" s="301">
        <v>44348</v>
      </c>
      <c r="CS99" s="72"/>
      <c r="CT99" s="174" t="s">
        <v>36</v>
      </c>
      <c r="CU99" s="175" t="s">
        <v>203</v>
      </c>
      <c r="CV99" s="175" t="s">
        <v>204</v>
      </c>
      <c r="CW99" s="175" t="s">
        <v>205</v>
      </c>
      <c r="CX99" s="175" t="s">
        <v>206</v>
      </c>
      <c r="CY99" s="175" t="s">
        <v>44</v>
      </c>
      <c r="CZ99" s="175" t="s">
        <v>207</v>
      </c>
      <c r="DA99" s="175" t="s">
        <v>208</v>
      </c>
      <c r="DB99" s="175" t="s">
        <v>209</v>
      </c>
      <c r="DC99" s="175" t="s">
        <v>210</v>
      </c>
      <c r="DD99" s="175" t="s">
        <v>211</v>
      </c>
      <c r="DE99" s="175" t="s">
        <v>212</v>
      </c>
      <c r="DF99" s="175" t="s">
        <v>213</v>
      </c>
      <c r="DG99" s="176" t="s">
        <v>34</v>
      </c>
      <c r="DI99" s="72"/>
      <c r="DJ99" s="174" t="s">
        <v>36</v>
      </c>
      <c r="DK99" s="175" t="s">
        <v>203</v>
      </c>
      <c r="DL99" s="175" t="s">
        <v>204</v>
      </c>
      <c r="DM99" s="175" t="s">
        <v>205</v>
      </c>
      <c r="DN99" s="175" t="s">
        <v>206</v>
      </c>
      <c r="DO99" s="175" t="s">
        <v>44</v>
      </c>
      <c r="DP99" s="175" t="s">
        <v>207</v>
      </c>
      <c r="DQ99" s="175" t="s">
        <v>208</v>
      </c>
      <c r="DR99" s="175" t="s">
        <v>209</v>
      </c>
      <c r="DS99" s="175" t="s">
        <v>210</v>
      </c>
      <c r="DT99" s="175" t="s">
        <v>211</v>
      </c>
      <c r="DU99" s="175" t="s">
        <v>212</v>
      </c>
      <c r="DV99" s="175" t="s">
        <v>213</v>
      </c>
      <c r="DW99" s="176" t="s">
        <v>34</v>
      </c>
      <c r="DY99" s="72"/>
      <c r="DZ99" s="174" t="s">
        <v>36</v>
      </c>
      <c r="EA99" s="175" t="s">
        <v>203</v>
      </c>
      <c r="EB99" s="175" t="s">
        <v>204</v>
      </c>
      <c r="EC99" s="175" t="s">
        <v>205</v>
      </c>
      <c r="ED99" s="175" t="s">
        <v>206</v>
      </c>
      <c r="EE99" s="175" t="s">
        <v>44</v>
      </c>
      <c r="EF99" s="175" t="s">
        <v>207</v>
      </c>
      <c r="EG99" s="175" t="s">
        <v>208</v>
      </c>
      <c r="EH99" s="175" t="s">
        <v>209</v>
      </c>
      <c r="EI99" s="175" t="s">
        <v>210</v>
      </c>
      <c r="EJ99" s="175" t="s">
        <v>211</v>
      </c>
      <c r="EK99" s="175" t="s">
        <v>212</v>
      </c>
      <c r="EL99" s="175" t="s">
        <v>213</v>
      </c>
      <c r="EM99" s="176" t="s">
        <v>34</v>
      </c>
      <c r="EO99" s="72"/>
      <c r="EP99" s="174" t="s">
        <v>36</v>
      </c>
      <c r="EQ99" s="175" t="s">
        <v>203</v>
      </c>
      <c r="ER99" s="175" t="s">
        <v>204</v>
      </c>
      <c r="ES99" s="175" t="s">
        <v>205</v>
      </c>
      <c r="ET99" s="175" t="s">
        <v>206</v>
      </c>
      <c r="EU99" s="175" t="s">
        <v>44</v>
      </c>
      <c r="EV99" s="175" t="s">
        <v>207</v>
      </c>
      <c r="EW99" s="175" t="s">
        <v>208</v>
      </c>
      <c r="EX99" s="175" t="s">
        <v>209</v>
      </c>
      <c r="EY99" s="175" t="s">
        <v>210</v>
      </c>
      <c r="EZ99" s="175" t="s">
        <v>211</v>
      </c>
      <c r="FA99" s="175" t="s">
        <v>212</v>
      </c>
      <c r="FB99" s="175" t="s">
        <v>213</v>
      </c>
      <c r="FC99" s="176" t="s">
        <v>34</v>
      </c>
    </row>
    <row r="100" spans="1:160" ht="15" customHeight="1" x14ac:dyDescent="0.35">
      <c r="A100" s="498" t="s">
        <v>180</v>
      </c>
      <c r="B100" s="186" t="s">
        <v>66</v>
      </c>
      <c r="C100" s="338">
        <f t="shared" ref="C100:C112" si="782">$CR$114*CU100</f>
        <v>0</v>
      </c>
      <c r="D100" s="338">
        <f t="shared" ref="D100:D112" si="783">$CR$114*CV100</f>
        <v>0</v>
      </c>
      <c r="E100" s="338">
        <f t="shared" ref="E100:E112" si="784">$CR$114*CW100</f>
        <v>0</v>
      </c>
      <c r="F100" s="338">
        <f t="shared" ref="F100:F112" si="785">$CR$114*CX100</f>
        <v>0</v>
      </c>
      <c r="G100" s="296">
        <f>$CR$114*CY100</f>
        <v>0</v>
      </c>
      <c r="H100" s="296">
        <f t="shared" ref="H100:H112" si="786">$CR$114*CZ100</f>
        <v>0</v>
      </c>
      <c r="I100" s="296">
        <f t="shared" ref="I100:I112" si="787">$CR$114*DA100</f>
        <v>0</v>
      </c>
      <c r="J100" s="296">
        <f t="shared" ref="J100:J112" si="788">$CR$114*DB100</f>
        <v>0</v>
      </c>
      <c r="K100" s="296">
        <f t="shared" ref="K100:K112" si="789">$CR$114*DC100</f>
        <v>0</v>
      </c>
      <c r="L100" s="303">
        <f t="shared" ref="L100:L112" si="790">$CR$114*DD100</f>
        <v>0</v>
      </c>
      <c r="M100" s="303">
        <f t="shared" ref="M100:M112" si="791">$CR$114*DE100</f>
        <v>0</v>
      </c>
      <c r="N100" s="303">
        <f t="shared" ref="N100:N112" si="792">$CR$114*DF100</f>
        <v>0</v>
      </c>
      <c r="O100" s="66">
        <f t="shared" ref="O100:O113" si="793">SUM(C100:N100)</f>
        <v>0</v>
      </c>
      <c r="Q100" s="498" t="s">
        <v>180</v>
      </c>
      <c r="R100" s="186" t="s">
        <v>66</v>
      </c>
      <c r="S100" s="338">
        <f t="shared" ref="S100:S112" si="794">$CR$114*DK100</f>
        <v>0</v>
      </c>
      <c r="T100" s="338">
        <f t="shared" ref="T100:T112" si="795">$CR$114*DL100</f>
        <v>0</v>
      </c>
      <c r="U100" s="338">
        <f t="shared" ref="U100:U112" si="796">$CR$114*DM100</f>
        <v>0</v>
      </c>
      <c r="V100" s="338">
        <f t="shared" ref="V100:V112" si="797">$CR$114*DN100</f>
        <v>0</v>
      </c>
      <c r="W100" s="296">
        <f>$CR$114*DO100</f>
        <v>0</v>
      </c>
      <c r="X100" s="296">
        <f t="shared" ref="X100:X112" si="798">$CR$114*DP100</f>
        <v>0</v>
      </c>
      <c r="Y100" s="296">
        <f t="shared" ref="Y100:Y112" si="799">$CR$114*DQ100</f>
        <v>0</v>
      </c>
      <c r="Z100" s="296">
        <f t="shared" ref="Z100:Z112" si="800">$CR$114*DR100</f>
        <v>0</v>
      </c>
      <c r="AA100" s="296">
        <f t="shared" ref="AA100:AA112" si="801">$CR$114*DS100</f>
        <v>0</v>
      </c>
      <c r="AB100" s="303">
        <f t="shared" ref="AB100:AB112" si="802">$CR$114*DT100</f>
        <v>0</v>
      </c>
      <c r="AC100" s="303">
        <f t="shared" ref="AC100:AC112" si="803">$CR$114*DU100</f>
        <v>0</v>
      </c>
      <c r="AD100" s="303">
        <f t="shared" ref="AD100:AD112" si="804">$CR$114*DV100</f>
        <v>0</v>
      </c>
      <c r="AE100" s="66">
        <f t="shared" ref="AE100:AE113" si="805">SUM(S100:AD100)</f>
        <v>0</v>
      </c>
      <c r="AG100" s="498" t="s">
        <v>180</v>
      </c>
      <c r="AH100" s="186" t="s">
        <v>66</v>
      </c>
      <c r="AI100" s="339">
        <f t="shared" ref="AI100:AI112" si="806">$CR$114*EA100</f>
        <v>0</v>
      </c>
      <c r="AJ100" s="339">
        <f t="shared" ref="AJ100:AJ112" si="807">$CR$114*EB100</f>
        <v>0</v>
      </c>
      <c r="AK100" s="339">
        <f t="shared" ref="AK100:AK112" si="808">$CR$114*EC100</f>
        <v>0</v>
      </c>
      <c r="AL100" s="339">
        <f t="shared" ref="AL100:AL112" si="809">$CR$114*ED100</f>
        <v>0</v>
      </c>
      <c r="AM100" s="296">
        <f>$CR$114*EE100</f>
        <v>0</v>
      </c>
      <c r="AN100" s="296">
        <f t="shared" ref="AN100:AN112" si="810">$CR$114*EF100</f>
        <v>0</v>
      </c>
      <c r="AO100" s="296">
        <f t="shared" ref="AO100:AO112" si="811">$CR$114*EG100</f>
        <v>0</v>
      </c>
      <c r="AP100" s="296">
        <f t="shared" ref="AP100:AP112" si="812">$CR$114*EH100</f>
        <v>0</v>
      </c>
      <c r="AQ100" s="296">
        <f t="shared" ref="AQ100:AQ112" si="813">$CR$114*EI100</f>
        <v>0</v>
      </c>
      <c r="AR100" s="303">
        <f t="shared" ref="AR100:AR112" si="814">$CR$114*EJ100</f>
        <v>0</v>
      </c>
      <c r="AS100" s="303">
        <f t="shared" ref="AS100:AS112" si="815">$CR$114*EK100</f>
        <v>0</v>
      </c>
      <c r="AT100" s="303">
        <f t="shared" ref="AT100:AT112" si="816">$CR$114*EL100</f>
        <v>0</v>
      </c>
      <c r="AU100" s="66">
        <f t="shared" ref="AU100:AU113" si="817">SUM(AI100:AT100)</f>
        <v>0</v>
      </c>
      <c r="AW100" s="498" t="s">
        <v>180</v>
      </c>
      <c r="AX100" s="186" t="s">
        <v>66</v>
      </c>
      <c r="AY100" s="339">
        <f t="shared" ref="AY100:AY112" si="818">$CR$114*EQ100</f>
        <v>0</v>
      </c>
      <c r="AZ100" s="339">
        <f t="shared" ref="AZ100:AZ112" si="819">$CR$114*ER100</f>
        <v>0</v>
      </c>
      <c r="BA100" s="339">
        <f t="shared" ref="BA100:BA112" si="820">$CR$114*ES100</f>
        <v>0</v>
      </c>
      <c r="BB100" s="339">
        <f t="shared" ref="BB100:BB112" si="821">$CR$114*ET100</f>
        <v>0</v>
      </c>
      <c r="BC100" s="296">
        <f>$CR$114*EU100</f>
        <v>0</v>
      </c>
      <c r="BD100" s="296">
        <f t="shared" ref="BD100:BD112" si="822">$CR$114*EV100</f>
        <v>0</v>
      </c>
      <c r="BE100" s="296">
        <f t="shared" ref="BE100:BE112" si="823">$CR$114*EW100</f>
        <v>0</v>
      </c>
      <c r="BF100" s="296">
        <f t="shared" ref="BF100:BF112" si="824">$CR$114*EX100</f>
        <v>0</v>
      </c>
      <c r="BG100" s="296">
        <f t="shared" ref="BG100:BG112" si="825">$CR$114*EY100</f>
        <v>0</v>
      </c>
      <c r="BH100" s="303">
        <f t="shared" ref="BH100:BH112" si="826">$CR$114*EZ100</f>
        <v>0</v>
      </c>
      <c r="BI100" s="303">
        <f t="shared" ref="BI100:BI112" si="827">$CR$114*FA100</f>
        <v>0</v>
      </c>
      <c r="BJ100" s="303">
        <f t="shared" ref="BJ100:BJ112" si="828">$CR$114*FB100</f>
        <v>0</v>
      </c>
      <c r="BK100" s="66">
        <f t="shared" ref="BK100:BK113" si="829">SUM(AY100:BJ100)</f>
        <v>0</v>
      </c>
      <c r="BL100" s="183"/>
      <c r="BM100" s="302">
        <v>0</v>
      </c>
      <c r="BN100" s="302">
        <v>0</v>
      </c>
      <c r="BO100" s="302">
        <v>0</v>
      </c>
      <c r="BP100" s="302">
        <v>0</v>
      </c>
      <c r="BQ100" s="302">
        <v>0</v>
      </c>
      <c r="BR100" s="302">
        <v>0</v>
      </c>
      <c r="BS100" s="302">
        <v>0</v>
      </c>
      <c r="BU100" s="302">
        <v>0</v>
      </c>
      <c r="BV100" s="302">
        <v>0</v>
      </c>
      <c r="BW100" s="302">
        <v>0</v>
      </c>
      <c r="BX100" s="302">
        <v>0</v>
      </c>
      <c r="BY100" s="302">
        <v>0</v>
      </c>
      <c r="BZ100" s="302">
        <v>0</v>
      </c>
      <c r="CA100" s="302">
        <v>0</v>
      </c>
      <c r="CC100" s="302">
        <v>0</v>
      </c>
      <c r="CD100" s="302">
        <v>0</v>
      </c>
      <c r="CE100" s="302">
        <v>0</v>
      </c>
      <c r="CF100" s="302">
        <v>0</v>
      </c>
      <c r="CG100" s="302">
        <v>0</v>
      </c>
      <c r="CH100" s="302">
        <v>0</v>
      </c>
      <c r="CI100" s="302">
        <v>0</v>
      </c>
      <c r="CK100" s="302">
        <v>0</v>
      </c>
      <c r="CL100" s="302">
        <v>0</v>
      </c>
      <c r="CM100" s="302">
        <v>0</v>
      </c>
      <c r="CN100" s="302">
        <v>0</v>
      </c>
      <c r="CO100" s="302">
        <v>0</v>
      </c>
      <c r="CP100" s="302">
        <v>0</v>
      </c>
      <c r="CQ100" s="302">
        <v>0</v>
      </c>
      <c r="CS100" s="498" t="s">
        <v>180</v>
      </c>
      <c r="CT100" s="186" t="s">
        <v>66</v>
      </c>
      <c r="CU100" s="394">
        <v>0</v>
      </c>
      <c r="CV100" s="394">
        <v>0</v>
      </c>
      <c r="CW100" s="394">
        <v>0</v>
      </c>
      <c r="CX100" s="394">
        <v>0</v>
      </c>
      <c r="CY100" s="394">
        <v>0</v>
      </c>
      <c r="CZ100" s="394">
        <v>0</v>
      </c>
      <c r="DA100" s="394">
        <v>0</v>
      </c>
      <c r="DB100" s="394">
        <v>0</v>
      </c>
      <c r="DC100" s="394">
        <v>0</v>
      </c>
      <c r="DD100" s="394">
        <v>0</v>
      </c>
      <c r="DE100" s="394">
        <v>0</v>
      </c>
      <c r="DF100" s="394">
        <v>0</v>
      </c>
      <c r="DG100" s="368">
        <f t="shared" ref="DG100:DG113" si="830">SUM(CU100:DF100)</f>
        <v>0</v>
      </c>
      <c r="DI100" s="498" t="s">
        <v>180</v>
      </c>
      <c r="DJ100" s="186" t="s">
        <v>66</v>
      </c>
      <c r="DK100" s="394">
        <v>0</v>
      </c>
      <c r="DL100" s="394">
        <v>0</v>
      </c>
      <c r="DM100" s="394">
        <v>0</v>
      </c>
      <c r="DN100" s="394">
        <v>0</v>
      </c>
      <c r="DO100" s="394">
        <v>0</v>
      </c>
      <c r="DP100" s="394">
        <v>0</v>
      </c>
      <c r="DQ100" s="394">
        <v>0</v>
      </c>
      <c r="DR100" s="394">
        <v>0</v>
      </c>
      <c r="DS100" s="394">
        <v>0</v>
      </c>
      <c r="DT100" s="394">
        <v>0</v>
      </c>
      <c r="DU100" s="394">
        <v>0</v>
      </c>
      <c r="DV100" s="394">
        <v>0</v>
      </c>
      <c r="DW100" s="368">
        <f t="shared" ref="DW100:DW113" si="831">SUM(DK100:DV100)</f>
        <v>0</v>
      </c>
      <c r="DY100" s="498" t="s">
        <v>180</v>
      </c>
      <c r="DZ100" s="186" t="s">
        <v>66</v>
      </c>
      <c r="EA100" s="394">
        <v>0</v>
      </c>
      <c r="EB100" s="394">
        <v>0</v>
      </c>
      <c r="EC100" s="394">
        <v>0</v>
      </c>
      <c r="ED100" s="394">
        <v>0</v>
      </c>
      <c r="EE100" s="394">
        <v>0</v>
      </c>
      <c r="EF100" s="394">
        <v>0</v>
      </c>
      <c r="EG100" s="394">
        <v>0</v>
      </c>
      <c r="EH100" s="394">
        <v>0</v>
      </c>
      <c r="EI100" s="394">
        <v>0</v>
      </c>
      <c r="EJ100" s="394">
        <v>0</v>
      </c>
      <c r="EK100" s="394">
        <v>0</v>
      </c>
      <c r="EL100" s="394">
        <v>0</v>
      </c>
      <c r="EM100" s="368">
        <f t="shared" ref="EM100:EM113" si="832">SUM(EA100:EL100)</f>
        <v>0</v>
      </c>
      <c r="EO100" s="498" t="s">
        <v>180</v>
      </c>
      <c r="EP100" s="186" t="s">
        <v>66</v>
      </c>
      <c r="EQ100" s="394">
        <v>0</v>
      </c>
      <c r="ER100" s="395">
        <v>0</v>
      </c>
      <c r="ES100" s="395">
        <v>0</v>
      </c>
      <c r="ET100" s="395">
        <v>0</v>
      </c>
      <c r="EU100" s="395">
        <v>0</v>
      </c>
      <c r="EV100" s="395">
        <v>0</v>
      </c>
      <c r="EW100" s="395">
        <v>0</v>
      </c>
      <c r="EX100" s="395">
        <v>0</v>
      </c>
      <c r="EY100" s="395">
        <v>0</v>
      </c>
      <c r="EZ100" s="395">
        <v>0</v>
      </c>
      <c r="FA100" s="395">
        <v>0</v>
      </c>
      <c r="FB100" s="395">
        <v>0</v>
      </c>
      <c r="FC100" s="368">
        <f t="shared" ref="FC100:FC113" si="833">SUM(EQ100:FB100)</f>
        <v>0</v>
      </c>
    </row>
    <row r="101" spans="1:160" x14ac:dyDescent="0.35">
      <c r="A101" s="499"/>
      <c r="B101" s="186" t="s">
        <v>65</v>
      </c>
      <c r="C101" s="338">
        <f t="shared" si="782"/>
        <v>0</v>
      </c>
      <c r="D101" s="338">
        <f t="shared" si="783"/>
        <v>0</v>
      </c>
      <c r="E101" s="338">
        <f t="shared" si="784"/>
        <v>0</v>
      </c>
      <c r="F101" s="338">
        <f t="shared" si="785"/>
        <v>0</v>
      </c>
      <c r="G101" s="296">
        <f t="shared" ref="G101:G112" si="834">$CR$114*CY101</f>
        <v>0</v>
      </c>
      <c r="H101" s="296">
        <f t="shared" si="786"/>
        <v>0</v>
      </c>
      <c r="I101" s="296">
        <f t="shared" si="787"/>
        <v>0</v>
      </c>
      <c r="J101" s="296">
        <f t="shared" si="788"/>
        <v>0</v>
      </c>
      <c r="K101" s="296">
        <f t="shared" si="789"/>
        <v>0</v>
      </c>
      <c r="L101" s="303">
        <f t="shared" si="790"/>
        <v>0</v>
      </c>
      <c r="M101" s="303">
        <f t="shared" si="791"/>
        <v>0</v>
      </c>
      <c r="N101" s="303">
        <f t="shared" si="792"/>
        <v>0</v>
      </c>
      <c r="O101" s="66">
        <f t="shared" si="793"/>
        <v>0</v>
      </c>
      <c r="Q101" s="499"/>
      <c r="R101" s="186" t="s">
        <v>65</v>
      </c>
      <c r="S101" s="338">
        <f t="shared" si="794"/>
        <v>0</v>
      </c>
      <c r="T101" s="338">
        <f t="shared" si="795"/>
        <v>0</v>
      </c>
      <c r="U101" s="338">
        <f t="shared" si="796"/>
        <v>0</v>
      </c>
      <c r="V101" s="338">
        <f t="shared" si="797"/>
        <v>0</v>
      </c>
      <c r="W101" s="296">
        <f t="shared" ref="W101:W112" si="835">$CR$114*DO101</f>
        <v>0</v>
      </c>
      <c r="X101" s="296">
        <f t="shared" si="798"/>
        <v>0</v>
      </c>
      <c r="Y101" s="296">
        <f t="shared" si="799"/>
        <v>0</v>
      </c>
      <c r="Z101" s="296">
        <f t="shared" si="800"/>
        <v>0</v>
      </c>
      <c r="AA101" s="296">
        <f t="shared" si="801"/>
        <v>0</v>
      </c>
      <c r="AB101" s="303">
        <f t="shared" si="802"/>
        <v>0</v>
      </c>
      <c r="AC101" s="303">
        <f t="shared" si="803"/>
        <v>0</v>
      </c>
      <c r="AD101" s="303">
        <f t="shared" si="804"/>
        <v>0</v>
      </c>
      <c r="AE101" s="66">
        <f t="shared" si="805"/>
        <v>0</v>
      </c>
      <c r="AG101" s="499"/>
      <c r="AH101" s="186" t="s">
        <v>65</v>
      </c>
      <c r="AI101" s="339">
        <f t="shared" si="806"/>
        <v>0</v>
      </c>
      <c r="AJ101" s="339">
        <f t="shared" si="807"/>
        <v>0</v>
      </c>
      <c r="AK101" s="339">
        <f t="shared" si="808"/>
        <v>0</v>
      </c>
      <c r="AL101" s="339">
        <f t="shared" si="809"/>
        <v>0</v>
      </c>
      <c r="AM101" s="296">
        <f t="shared" ref="AM101:AM112" si="836">$CR$114*EE101</f>
        <v>0</v>
      </c>
      <c r="AN101" s="296">
        <f t="shared" si="810"/>
        <v>0</v>
      </c>
      <c r="AO101" s="296">
        <f t="shared" si="811"/>
        <v>0</v>
      </c>
      <c r="AP101" s="296">
        <f t="shared" si="812"/>
        <v>0</v>
      </c>
      <c r="AQ101" s="296">
        <f t="shared" si="813"/>
        <v>0</v>
      </c>
      <c r="AR101" s="303">
        <f t="shared" si="814"/>
        <v>0</v>
      </c>
      <c r="AS101" s="303">
        <f t="shared" si="815"/>
        <v>0</v>
      </c>
      <c r="AT101" s="303">
        <f t="shared" si="816"/>
        <v>0</v>
      </c>
      <c r="AU101" s="66">
        <f t="shared" si="817"/>
        <v>0</v>
      </c>
      <c r="AW101" s="499"/>
      <c r="AX101" s="186" t="s">
        <v>65</v>
      </c>
      <c r="AY101" s="339">
        <f t="shared" si="818"/>
        <v>0</v>
      </c>
      <c r="AZ101" s="339">
        <f t="shared" si="819"/>
        <v>0</v>
      </c>
      <c r="BA101" s="339">
        <f t="shared" si="820"/>
        <v>0</v>
      </c>
      <c r="BB101" s="339">
        <f t="shared" si="821"/>
        <v>0</v>
      </c>
      <c r="BC101" s="296">
        <f t="shared" ref="BC101:BC112" si="837">$CR$114*EU101</f>
        <v>0</v>
      </c>
      <c r="BD101" s="296">
        <f t="shared" si="822"/>
        <v>0</v>
      </c>
      <c r="BE101" s="296">
        <f t="shared" si="823"/>
        <v>0</v>
      </c>
      <c r="BF101" s="296">
        <f t="shared" si="824"/>
        <v>0</v>
      </c>
      <c r="BG101" s="296">
        <f t="shared" si="825"/>
        <v>0</v>
      </c>
      <c r="BH101" s="303">
        <f t="shared" si="826"/>
        <v>0</v>
      </c>
      <c r="BI101" s="303">
        <f t="shared" si="827"/>
        <v>0</v>
      </c>
      <c r="BJ101" s="303">
        <f t="shared" si="828"/>
        <v>0</v>
      </c>
      <c r="BK101" s="66">
        <f t="shared" si="829"/>
        <v>0</v>
      </c>
      <c r="BM101" s="302">
        <v>0</v>
      </c>
      <c r="BN101" s="302">
        <v>0</v>
      </c>
      <c r="BO101" s="302">
        <v>0</v>
      </c>
      <c r="BP101" s="302">
        <v>0</v>
      </c>
      <c r="BQ101" s="302">
        <v>0</v>
      </c>
      <c r="BR101" s="302">
        <v>0</v>
      </c>
      <c r="BS101" s="302">
        <v>0</v>
      </c>
      <c r="BU101" s="302">
        <v>0</v>
      </c>
      <c r="BV101" s="302">
        <v>0</v>
      </c>
      <c r="BW101" s="302">
        <v>0</v>
      </c>
      <c r="BX101" s="302">
        <v>0</v>
      </c>
      <c r="BY101" s="302">
        <v>0</v>
      </c>
      <c r="BZ101" s="302">
        <v>0</v>
      </c>
      <c r="CA101" s="302">
        <v>0</v>
      </c>
      <c r="CC101" s="302">
        <v>0</v>
      </c>
      <c r="CD101" s="302">
        <v>0</v>
      </c>
      <c r="CE101" s="302">
        <v>0</v>
      </c>
      <c r="CF101" s="302">
        <v>0</v>
      </c>
      <c r="CG101" s="302">
        <v>0</v>
      </c>
      <c r="CH101" s="302">
        <v>0</v>
      </c>
      <c r="CI101" s="302">
        <v>0</v>
      </c>
      <c r="CK101" s="302">
        <v>0</v>
      </c>
      <c r="CL101" s="302">
        <v>0</v>
      </c>
      <c r="CM101" s="302">
        <v>0</v>
      </c>
      <c r="CN101" s="302">
        <v>0</v>
      </c>
      <c r="CO101" s="302">
        <v>0</v>
      </c>
      <c r="CP101" s="302">
        <v>0</v>
      </c>
      <c r="CQ101" s="302">
        <v>0</v>
      </c>
      <c r="CS101" s="499"/>
      <c r="CT101" s="186" t="s">
        <v>65</v>
      </c>
      <c r="CU101" s="394">
        <v>0</v>
      </c>
      <c r="CV101" s="394">
        <v>0</v>
      </c>
      <c r="CW101" s="394">
        <v>0</v>
      </c>
      <c r="CX101" s="394">
        <v>0</v>
      </c>
      <c r="CY101" s="394">
        <v>0</v>
      </c>
      <c r="CZ101" s="394">
        <v>0</v>
      </c>
      <c r="DA101" s="394">
        <v>0</v>
      </c>
      <c r="DB101" s="394">
        <v>0</v>
      </c>
      <c r="DC101" s="394">
        <v>0</v>
      </c>
      <c r="DD101" s="394">
        <v>0</v>
      </c>
      <c r="DE101" s="394">
        <v>0</v>
      </c>
      <c r="DF101" s="394">
        <v>0</v>
      </c>
      <c r="DG101" s="368">
        <f t="shared" si="830"/>
        <v>0</v>
      </c>
      <c r="DI101" s="499"/>
      <c r="DJ101" s="186" t="s">
        <v>65</v>
      </c>
      <c r="DK101" s="394">
        <v>0</v>
      </c>
      <c r="DL101" s="394">
        <v>0</v>
      </c>
      <c r="DM101" s="394">
        <v>0</v>
      </c>
      <c r="DN101" s="394">
        <v>0</v>
      </c>
      <c r="DO101" s="394">
        <v>0</v>
      </c>
      <c r="DP101" s="394">
        <v>0</v>
      </c>
      <c r="DQ101" s="394">
        <v>0</v>
      </c>
      <c r="DR101" s="394">
        <v>0</v>
      </c>
      <c r="DS101" s="394">
        <v>0</v>
      </c>
      <c r="DT101" s="394">
        <v>0</v>
      </c>
      <c r="DU101" s="394">
        <v>0</v>
      </c>
      <c r="DV101" s="394">
        <v>0</v>
      </c>
      <c r="DW101" s="368">
        <f t="shared" si="831"/>
        <v>0</v>
      </c>
      <c r="DY101" s="499"/>
      <c r="DZ101" s="186" t="s">
        <v>65</v>
      </c>
      <c r="EA101" s="394">
        <v>0</v>
      </c>
      <c r="EB101" s="394">
        <v>0</v>
      </c>
      <c r="EC101" s="394">
        <v>0</v>
      </c>
      <c r="ED101" s="394">
        <v>0</v>
      </c>
      <c r="EE101" s="394">
        <v>0</v>
      </c>
      <c r="EF101" s="394">
        <v>0</v>
      </c>
      <c r="EG101" s="394">
        <v>0</v>
      </c>
      <c r="EH101" s="394">
        <v>0</v>
      </c>
      <c r="EI101" s="394">
        <v>0</v>
      </c>
      <c r="EJ101" s="394">
        <v>0</v>
      </c>
      <c r="EK101" s="394">
        <v>0</v>
      </c>
      <c r="EL101" s="394">
        <v>0</v>
      </c>
      <c r="EM101" s="368">
        <f t="shared" si="832"/>
        <v>0</v>
      </c>
      <c r="EO101" s="499"/>
      <c r="EP101" s="186" t="s">
        <v>65</v>
      </c>
      <c r="EQ101" s="395">
        <v>0</v>
      </c>
      <c r="ER101" s="395">
        <v>0</v>
      </c>
      <c r="ES101" s="395">
        <v>0</v>
      </c>
      <c r="ET101" s="395">
        <v>0</v>
      </c>
      <c r="EU101" s="395">
        <v>0</v>
      </c>
      <c r="EV101" s="395">
        <v>0</v>
      </c>
      <c r="EW101" s="395">
        <v>0</v>
      </c>
      <c r="EX101" s="395">
        <v>0</v>
      </c>
      <c r="EY101" s="395">
        <v>0</v>
      </c>
      <c r="EZ101" s="395">
        <v>0</v>
      </c>
      <c r="FA101" s="395">
        <v>0</v>
      </c>
      <c r="FB101" s="395">
        <v>0</v>
      </c>
      <c r="FC101" s="368">
        <f t="shared" si="833"/>
        <v>0</v>
      </c>
    </row>
    <row r="102" spans="1:160" x14ac:dyDescent="0.35">
      <c r="A102" s="499"/>
      <c r="B102" s="186" t="s">
        <v>64</v>
      </c>
      <c r="C102" s="338">
        <f t="shared" si="782"/>
        <v>0</v>
      </c>
      <c r="D102" s="338">
        <f t="shared" si="783"/>
        <v>0</v>
      </c>
      <c r="E102" s="338">
        <f t="shared" si="784"/>
        <v>0</v>
      </c>
      <c r="F102" s="338">
        <f t="shared" si="785"/>
        <v>0</v>
      </c>
      <c r="G102" s="296">
        <f t="shared" si="834"/>
        <v>0</v>
      </c>
      <c r="H102" s="296">
        <f t="shared" si="786"/>
        <v>0</v>
      </c>
      <c r="I102" s="296">
        <f t="shared" si="787"/>
        <v>0</v>
      </c>
      <c r="J102" s="296">
        <f t="shared" si="788"/>
        <v>0</v>
      </c>
      <c r="K102" s="296">
        <f t="shared" si="789"/>
        <v>0</v>
      </c>
      <c r="L102" s="303">
        <f t="shared" si="790"/>
        <v>0</v>
      </c>
      <c r="M102" s="303">
        <f t="shared" si="791"/>
        <v>0</v>
      </c>
      <c r="N102" s="303">
        <f t="shared" si="792"/>
        <v>0</v>
      </c>
      <c r="O102" s="66">
        <f t="shared" si="793"/>
        <v>0</v>
      </c>
      <c r="Q102" s="499"/>
      <c r="R102" s="186" t="s">
        <v>64</v>
      </c>
      <c r="S102" s="338">
        <f t="shared" si="794"/>
        <v>0</v>
      </c>
      <c r="T102" s="338">
        <f t="shared" si="795"/>
        <v>0</v>
      </c>
      <c r="U102" s="338">
        <f t="shared" si="796"/>
        <v>0</v>
      </c>
      <c r="V102" s="338">
        <f t="shared" si="797"/>
        <v>0</v>
      </c>
      <c r="W102" s="296">
        <f t="shared" si="835"/>
        <v>0</v>
      </c>
      <c r="X102" s="296">
        <f t="shared" si="798"/>
        <v>0</v>
      </c>
      <c r="Y102" s="296">
        <f t="shared" si="799"/>
        <v>0</v>
      </c>
      <c r="Z102" s="296">
        <f t="shared" si="800"/>
        <v>0</v>
      </c>
      <c r="AA102" s="296">
        <f t="shared" si="801"/>
        <v>0</v>
      </c>
      <c r="AB102" s="303">
        <f t="shared" si="802"/>
        <v>0</v>
      </c>
      <c r="AC102" s="303">
        <f t="shared" si="803"/>
        <v>0</v>
      </c>
      <c r="AD102" s="303">
        <f t="shared" si="804"/>
        <v>0</v>
      </c>
      <c r="AE102" s="66">
        <f t="shared" si="805"/>
        <v>0</v>
      </c>
      <c r="AG102" s="499"/>
      <c r="AH102" s="186" t="s">
        <v>64</v>
      </c>
      <c r="AI102" s="339">
        <f t="shared" si="806"/>
        <v>0</v>
      </c>
      <c r="AJ102" s="339">
        <f t="shared" si="807"/>
        <v>0</v>
      </c>
      <c r="AK102" s="339">
        <f t="shared" si="808"/>
        <v>0</v>
      </c>
      <c r="AL102" s="339">
        <f t="shared" si="809"/>
        <v>0</v>
      </c>
      <c r="AM102" s="296">
        <f t="shared" si="836"/>
        <v>0</v>
      </c>
      <c r="AN102" s="296">
        <f t="shared" si="810"/>
        <v>0</v>
      </c>
      <c r="AO102" s="296">
        <f t="shared" si="811"/>
        <v>0</v>
      </c>
      <c r="AP102" s="296">
        <f t="shared" si="812"/>
        <v>0</v>
      </c>
      <c r="AQ102" s="296">
        <f t="shared" si="813"/>
        <v>0</v>
      </c>
      <c r="AR102" s="303">
        <f t="shared" si="814"/>
        <v>0</v>
      </c>
      <c r="AS102" s="303">
        <f t="shared" si="815"/>
        <v>0</v>
      </c>
      <c r="AT102" s="303">
        <f t="shared" si="816"/>
        <v>0</v>
      </c>
      <c r="AU102" s="66">
        <f t="shared" si="817"/>
        <v>0</v>
      </c>
      <c r="AW102" s="499"/>
      <c r="AX102" s="186" t="s">
        <v>64</v>
      </c>
      <c r="AY102" s="339">
        <f t="shared" si="818"/>
        <v>0</v>
      </c>
      <c r="AZ102" s="339">
        <f t="shared" si="819"/>
        <v>0</v>
      </c>
      <c r="BA102" s="339">
        <f t="shared" si="820"/>
        <v>0</v>
      </c>
      <c r="BB102" s="339">
        <f t="shared" si="821"/>
        <v>0</v>
      </c>
      <c r="BC102" s="296">
        <f t="shared" si="837"/>
        <v>0</v>
      </c>
      <c r="BD102" s="296">
        <f t="shared" si="822"/>
        <v>0</v>
      </c>
      <c r="BE102" s="296">
        <f t="shared" si="823"/>
        <v>0</v>
      </c>
      <c r="BF102" s="296">
        <f t="shared" si="824"/>
        <v>0</v>
      </c>
      <c r="BG102" s="296">
        <f t="shared" si="825"/>
        <v>0</v>
      </c>
      <c r="BH102" s="303">
        <f t="shared" si="826"/>
        <v>0</v>
      </c>
      <c r="BI102" s="303">
        <f t="shared" si="827"/>
        <v>0</v>
      </c>
      <c r="BJ102" s="303">
        <f t="shared" si="828"/>
        <v>0</v>
      </c>
      <c r="BK102" s="66">
        <f t="shared" si="829"/>
        <v>0</v>
      </c>
      <c r="BM102" s="302">
        <v>0</v>
      </c>
      <c r="BN102" s="302">
        <v>0</v>
      </c>
      <c r="BO102" s="302">
        <v>0</v>
      </c>
      <c r="BP102" s="302">
        <v>0</v>
      </c>
      <c r="BQ102" s="302">
        <v>0</v>
      </c>
      <c r="BR102" s="302">
        <v>0</v>
      </c>
      <c r="BS102" s="302">
        <v>0</v>
      </c>
      <c r="BU102" s="302">
        <v>0</v>
      </c>
      <c r="BV102" s="302">
        <v>0</v>
      </c>
      <c r="BW102" s="302">
        <v>0</v>
      </c>
      <c r="BX102" s="302">
        <v>0</v>
      </c>
      <c r="BY102" s="302">
        <v>0</v>
      </c>
      <c r="BZ102" s="302">
        <v>0</v>
      </c>
      <c r="CA102" s="302">
        <v>0</v>
      </c>
      <c r="CC102" s="302">
        <v>0</v>
      </c>
      <c r="CD102" s="302">
        <v>0</v>
      </c>
      <c r="CE102" s="302">
        <v>0</v>
      </c>
      <c r="CF102" s="302">
        <v>0</v>
      </c>
      <c r="CG102" s="302">
        <v>0</v>
      </c>
      <c r="CH102" s="302">
        <v>0</v>
      </c>
      <c r="CI102" s="302">
        <v>0</v>
      </c>
      <c r="CK102" s="302">
        <v>0</v>
      </c>
      <c r="CL102" s="302">
        <v>0</v>
      </c>
      <c r="CM102" s="302">
        <v>0</v>
      </c>
      <c r="CN102" s="302">
        <v>0</v>
      </c>
      <c r="CO102" s="302">
        <v>0</v>
      </c>
      <c r="CP102" s="302">
        <v>0</v>
      </c>
      <c r="CQ102" s="302">
        <v>0</v>
      </c>
      <c r="CS102" s="499"/>
      <c r="CT102" s="186" t="s">
        <v>64</v>
      </c>
      <c r="CU102" s="394">
        <v>0</v>
      </c>
      <c r="CV102" s="394">
        <v>0</v>
      </c>
      <c r="CW102" s="394">
        <v>0</v>
      </c>
      <c r="CX102" s="394">
        <v>0</v>
      </c>
      <c r="CY102" s="394">
        <v>0</v>
      </c>
      <c r="CZ102" s="394">
        <v>0</v>
      </c>
      <c r="DA102" s="394">
        <v>0</v>
      </c>
      <c r="DB102" s="394">
        <v>0</v>
      </c>
      <c r="DC102" s="394">
        <v>0</v>
      </c>
      <c r="DD102" s="394">
        <v>0</v>
      </c>
      <c r="DE102" s="394">
        <v>0</v>
      </c>
      <c r="DF102" s="394">
        <v>0</v>
      </c>
      <c r="DG102" s="368">
        <f t="shared" si="830"/>
        <v>0</v>
      </c>
      <c r="DI102" s="499"/>
      <c r="DJ102" s="186" t="s">
        <v>64</v>
      </c>
      <c r="DK102" s="394">
        <v>0</v>
      </c>
      <c r="DL102" s="394">
        <v>0</v>
      </c>
      <c r="DM102" s="394">
        <v>0</v>
      </c>
      <c r="DN102" s="394">
        <v>0</v>
      </c>
      <c r="DO102" s="394">
        <v>0</v>
      </c>
      <c r="DP102" s="394">
        <v>0</v>
      </c>
      <c r="DQ102" s="394">
        <v>0</v>
      </c>
      <c r="DR102" s="394">
        <v>0</v>
      </c>
      <c r="DS102" s="394">
        <v>0</v>
      </c>
      <c r="DT102" s="394">
        <v>0</v>
      </c>
      <c r="DU102" s="394">
        <v>0</v>
      </c>
      <c r="DV102" s="394">
        <v>0</v>
      </c>
      <c r="DW102" s="368">
        <f t="shared" si="831"/>
        <v>0</v>
      </c>
      <c r="DY102" s="499"/>
      <c r="DZ102" s="186" t="s">
        <v>64</v>
      </c>
      <c r="EA102" s="394">
        <v>0</v>
      </c>
      <c r="EB102" s="394">
        <v>0</v>
      </c>
      <c r="EC102" s="394">
        <v>0</v>
      </c>
      <c r="ED102" s="394">
        <v>0</v>
      </c>
      <c r="EE102" s="394">
        <v>0</v>
      </c>
      <c r="EF102" s="394">
        <v>0</v>
      </c>
      <c r="EG102" s="394">
        <v>0</v>
      </c>
      <c r="EH102" s="394">
        <v>0</v>
      </c>
      <c r="EI102" s="394">
        <v>0</v>
      </c>
      <c r="EJ102" s="394">
        <v>0</v>
      </c>
      <c r="EK102" s="394">
        <v>0</v>
      </c>
      <c r="EL102" s="394">
        <v>0</v>
      </c>
      <c r="EM102" s="368">
        <f t="shared" si="832"/>
        <v>0</v>
      </c>
      <c r="EO102" s="499"/>
      <c r="EP102" s="186" t="s">
        <v>64</v>
      </c>
      <c r="EQ102" s="395">
        <v>0</v>
      </c>
      <c r="ER102" s="395">
        <v>0</v>
      </c>
      <c r="ES102" s="395">
        <v>0</v>
      </c>
      <c r="ET102" s="395">
        <v>0</v>
      </c>
      <c r="EU102" s="395">
        <v>0</v>
      </c>
      <c r="EV102" s="395">
        <v>0</v>
      </c>
      <c r="EW102" s="395">
        <v>0</v>
      </c>
      <c r="EX102" s="395">
        <v>0</v>
      </c>
      <c r="EY102" s="395">
        <v>0</v>
      </c>
      <c r="EZ102" s="395">
        <v>0</v>
      </c>
      <c r="FA102" s="395">
        <v>0</v>
      </c>
      <c r="FB102" s="395">
        <v>0</v>
      </c>
      <c r="FC102" s="368">
        <f t="shared" si="833"/>
        <v>0</v>
      </c>
    </row>
    <row r="103" spans="1:160" x14ac:dyDescent="0.35">
      <c r="A103" s="499"/>
      <c r="B103" s="186" t="s">
        <v>63</v>
      </c>
      <c r="C103" s="338">
        <f t="shared" si="782"/>
        <v>0</v>
      </c>
      <c r="D103" s="338">
        <f t="shared" si="783"/>
        <v>0</v>
      </c>
      <c r="E103" s="338">
        <f t="shared" si="784"/>
        <v>0</v>
      </c>
      <c r="F103" s="338">
        <f t="shared" si="785"/>
        <v>0</v>
      </c>
      <c r="G103" s="296">
        <f t="shared" si="834"/>
        <v>0</v>
      </c>
      <c r="H103" s="296">
        <f t="shared" si="786"/>
        <v>0</v>
      </c>
      <c r="I103" s="296">
        <f t="shared" si="787"/>
        <v>0</v>
      </c>
      <c r="J103" s="296">
        <f t="shared" si="788"/>
        <v>0</v>
      </c>
      <c r="K103" s="296">
        <f t="shared" si="789"/>
        <v>0</v>
      </c>
      <c r="L103" s="303">
        <f t="shared" si="790"/>
        <v>0</v>
      </c>
      <c r="M103" s="303">
        <f t="shared" si="791"/>
        <v>0</v>
      </c>
      <c r="N103" s="303">
        <f t="shared" si="792"/>
        <v>0</v>
      </c>
      <c r="O103" s="66">
        <f t="shared" si="793"/>
        <v>0</v>
      </c>
      <c r="Q103" s="499"/>
      <c r="R103" s="186" t="s">
        <v>63</v>
      </c>
      <c r="S103" s="338">
        <f t="shared" si="794"/>
        <v>0</v>
      </c>
      <c r="T103" s="338">
        <f t="shared" si="795"/>
        <v>0</v>
      </c>
      <c r="U103" s="338">
        <f t="shared" si="796"/>
        <v>0</v>
      </c>
      <c r="V103" s="338">
        <f t="shared" si="797"/>
        <v>0</v>
      </c>
      <c r="W103" s="296">
        <f t="shared" si="835"/>
        <v>0</v>
      </c>
      <c r="X103" s="296">
        <f t="shared" si="798"/>
        <v>0</v>
      </c>
      <c r="Y103" s="296">
        <f t="shared" si="799"/>
        <v>0</v>
      </c>
      <c r="Z103" s="296">
        <f t="shared" si="800"/>
        <v>0</v>
      </c>
      <c r="AA103" s="296">
        <f t="shared" si="801"/>
        <v>0</v>
      </c>
      <c r="AB103" s="303">
        <f t="shared" si="802"/>
        <v>0</v>
      </c>
      <c r="AC103" s="303">
        <f t="shared" si="803"/>
        <v>0</v>
      </c>
      <c r="AD103" s="303">
        <f t="shared" si="804"/>
        <v>0</v>
      </c>
      <c r="AE103" s="66">
        <f t="shared" si="805"/>
        <v>0</v>
      </c>
      <c r="AG103" s="499"/>
      <c r="AH103" s="186" t="s">
        <v>63</v>
      </c>
      <c r="AI103" s="339">
        <f t="shared" si="806"/>
        <v>0</v>
      </c>
      <c r="AJ103" s="339">
        <f t="shared" si="807"/>
        <v>0</v>
      </c>
      <c r="AK103" s="339">
        <f t="shared" si="808"/>
        <v>0</v>
      </c>
      <c r="AL103" s="339">
        <f t="shared" si="809"/>
        <v>0</v>
      </c>
      <c r="AM103" s="296">
        <f t="shared" si="836"/>
        <v>0</v>
      </c>
      <c r="AN103" s="296">
        <f t="shared" si="810"/>
        <v>0</v>
      </c>
      <c r="AO103" s="296">
        <f t="shared" si="811"/>
        <v>0</v>
      </c>
      <c r="AP103" s="296">
        <f t="shared" si="812"/>
        <v>0</v>
      </c>
      <c r="AQ103" s="296">
        <f t="shared" si="813"/>
        <v>0</v>
      </c>
      <c r="AR103" s="303">
        <f t="shared" si="814"/>
        <v>0</v>
      </c>
      <c r="AS103" s="303">
        <f t="shared" si="815"/>
        <v>0</v>
      </c>
      <c r="AT103" s="303">
        <f t="shared" si="816"/>
        <v>0</v>
      </c>
      <c r="AU103" s="66">
        <f t="shared" si="817"/>
        <v>0</v>
      </c>
      <c r="AW103" s="499"/>
      <c r="AX103" s="186" t="s">
        <v>63</v>
      </c>
      <c r="AY103" s="339">
        <f t="shared" si="818"/>
        <v>0</v>
      </c>
      <c r="AZ103" s="339">
        <f t="shared" si="819"/>
        <v>0</v>
      </c>
      <c r="BA103" s="339">
        <f t="shared" si="820"/>
        <v>0</v>
      </c>
      <c r="BB103" s="339">
        <f t="shared" si="821"/>
        <v>0</v>
      </c>
      <c r="BC103" s="296">
        <f t="shared" si="837"/>
        <v>0</v>
      </c>
      <c r="BD103" s="296">
        <f t="shared" si="822"/>
        <v>0</v>
      </c>
      <c r="BE103" s="296">
        <f t="shared" si="823"/>
        <v>0</v>
      </c>
      <c r="BF103" s="296">
        <f t="shared" si="824"/>
        <v>0</v>
      </c>
      <c r="BG103" s="296">
        <f t="shared" si="825"/>
        <v>0</v>
      </c>
      <c r="BH103" s="303">
        <f t="shared" si="826"/>
        <v>0</v>
      </c>
      <c r="BI103" s="303">
        <f t="shared" si="827"/>
        <v>0</v>
      </c>
      <c r="BJ103" s="303">
        <f t="shared" si="828"/>
        <v>0</v>
      </c>
      <c r="BK103" s="66">
        <f t="shared" si="829"/>
        <v>0</v>
      </c>
      <c r="BM103" s="302">
        <v>0</v>
      </c>
      <c r="BN103" s="302">
        <v>0</v>
      </c>
      <c r="BO103" s="302">
        <v>0</v>
      </c>
      <c r="BP103" s="302">
        <v>0</v>
      </c>
      <c r="BQ103" s="302">
        <v>0</v>
      </c>
      <c r="BR103" s="302">
        <v>0</v>
      </c>
      <c r="BS103" s="302">
        <v>0</v>
      </c>
      <c r="BU103" s="302">
        <v>0</v>
      </c>
      <c r="BV103" s="302">
        <v>0</v>
      </c>
      <c r="BW103" s="302">
        <v>0</v>
      </c>
      <c r="BX103" s="302">
        <v>0</v>
      </c>
      <c r="BY103" s="302">
        <v>0</v>
      </c>
      <c r="BZ103" s="302">
        <v>0</v>
      </c>
      <c r="CA103" s="302">
        <v>0</v>
      </c>
      <c r="CC103" s="302">
        <v>0</v>
      </c>
      <c r="CD103" s="302">
        <v>0</v>
      </c>
      <c r="CE103" s="302">
        <v>0</v>
      </c>
      <c r="CF103" s="302">
        <v>0</v>
      </c>
      <c r="CG103" s="302">
        <v>0</v>
      </c>
      <c r="CH103" s="302">
        <v>0</v>
      </c>
      <c r="CI103" s="302">
        <v>0</v>
      </c>
      <c r="CK103" s="302">
        <v>0</v>
      </c>
      <c r="CL103" s="302">
        <v>0</v>
      </c>
      <c r="CM103" s="302">
        <v>0</v>
      </c>
      <c r="CN103" s="302">
        <v>0</v>
      </c>
      <c r="CO103" s="302">
        <v>0</v>
      </c>
      <c r="CP103" s="302">
        <v>0</v>
      </c>
      <c r="CQ103" s="302">
        <v>0</v>
      </c>
      <c r="CS103" s="499"/>
      <c r="CT103" s="186" t="s">
        <v>63</v>
      </c>
      <c r="CU103" s="394">
        <v>0</v>
      </c>
      <c r="CV103" s="394">
        <v>0</v>
      </c>
      <c r="CW103" s="394">
        <v>0</v>
      </c>
      <c r="CX103" s="394">
        <v>0</v>
      </c>
      <c r="CY103" s="394">
        <v>0</v>
      </c>
      <c r="CZ103" s="394">
        <v>0</v>
      </c>
      <c r="DA103" s="394">
        <v>0</v>
      </c>
      <c r="DB103" s="394">
        <v>0</v>
      </c>
      <c r="DC103" s="394">
        <v>0</v>
      </c>
      <c r="DD103" s="394">
        <v>0</v>
      </c>
      <c r="DE103" s="394">
        <v>0</v>
      </c>
      <c r="DF103" s="394">
        <v>0</v>
      </c>
      <c r="DG103" s="368">
        <f t="shared" si="830"/>
        <v>0</v>
      </c>
      <c r="DI103" s="499"/>
      <c r="DJ103" s="186" t="s">
        <v>63</v>
      </c>
      <c r="DK103" s="394">
        <v>0</v>
      </c>
      <c r="DL103" s="394">
        <v>0</v>
      </c>
      <c r="DM103" s="394">
        <v>0</v>
      </c>
      <c r="DN103" s="394">
        <v>0</v>
      </c>
      <c r="DO103" s="394">
        <v>0</v>
      </c>
      <c r="DP103" s="394">
        <v>0</v>
      </c>
      <c r="DQ103" s="394">
        <v>0</v>
      </c>
      <c r="DR103" s="394">
        <v>0</v>
      </c>
      <c r="DS103" s="394">
        <v>0</v>
      </c>
      <c r="DT103" s="394">
        <v>0</v>
      </c>
      <c r="DU103" s="394">
        <v>0</v>
      </c>
      <c r="DV103" s="394">
        <v>0</v>
      </c>
      <c r="DW103" s="368">
        <f t="shared" si="831"/>
        <v>0</v>
      </c>
      <c r="DY103" s="499"/>
      <c r="DZ103" s="186" t="s">
        <v>63</v>
      </c>
      <c r="EA103" s="394">
        <v>0</v>
      </c>
      <c r="EB103" s="394">
        <v>0</v>
      </c>
      <c r="EC103" s="394">
        <v>0</v>
      </c>
      <c r="ED103" s="394">
        <v>0</v>
      </c>
      <c r="EE103" s="394">
        <v>0</v>
      </c>
      <c r="EF103" s="394">
        <v>0</v>
      </c>
      <c r="EG103" s="394">
        <v>0</v>
      </c>
      <c r="EH103" s="394">
        <v>0</v>
      </c>
      <c r="EI103" s="394">
        <v>0</v>
      </c>
      <c r="EJ103" s="394">
        <v>0</v>
      </c>
      <c r="EK103" s="394">
        <v>0</v>
      </c>
      <c r="EL103" s="394">
        <v>0</v>
      </c>
      <c r="EM103" s="368">
        <f t="shared" si="832"/>
        <v>0</v>
      </c>
      <c r="EO103" s="499"/>
      <c r="EP103" s="186" t="s">
        <v>63</v>
      </c>
      <c r="EQ103" s="395">
        <v>0</v>
      </c>
      <c r="ER103" s="395">
        <v>0</v>
      </c>
      <c r="ES103" s="395">
        <v>0</v>
      </c>
      <c r="ET103" s="395">
        <v>0</v>
      </c>
      <c r="EU103" s="395">
        <v>0</v>
      </c>
      <c r="EV103" s="395">
        <v>0</v>
      </c>
      <c r="EW103" s="395">
        <v>0</v>
      </c>
      <c r="EX103" s="395">
        <v>0</v>
      </c>
      <c r="EY103" s="395">
        <v>0</v>
      </c>
      <c r="EZ103" s="395">
        <v>0</v>
      </c>
      <c r="FA103" s="395">
        <v>0</v>
      </c>
      <c r="FB103" s="395">
        <v>0</v>
      </c>
      <c r="FC103" s="368">
        <f t="shared" si="833"/>
        <v>0</v>
      </c>
    </row>
    <row r="104" spans="1:160" x14ac:dyDescent="0.35">
      <c r="A104" s="499"/>
      <c r="B104" s="186" t="s">
        <v>62</v>
      </c>
      <c r="C104" s="338">
        <f t="shared" si="782"/>
        <v>0</v>
      </c>
      <c r="D104" s="338">
        <f t="shared" si="783"/>
        <v>0</v>
      </c>
      <c r="E104" s="338">
        <f t="shared" si="784"/>
        <v>0</v>
      </c>
      <c r="F104" s="338">
        <f t="shared" si="785"/>
        <v>0</v>
      </c>
      <c r="G104" s="296">
        <f t="shared" si="834"/>
        <v>0</v>
      </c>
      <c r="H104" s="296">
        <f t="shared" si="786"/>
        <v>0</v>
      </c>
      <c r="I104" s="296">
        <f t="shared" si="787"/>
        <v>0</v>
      </c>
      <c r="J104" s="296">
        <f t="shared" si="788"/>
        <v>0</v>
      </c>
      <c r="K104" s="296">
        <f t="shared" si="789"/>
        <v>0</v>
      </c>
      <c r="L104" s="303">
        <f t="shared" si="790"/>
        <v>0</v>
      </c>
      <c r="M104" s="303">
        <f t="shared" si="791"/>
        <v>0</v>
      </c>
      <c r="N104" s="303">
        <f t="shared" si="792"/>
        <v>0</v>
      </c>
      <c r="O104" s="66">
        <f t="shared" si="793"/>
        <v>0</v>
      </c>
      <c r="Q104" s="499"/>
      <c r="R104" s="186" t="s">
        <v>62</v>
      </c>
      <c r="S104" s="338">
        <f t="shared" si="794"/>
        <v>0</v>
      </c>
      <c r="T104" s="338">
        <f t="shared" si="795"/>
        <v>0</v>
      </c>
      <c r="U104" s="338">
        <f t="shared" si="796"/>
        <v>0</v>
      </c>
      <c r="V104" s="338">
        <f t="shared" si="797"/>
        <v>0</v>
      </c>
      <c r="W104" s="296">
        <f t="shared" si="835"/>
        <v>0</v>
      </c>
      <c r="X104" s="296">
        <f t="shared" si="798"/>
        <v>0</v>
      </c>
      <c r="Y104" s="296">
        <f t="shared" si="799"/>
        <v>0</v>
      </c>
      <c r="Z104" s="296">
        <f t="shared" si="800"/>
        <v>0</v>
      </c>
      <c r="AA104" s="296">
        <f t="shared" si="801"/>
        <v>0</v>
      </c>
      <c r="AB104" s="303">
        <f t="shared" si="802"/>
        <v>0</v>
      </c>
      <c r="AC104" s="303">
        <f t="shared" si="803"/>
        <v>0</v>
      </c>
      <c r="AD104" s="303">
        <f t="shared" si="804"/>
        <v>0</v>
      </c>
      <c r="AE104" s="66">
        <f t="shared" si="805"/>
        <v>0</v>
      </c>
      <c r="AG104" s="499"/>
      <c r="AH104" s="186" t="s">
        <v>62</v>
      </c>
      <c r="AI104" s="339">
        <f t="shared" si="806"/>
        <v>0</v>
      </c>
      <c r="AJ104" s="339">
        <f t="shared" si="807"/>
        <v>0</v>
      </c>
      <c r="AK104" s="339">
        <f t="shared" si="808"/>
        <v>0</v>
      </c>
      <c r="AL104" s="339">
        <f t="shared" si="809"/>
        <v>0</v>
      </c>
      <c r="AM104" s="296">
        <f t="shared" si="836"/>
        <v>0</v>
      </c>
      <c r="AN104" s="296">
        <f t="shared" si="810"/>
        <v>0</v>
      </c>
      <c r="AO104" s="296">
        <f t="shared" si="811"/>
        <v>0</v>
      </c>
      <c r="AP104" s="296">
        <f t="shared" si="812"/>
        <v>0</v>
      </c>
      <c r="AQ104" s="296">
        <f t="shared" si="813"/>
        <v>0</v>
      </c>
      <c r="AR104" s="303">
        <f t="shared" si="814"/>
        <v>0</v>
      </c>
      <c r="AS104" s="303">
        <f t="shared" si="815"/>
        <v>0</v>
      </c>
      <c r="AT104" s="303">
        <f t="shared" si="816"/>
        <v>0</v>
      </c>
      <c r="AU104" s="66">
        <f t="shared" si="817"/>
        <v>0</v>
      </c>
      <c r="AW104" s="499"/>
      <c r="AX104" s="186" t="s">
        <v>62</v>
      </c>
      <c r="AY104" s="339">
        <f t="shared" si="818"/>
        <v>0</v>
      </c>
      <c r="AZ104" s="339">
        <f t="shared" si="819"/>
        <v>0</v>
      </c>
      <c r="BA104" s="339">
        <f t="shared" si="820"/>
        <v>0</v>
      </c>
      <c r="BB104" s="339">
        <f t="shared" si="821"/>
        <v>0</v>
      </c>
      <c r="BC104" s="296">
        <f t="shared" si="837"/>
        <v>0</v>
      </c>
      <c r="BD104" s="296">
        <f t="shared" si="822"/>
        <v>0</v>
      </c>
      <c r="BE104" s="296">
        <f t="shared" si="823"/>
        <v>0</v>
      </c>
      <c r="BF104" s="296">
        <f t="shared" si="824"/>
        <v>0</v>
      </c>
      <c r="BG104" s="296">
        <f t="shared" si="825"/>
        <v>0</v>
      </c>
      <c r="BH104" s="303">
        <f t="shared" si="826"/>
        <v>0</v>
      </c>
      <c r="BI104" s="303">
        <f t="shared" si="827"/>
        <v>0</v>
      </c>
      <c r="BJ104" s="303">
        <f t="shared" si="828"/>
        <v>0</v>
      </c>
      <c r="BK104" s="66">
        <f t="shared" si="829"/>
        <v>0</v>
      </c>
      <c r="BM104" s="302">
        <v>0</v>
      </c>
      <c r="BN104" s="302">
        <v>0</v>
      </c>
      <c r="BO104" s="302">
        <v>0</v>
      </c>
      <c r="BP104" s="302">
        <v>0</v>
      </c>
      <c r="BQ104" s="302">
        <v>0</v>
      </c>
      <c r="BR104" s="302">
        <v>0</v>
      </c>
      <c r="BS104" s="302">
        <v>0</v>
      </c>
      <c r="BU104" s="302">
        <v>0</v>
      </c>
      <c r="BV104" s="302">
        <v>0</v>
      </c>
      <c r="BW104" s="302">
        <v>0</v>
      </c>
      <c r="BX104" s="302">
        <v>0</v>
      </c>
      <c r="BY104" s="302">
        <v>0</v>
      </c>
      <c r="BZ104" s="302">
        <v>0</v>
      </c>
      <c r="CA104" s="302">
        <v>0</v>
      </c>
      <c r="CC104" s="302">
        <v>0</v>
      </c>
      <c r="CD104" s="302">
        <v>0</v>
      </c>
      <c r="CE104" s="302">
        <v>0</v>
      </c>
      <c r="CF104" s="302">
        <v>0</v>
      </c>
      <c r="CG104" s="302">
        <v>0</v>
      </c>
      <c r="CH104" s="302">
        <v>0</v>
      </c>
      <c r="CI104" s="302">
        <v>0</v>
      </c>
      <c r="CK104" s="302">
        <v>0</v>
      </c>
      <c r="CL104" s="302">
        <v>0</v>
      </c>
      <c r="CM104" s="302">
        <v>0</v>
      </c>
      <c r="CN104" s="302">
        <v>0</v>
      </c>
      <c r="CO104" s="302">
        <v>0</v>
      </c>
      <c r="CP104" s="302">
        <v>0</v>
      </c>
      <c r="CQ104" s="302">
        <v>0</v>
      </c>
      <c r="CS104" s="499"/>
      <c r="CT104" s="186" t="s">
        <v>62</v>
      </c>
      <c r="CU104" s="394">
        <v>0</v>
      </c>
      <c r="CV104" s="394">
        <v>0</v>
      </c>
      <c r="CW104" s="394">
        <v>0</v>
      </c>
      <c r="CX104" s="394">
        <v>0</v>
      </c>
      <c r="CY104" s="394">
        <v>0</v>
      </c>
      <c r="CZ104" s="394">
        <v>0</v>
      </c>
      <c r="DA104" s="394">
        <v>0</v>
      </c>
      <c r="DB104" s="394">
        <v>0</v>
      </c>
      <c r="DC104" s="394">
        <v>0</v>
      </c>
      <c r="DD104" s="394">
        <v>0</v>
      </c>
      <c r="DE104" s="394">
        <v>0</v>
      </c>
      <c r="DF104" s="394">
        <v>0</v>
      </c>
      <c r="DG104" s="368">
        <f t="shared" si="830"/>
        <v>0</v>
      </c>
      <c r="DI104" s="499"/>
      <c r="DJ104" s="186" t="s">
        <v>62</v>
      </c>
      <c r="DK104" s="394">
        <v>0</v>
      </c>
      <c r="DL104" s="394">
        <v>0</v>
      </c>
      <c r="DM104" s="394">
        <v>0</v>
      </c>
      <c r="DN104" s="394">
        <v>0</v>
      </c>
      <c r="DO104" s="394">
        <v>0</v>
      </c>
      <c r="DP104" s="394">
        <v>0</v>
      </c>
      <c r="DQ104" s="394">
        <v>0</v>
      </c>
      <c r="DR104" s="394">
        <v>0</v>
      </c>
      <c r="DS104" s="394">
        <v>0</v>
      </c>
      <c r="DT104" s="394">
        <v>0</v>
      </c>
      <c r="DU104" s="394">
        <v>0</v>
      </c>
      <c r="DV104" s="394">
        <v>0</v>
      </c>
      <c r="DW104" s="368">
        <f t="shared" si="831"/>
        <v>0</v>
      </c>
      <c r="DY104" s="499"/>
      <c r="DZ104" s="186" t="s">
        <v>62</v>
      </c>
      <c r="EA104" s="394">
        <v>0</v>
      </c>
      <c r="EB104" s="394">
        <v>0</v>
      </c>
      <c r="EC104" s="394">
        <v>0</v>
      </c>
      <c r="ED104" s="394">
        <v>0</v>
      </c>
      <c r="EE104" s="394">
        <v>0</v>
      </c>
      <c r="EF104" s="394">
        <v>0</v>
      </c>
      <c r="EG104" s="394">
        <v>0</v>
      </c>
      <c r="EH104" s="394">
        <v>0</v>
      </c>
      <c r="EI104" s="394">
        <v>0</v>
      </c>
      <c r="EJ104" s="394">
        <v>0</v>
      </c>
      <c r="EK104" s="394">
        <v>0</v>
      </c>
      <c r="EL104" s="394">
        <v>0</v>
      </c>
      <c r="EM104" s="368">
        <f t="shared" si="832"/>
        <v>0</v>
      </c>
      <c r="EO104" s="499"/>
      <c r="EP104" s="186" t="s">
        <v>62</v>
      </c>
      <c r="EQ104" s="395">
        <v>0</v>
      </c>
      <c r="ER104" s="395">
        <v>0</v>
      </c>
      <c r="ES104" s="395">
        <v>0</v>
      </c>
      <c r="ET104" s="395">
        <v>0</v>
      </c>
      <c r="EU104" s="395">
        <v>0</v>
      </c>
      <c r="EV104" s="395">
        <v>0</v>
      </c>
      <c r="EW104" s="395">
        <v>0</v>
      </c>
      <c r="EX104" s="395">
        <v>0</v>
      </c>
      <c r="EY104" s="395">
        <v>0</v>
      </c>
      <c r="EZ104" s="395">
        <v>0</v>
      </c>
      <c r="FA104" s="395">
        <v>0</v>
      </c>
      <c r="FB104" s="395">
        <v>0</v>
      </c>
      <c r="FC104" s="368">
        <f t="shared" si="833"/>
        <v>0</v>
      </c>
    </row>
    <row r="105" spans="1:160" x14ac:dyDescent="0.35">
      <c r="A105" s="499"/>
      <c r="B105" s="186" t="s">
        <v>61</v>
      </c>
      <c r="C105" s="338">
        <f t="shared" si="782"/>
        <v>0</v>
      </c>
      <c r="D105" s="338">
        <f t="shared" si="783"/>
        <v>0</v>
      </c>
      <c r="E105" s="338">
        <f t="shared" si="784"/>
        <v>0</v>
      </c>
      <c r="F105" s="338">
        <f t="shared" si="785"/>
        <v>0</v>
      </c>
      <c r="G105" s="296">
        <f t="shared" si="834"/>
        <v>0</v>
      </c>
      <c r="H105" s="296">
        <f t="shared" si="786"/>
        <v>0</v>
      </c>
      <c r="I105" s="296">
        <f t="shared" si="787"/>
        <v>0</v>
      </c>
      <c r="J105" s="296">
        <f t="shared" si="788"/>
        <v>0</v>
      </c>
      <c r="K105" s="296">
        <f t="shared" si="789"/>
        <v>0</v>
      </c>
      <c r="L105" s="303">
        <f t="shared" si="790"/>
        <v>0</v>
      </c>
      <c r="M105" s="303">
        <f t="shared" si="791"/>
        <v>0</v>
      </c>
      <c r="N105" s="303">
        <f t="shared" si="792"/>
        <v>0</v>
      </c>
      <c r="O105" s="66">
        <f t="shared" si="793"/>
        <v>0</v>
      </c>
      <c r="Q105" s="499"/>
      <c r="R105" s="186" t="s">
        <v>61</v>
      </c>
      <c r="S105" s="338">
        <f t="shared" si="794"/>
        <v>0</v>
      </c>
      <c r="T105" s="338">
        <f t="shared" si="795"/>
        <v>0</v>
      </c>
      <c r="U105" s="338">
        <f t="shared" si="796"/>
        <v>0</v>
      </c>
      <c r="V105" s="338">
        <f t="shared" si="797"/>
        <v>0</v>
      </c>
      <c r="W105" s="296">
        <f t="shared" si="835"/>
        <v>0</v>
      </c>
      <c r="X105" s="296">
        <f t="shared" si="798"/>
        <v>0</v>
      </c>
      <c r="Y105" s="296">
        <f t="shared" si="799"/>
        <v>0</v>
      </c>
      <c r="Z105" s="296">
        <f t="shared" si="800"/>
        <v>0</v>
      </c>
      <c r="AA105" s="296">
        <f t="shared" si="801"/>
        <v>0</v>
      </c>
      <c r="AB105" s="303">
        <f t="shared" si="802"/>
        <v>0</v>
      </c>
      <c r="AC105" s="303">
        <f t="shared" si="803"/>
        <v>0</v>
      </c>
      <c r="AD105" s="303">
        <f t="shared" si="804"/>
        <v>0</v>
      </c>
      <c r="AE105" s="66">
        <f t="shared" si="805"/>
        <v>0</v>
      </c>
      <c r="AG105" s="499"/>
      <c r="AH105" s="186" t="s">
        <v>61</v>
      </c>
      <c r="AI105" s="339">
        <f t="shared" si="806"/>
        <v>0</v>
      </c>
      <c r="AJ105" s="339">
        <f t="shared" si="807"/>
        <v>0</v>
      </c>
      <c r="AK105" s="339">
        <f t="shared" si="808"/>
        <v>0</v>
      </c>
      <c r="AL105" s="339">
        <f t="shared" si="809"/>
        <v>0</v>
      </c>
      <c r="AM105" s="296">
        <f t="shared" si="836"/>
        <v>0</v>
      </c>
      <c r="AN105" s="296">
        <f t="shared" si="810"/>
        <v>0</v>
      </c>
      <c r="AO105" s="296">
        <f t="shared" si="811"/>
        <v>0</v>
      </c>
      <c r="AP105" s="296">
        <f t="shared" si="812"/>
        <v>0</v>
      </c>
      <c r="AQ105" s="296">
        <f t="shared" si="813"/>
        <v>0</v>
      </c>
      <c r="AR105" s="303">
        <f t="shared" si="814"/>
        <v>0</v>
      </c>
      <c r="AS105" s="303">
        <f t="shared" si="815"/>
        <v>0</v>
      </c>
      <c r="AT105" s="303">
        <f t="shared" si="816"/>
        <v>0</v>
      </c>
      <c r="AU105" s="66">
        <f t="shared" si="817"/>
        <v>0</v>
      </c>
      <c r="AW105" s="499"/>
      <c r="AX105" s="186" t="s">
        <v>61</v>
      </c>
      <c r="AY105" s="339">
        <f t="shared" si="818"/>
        <v>0</v>
      </c>
      <c r="AZ105" s="339">
        <f t="shared" si="819"/>
        <v>0</v>
      </c>
      <c r="BA105" s="339">
        <f t="shared" si="820"/>
        <v>0</v>
      </c>
      <c r="BB105" s="339">
        <f t="shared" si="821"/>
        <v>0</v>
      </c>
      <c r="BC105" s="296">
        <f t="shared" si="837"/>
        <v>0</v>
      </c>
      <c r="BD105" s="296">
        <f t="shared" si="822"/>
        <v>0</v>
      </c>
      <c r="BE105" s="296">
        <f t="shared" si="823"/>
        <v>0</v>
      </c>
      <c r="BF105" s="296">
        <f t="shared" si="824"/>
        <v>0</v>
      </c>
      <c r="BG105" s="296">
        <f t="shared" si="825"/>
        <v>0</v>
      </c>
      <c r="BH105" s="303">
        <f t="shared" si="826"/>
        <v>0</v>
      </c>
      <c r="BI105" s="303">
        <f t="shared" si="827"/>
        <v>0</v>
      </c>
      <c r="BJ105" s="303">
        <f t="shared" si="828"/>
        <v>0</v>
      </c>
      <c r="BK105" s="66">
        <f t="shared" si="829"/>
        <v>0</v>
      </c>
      <c r="BM105" s="302">
        <v>0</v>
      </c>
      <c r="BN105" s="302">
        <v>0</v>
      </c>
      <c r="BO105" s="302">
        <v>0</v>
      </c>
      <c r="BP105" s="302">
        <v>0</v>
      </c>
      <c r="BQ105" s="302">
        <v>0</v>
      </c>
      <c r="BR105" s="302">
        <v>0</v>
      </c>
      <c r="BS105" s="302">
        <v>0</v>
      </c>
      <c r="BU105" s="302">
        <v>0</v>
      </c>
      <c r="BV105" s="302">
        <v>0</v>
      </c>
      <c r="BW105" s="302">
        <v>0</v>
      </c>
      <c r="BX105" s="302">
        <v>0</v>
      </c>
      <c r="BY105" s="302">
        <v>0</v>
      </c>
      <c r="BZ105" s="302">
        <v>0</v>
      </c>
      <c r="CA105" s="302">
        <v>0</v>
      </c>
      <c r="CC105" s="302">
        <v>0</v>
      </c>
      <c r="CD105" s="302">
        <v>0</v>
      </c>
      <c r="CE105" s="302">
        <v>0</v>
      </c>
      <c r="CF105" s="302">
        <v>0</v>
      </c>
      <c r="CG105" s="302">
        <v>0</v>
      </c>
      <c r="CH105" s="302">
        <v>0</v>
      </c>
      <c r="CI105" s="302">
        <v>0</v>
      </c>
      <c r="CK105" s="302">
        <v>0</v>
      </c>
      <c r="CL105" s="302">
        <v>0</v>
      </c>
      <c r="CM105" s="302">
        <v>0</v>
      </c>
      <c r="CN105" s="302">
        <v>0</v>
      </c>
      <c r="CO105" s="302">
        <v>0</v>
      </c>
      <c r="CP105" s="302">
        <v>0</v>
      </c>
      <c r="CQ105" s="302">
        <v>0</v>
      </c>
      <c r="CS105" s="499"/>
      <c r="CT105" s="186" t="s">
        <v>61</v>
      </c>
      <c r="CU105" s="394">
        <v>0</v>
      </c>
      <c r="CV105" s="394">
        <v>0</v>
      </c>
      <c r="CW105" s="394">
        <v>0</v>
      </c>
      <c r="CX105" s="394">
        <v>0</v>
      </c>
      <c r="CY105" s="394">
        <v>0</v>
      </c>
      <c r="CZ105" s="394">
        <v>0</v>
      </c>
      <c r="DA105" s="394">
        <v>0</v>
      </c>
      <c r="DB105" s="394">
        <v>0</v>
      </c>
      <c r="DC105" s="394">
        <v>0</v>
      </c>
      <c r="DD105" s="394">
        <v>0</v>
      </c>
      <c r="DE105" s="394">
        <v>0</v>
      </c>
      <c r="DF105" s="394">
        <v>0</v>
      </c>
      <c r="DG105" s="368">
        <f t="shared" si="830"/>
        <v>0</v>
      </c>
      <c r="DI105" s="499"/>
      <c r="DJ105" s="186" t="s">
        <v>61</v>
      </c>
      <c r="DK105" s="394">
        <v>0</v>
      </c>
      <c r="DL105" s="394">
        <v>0</v>
      </c>
      <c r="DM105" s="394">
        <v>0</v>
      </c>
      <c r="DN105" s="394">
        <v>0</v>
      </c>
      <c r="DO105" s="394">
        <v>0</v>
      </c>
      <c r="DP105" s="394">
        <v>0</v>
      </c>
      <c r="DQ105" s="394">
        <v>0</v>
      </c>
      <c r="DR105" s="394">
        <v>0</v>
      </c>
      <c r="DS105" s="394">
        <v>0</v>
      </c>
      <c r="DT105" s="394">
        <v>0</v>
      </c>
      <c r="DU105" s="394">
        <v>0</v>
      </c>
      <c r="DV105" s="394">
        <v>0</v>
      </c>
      <c r="DW105" s="368">
        <f t="shared" si="831"/>
        <v>0</v>
      </c>
      <c r="DY105" s="499"/>
      <c r="DZ105" s="186" t="s">
        <v>61</v>
      </c>
      <c r="EA105" s="394">
        <v>0</v>
      </c>
      <c r="EB105" s="394">
        <v>0</v>
      </c>
      <c r="EC105" s="394">
        <v>0</v>
      </c>
      <c r="ED105" s="394">
        <v>0</v>
      </c>
      <c r="EE105" s="394">
        <v>0</v>
      </c>
      <c r="EF105" s="394">
        <v>0</v>
      </c>
      <c r="EG105" s="394">
        <v>0</v>
      </c>
      <c r="EH105" s="394">
        <v>0</v>
      </c>
      <c r="EI105" s="394">
        <v>0</v>
      </c>
      <c r="EJ105" s="394">
        <v>0</v>
      </c>
      <c r="EK105" s="394">
        <v>0</v>
      </c>
      <c r="EL105" s="394">
        <v>0</v>
      </c>
      <c r="EM105" s="368">
        <f t="shared" si="832"/>
        <v>0</v>
      </c>
      <c r="EO105" s="499"/>
      <c r="EP105" s="186" t="s">
        <v>61</v>
      </c>
      <c r="EQ105" s="395">
        <v>0</v>
      </c>
      <c r="ER105" s="395">
        <v>0</v>
      </c>
      <c r="ES105" s="395">
        <v>0</v>
      </c>
      <c r="ET105" s="395">
        <v>0</v>
      </c>
      <c r="EU105" s="395">
        <v>0</v>
      </c>
      <c r="EV105" s="395">
        <v>0</v>
      </c>
      <c r="EW105" s="395">
        <v>0</v>
      </c>
      <c r="EX105" s="395">
        <v>0</v>
      </c>
      <c r="EY105" s="395">
        <v>0</v>
      </c>
      <c r="EZ105" s="395">
        <v>0</v>
      </c>
      <c r="FA105" s="395">
        <v>0</v>
      </c>
      <c r="FB105" s="395">
        <v>0</v>
      </c>
      <c r="FC105" s="368">
        <f t="shared" si="833"/>
        <v>0</v>
      </c>
    </row>
    <row r="106" spans="1:160" x14ac:dyDescent="0.35">
      <c r="A106" s="499"/>
      <c r="B106" s="186" t="s">
        <v>60</v>
      </c>
      <c r="C106" s="338">
        <f t="shared" si="782"/>
        <v>0</v>
      </c>
      <c r="D106" s="338">
        <f t="shared" si="783"/>
        <v>0</v>
      </c>
      <c r="E106" s="338">
        <f t="shared" si="784"/>
        <v>0</v>
      </c>
      <c r="F106" s="338">
        <f t="shared" si="785"/>
        <v>0</v>
      </c>
      <c r="G106" s="296">
        <f t="shared" si="834"/>
        <v>0</v>
      </c>
      <c r="H106" s="296">
        <f t="shared" si="786"/>
        <v>0</v>
      </c>
      <c r="I106" s="296">
        <f t="shared" si="787"/>
        <v>0</v>
      </c>
      <c r="J106" s="296">
        <f t="shared" si="788"/>
        <v>0</v>
      </c>
      <c r="K106" s="296">
        <f t="shared" si="789"/>
        <v>0</v>
      </c>
      <c r="L106" s="303">
        <f t="shared" si="790"/>
        <v>0</v>
      </c>
      <c r="M106" s="303">
        <f t="shared" si="791"/>
        <v>0</v>
      </c>
      <c r="N106" s="303">
        <f t="shared" si="792"/>
        <v>0</v>
      </c>
      <c r="O106" s="66">
        <f t="shared" si="793"/>
        <v>0</v>
      </c>
      <c r="Q106" s="499"/>
      <c r="R106" s="186" t="s">
        <v>60</v>
      </c>
      <c r="S106" s="338">
        <f t="shared" si="794"/>
        <v>0</v>
      </c>
      <c r="T106" s="338">
        <f t="shared" si="795"/>
        <v>0</v>
      </c>
      <c r="U106" s="338">
        <f t="shared" si="796"/>
        <v>0</v>
      </c>
      <c r="V106" s="338">
        <f t="shared" si="797"/>
        <v>0</v>
      </c>
      <c r="W106" s="296">
        <f t="shared" si="835"/>
        <v>0</v>
      </c>
      <c r="X106" s="296">
        <f t="shared" si="798"/>
        <v>0</v>
      </c>
      <c r="Y106" s="296">
        <f t="shared" si="799"/>
        <v>0</v>
      </c>
      <c r="Z106" s="296">
        <f t="shared" si="800"/>
        <v>0</v>
      </c>
      <c r="AA106" s="296">
        <f t="shared" si="801"/>
        <v>0</v>
      </c>
      <c r="AB106" s="303">
        <f t="shared" si="802"/>
        <v>0</v>
      </c>
      <c r="AC106" s="303">
        <f t="shared" si="803"/>
        <v>0</v>
      </c>
      <c r="AD106" s="303">
        <f t="shared" si="804"/>
        <v>0</v>
      </c>
      <c r="AE106" s="66">
        <f t="shared" si="805"/>
        <v>0</v>
      </c>
      <c r="AG106" s="499"/>
      <c r="AH106" s="186" t="s">
        <v>60</v>
      </c>
      <c r="AI106" s="339">
        <f t="shared" si="806"/>
        <v>0</v>
      </c>
      <c r="AJ106" s="339">
        <f t="shared" si="807"/>
        <v>0</v>
      </c>
      <c r="AK106" s="339">
        <f t="shared" si="808"/>
        <v>0</v>
      </c>
      <c r="AL106" s="339">
        <f t="shared" si="809"/>
        <v>0</v>
      </c>
      <c r="AM106" s="296">
        <f t="shared" si="836"/>
        <v>0</v>
      </c>
      <c r="AN106" s="296">
        <f t="shared" si="810"/>
        <v>0</v>
      </c>
      <c r="AO106" s="296">
        <f t="shared" si="811"/>
        <v>0</v>
      </c>
      <c r="AP106" s="296">
        <f t="shared" si="812"/>
        <v>0</v>
      </c>
      <c r="AQ106" s="296">
        <f t="shared" si="813"/>
        <v>0</v>
      </c>
      <c r="AR106" s="303">
        <f t="shared" si="814"/>
        <v>0</v>
      </c>
      <c r="AS106" s="303">
        <f t="shared" si="815"/>
        <v>0</v>
      </c>
      <c r="AT106" s="303">
        <f t="shared" si="816"/>
        <v>0</v>
      </c>
      <c r="AU106" s="66">
        <f t="shared" si="817"/>
        <v>0</v>
      </c>
      <c r="AW106" s="499"/>
      <c r="AX106" s="186" t="s">
        <v>60</v>
      </c>
      <c r="AY106" s="339">
        <f t="shared" si="818"/>
        <v>0</v>
      </c>
      <c r="AZ106" s="339">
        <f t="shared" si="819"/>
        <v>0</v>
      </c>
      <c r="BA106" s="339">
        <f t="shared" si="820"/>
        <v>0</v>
      </c>
      <c r="BB106" s="339">
        <f t="shared" si="821"/>
        <v>0</v>
      </c>
      <c r="BC106" s="296">
        <f t="shared" si="837"/>
        <v>0</v>
      </c>
      <c r="BD106" s="296">
        <f t="shared" si="822"/>
        <v>0</v>
      </c>
      <c r="BE106" s="296">
        <f t="shared" si="823"/>
        <v>0</v>
      </c>
      <c r="BF106" s="296">
        <f t="shared" si="824"/>
        <v>0</v>
      </c>
      <c r="BG106" s="296">
        <f t="shared" si="825"/>
        <v>0</v>
      </c>
      <c r="BH106" s="303">
        <f t="shared" si="826"/>
        <v>0</v>
      </c>
      <c r="BI106" s="303">
        <f t="shared" si="827"/>
        <v>0</v>
      </c>
      <c r="BJ106" s="303">
        <f t="shared" si="828"/>
        <v>0</v>
      </c>
      <c r="BK106" s="66">
        <f t="shared" si="829"/>
        <v>0</v>
      </c>
      <c r="BM106" s="302">
        <v>0</v>
      </c>
      <c r="BN106" s="302">
        <v>0</v>
      </c>
      <c r="BO106" s="302">
        <v>0</v>
      </c>
      <c r="BP106" s="302">
        <v>0</v>
      </c>
      <c r="BQ106" s="302">
        <v>0</v>
      </c>
      <c r="BR106" s="302">
        <v>0</v>
      </c>
      <c r="BS106" s="302">
        <v>0</v>
      </c>
      <c r="BU106" s="302">
        <v>0</v>
      </c>
      <c r="BV106" s="302">
        <v>0</v>
      </c>
      <c r="BW106" s="302">
        <v>0</v>
      </c>
      <c r="BX106" s="302">
        <v>0</v>
      </c>
      <c r="BY106" s="302">
        <v>0</v>
      </c>
      <c r="BZ106" s="302">
        <v>0</v>
      </c>
      <c r="CA106" s="302">
        <v>0</v>
      </c>
      <c r="CC106" s="302">
        <v>0</v>
      </c>
      <c r="CD106" s="302">
        <v>0</v>
      </c>
      <c r="CE106" s="302">
        <v>0</v>
      </c>
      <c r="CF106" s="302">
        <v>0</v>
      </c>
      <c r="CG106" s="302">
        <v>0</v>
      </c>
      <c r="CH106" s="302">
        <v>0</v>
      </c>
      <c r="CI106" s="302">
        <v>0</v>
      </c>
      <c r="CK106" s="302">
        <v>0</v>
      </c>
      <c r="CL106" s="302">
        <v>0</v>
      </c>
      <c r="CM106" s="302">
        <v>0</v>
      </c>
      <c r="CN106" s="302">
        <v>0</v>
      </c>
      <c r="CO106" s="302">
        <v>0</v>
      </c>
      <c r="CP106" s="302">
        <v>0</v>
      </c>
      <c r="CQ106" s="302">
        <v>0</v>
      </c>
      <c r="CS106" s="499"/>
      <c r="CT106" s="186" t="s">
        <v>60</v>
      </c>
      <c r="CU106" s="394">
        <v>0</v>
      </c>
      <c r="CV106" s="394">
        <v>0</v>
      </c>
      <c r="CW106" s="394">
        <v>0</v>
      </c>
      <c r="CX106" s="394">
        <v>0</v>
      </c>
      <c r="CY106" s="394">
        <v>0</v>
      </c>
      <c r="CZ106" s="394">
        <v>0</v>
      </c>
      <c r="DA106" s="394">
        <v>0</v>
      </c>
      <c r="DB106" s="394">
        <v>0</v>
      </c>
      <c r="DC106" s="394">
        <v>0</v>
      </c>
      <c r="DD106" s="394">
        <v>0</v>
      </c>
      <c r="DE106" s="394">
        <v>0</v>
      </c>
      <c r="DF106" s="394">
        <v>0</v>
      </c>
      <c r="DG106" s="368">
        <f t="shared" si="830"/>
        <v>0</v>
      </c>
      <c r="DI106" s="499"/>
      <c r="DJ106" s="186" t="s">
        <v>60</v>
      </c>
      <c r="DK106" s="394">
        <v>0</v>
      </c>
      <c r="DL106" s="394">
        <v>0</v>
      </c>
      <c r="DM106" s="394">
        <v>0</v>
      </c>
      <c r="DN106" s="394">
        <v>0</v>
      </c>
      <c r="DO106" s="394">
        <v>0</v>
      </c>
      <c r="DP106" s="394">
        <v>0</v>
      </c>
      <c r="DQ106" s="394">
        <v>0</v>
      </c>
      <c r="DR106" s="394">
        <v>0</v>
      </c>
      <c r="DS106" s="394">
        <v>0</v>
      </c>
      <c r="DT106" s="394">
        <v>0</v>
      </c>
      <c r="DU106" s="394">
        <v>0</v>
      </c>
      <c r="DV106" s="394">
        <v>0</v>
      </c>
      <c r="DW106" s="368">
        <f t="shared" si="831"/>
        <v>0</v>
      </c>
      <c r="DY106" s="499"/>
      <c r="DZ106" s="186" t="s">
        <v>60</v>
      </c>
      <c r="EA106" s="394">
        <v>0</v>
      </c>
      <c r="EB106" s="394">
        <v>0</v>
      </c>
      <c r="EC106" s="394">
        <v>0</v>
      </c>
      <c r="ED106" s="394">
        <v>0</v>
      </c>
      <c r="EE106" s="394">
        <v>0</v>
      </c>
      <c r="EF106" s="394">
        <v>0</v>
      </c>
      <c r="EG106" s="394">
        <v>0</v>
      </c>
      <c r="EH106" s="394">
        <v>0</v>
      </c>
      <c r="EI106" s="394">
        <v>0</v>
      </c>
      <c r="EJ106" s="394">
        <v>0</v>
      </c>
      <c r="EK106" s="394">
        <v>0</v>
      </c>
      <c r="EL106" s="394">
        <v>0</v>
      </c>
      <c r="EM106" s="368">
        <f t="shared" si="832"/>
        <v>0</v>
      </c>
      <c r="EO106" s="499"/>
      <c r="EP106" s="186" t="s">
        <v>60</v>
      </c>
      <c r="EQ106" s="395">
        <v>0</v>
      </c>
      <c r="ER106" s="395">
        <v>0</v>
      </c>
      <c r="ES106" s="395">
        <v>0</v>
      </c>
      <c r="ET106" s="395">
        <v>0</v>
      </c>
      <c r="EU106" s="395">
        <v>0</v>
      </c>
      <c r="EV106" s="395">
        <v>0</v>
      </c>
      <c r="EW106" s="395">
        <v>0</v>
      </c>
      <c r="EX106" s="395">
        <v>0</v>
      </c>
      <c r="EY106" s="395">
        <v>0</v>
      </c>
      <c r="EZ106" s="395">
        <v>0</v>
      </c>
      <c r="FA106" s="395">
        <v>0</v>
      </c>
      <c r="FB106" s="395">
        <v>0</v>
      </c>
      <c r="FC106" s="368">
        <f t="shared" si="833"/>
        <v>0</v>
      </c>
    </row>
    <row r="107" spans="1:160" x14ac:dyDescent="0.35">
      <c r="A107" s="499"/>
      <c r="B107" s="186" t="s">
        <v>59</v>
      </c>
      <c r="C107" s="338">
        <f t="shared" si="782"/>
        <v>0</v>
      </c>
      <c r="D107" s="338">
        <f t="shared" si="783"/>
        <v>0</v>
      </c>
      <c r="E107" s="338">
        <f t="shared" si="784"/>
        <v>0</v>
      </c>
      <c r="F107" s="338">
        <f t="shared" si="785"/>
        <v>0</v>
      </c>
      <c r="G107" s="296">
        <f t="shared" si="834"/>
        <v>0</v>
      </c>
      <c r="H107" s="296">
        <f t="shared" si="786"/>
        <v>0</v>
      </c>
      <c r="I107" s="296">
        <f t="shared" si="787"/>
        <v>0</v>
      </c>
      <c r="J107" s="296">
        <f t="shared" si="788"/>
        <v>0</v>
      </c>
      <c r="K107" s="296">
        <f t="shared" si="789"/>
        <v>0</v>
      </c>
      <c r="L107" s="337">
        <f t="shared" si="790"/>
        <v>0</v>
      </c>
      <c r="M107" s="303">
        <f t="shared" si="791"/>
        <v>0</v>
      </c>
      <c r="N107" s="303">
        <f t="shared" si="792"/>
        <v>0</v>
      </c>
      <c r="O107" s="66">
        <f t="shared" si="793"/>
        <v>0</v>
      </c>
      <c r="Q107" s="499"/>
      <c r="R107" s="186" t="s">
        <v>59</v>
      </c>
      <c r="S107" s="338">
        <f t="shared" si="794"/>
        <v>0</v>
      </c>
      <c r="T107" s="338">
        <f t="shared" si="795"/>
        <v>0</v>
      </c>
      <c r="U107" s="338">
        <f t="shared" si="796"/>
        <v>0</v>
      </c>
      <c r="V107" s="338">
        <f t="shared" si="797"/>
        <v>0</v>
      </c>
      <c r="W107" s="296">
        <f t="shared" si="835"/>
        <v>0</v>
      </c>
      <c r="X107" s="296">
        <f t="shared" si="798"/>
        <v>0</v>
      </c>
      <c r="Y107" s="296">
        <f t="shared" si="799"/>
        <v>0</v>
      </c>
      <c r="Z107" s="296">
        <f t="shared" si="800"/>
        <v>0</v>
      </c>
      <c r="AA107" s="296">
        <f t="shared" si="801"/>
        <v>0</v>
      </c>
      <c r="AB107" s="303">
        <f t="shared" si="802"/>
        <v>0</v>
      </c>
      <c r="AC107" s="303">
        <f t="shared" si="803"/>
        <v>0</v>
      </c>
      <c r="AD107" s="303">
        <f t="shared" si="804"/>
        <v>0</v>
      </c>
      <c r="AE107" s="66">
        <f t="shared" si="805"/>
        <v>0</v>
      </c>
      <c r="AG107" s="499"/>
      <c r="AH107" s="186" t="s">
        <v>59</v>
      </c>
      <c r="AI107" s="339">
        <f t="shared" si="806"/>
        <v>0</v>
      </c>
      <c r="AJ107" s="339">
        <f t="shared" si="807"/>
        <v>0</v>
      </c>
      <c r="AK107" s="339">
        <f t="shared" si="808"/>
        <v>0</v>
      </c>
      <c r="AL107" s="339">
        <f t="shared" si="809"/>
        <v>0</v>
      </c>
      <c r="AM107" s="296">
        <f t="shared" si="836"/>
        <v>0</v>
      </c>
      <c r="AN107" s="296">
        <f t="shared" si="810"/>
        <v>0</v>
      </c>
      <c r="AO107" s="296">
        <f t="shared" si="811"/>
        <v>0</v>
      </c>
      <c r="AP107" s="296">
        <f t="shared" si="812"/>
        <v>0</v>
      </c>
      <c r="AQ107" s="296">
        <f t="shared" si="813"/>
        <v>0</v>
      </c>
      <c r="AR107" s="303">
        <f t="shared" si="814"/>
        <v>0</v>
      </c>
      <c r="AS107" s="303">
        <f t="shared" si="815"/>
        <v>0</v>
      </c>
      <c r="AT107" s="303">
        <f t="shared" si="816"/>
        <v>0</v>
      </c>
      <c r="AU107" s="66">
        <f t="shared" si="817"/>
        <v>0</v>
      </c>
      <c r="AW107" s="499"/>
      <c r="AX107" s="186" t="s">
        <v>59</v>
      </c>
      <c r="AY107" s="339">
        <f t="shared" si="818"/>
        <v>0</v>
      </c>
      <c r="AZ107" s="339">
        <f t="shared" si="819"/>
        <v>0</v>
      </c>
      <c r="BA107" s="339">
        <f t="shared" si="820"/>
        <v>0</v>
      </c>
      <c r="BB107" s="339">
        <f t="shared" si="821"/>
        <v>0</v>
      </c>
      <c r="BC107" s="296">
        <f t="shared" si="837"/>
        <v>0</v>
      </c>
      <c r="BD107" s="296">
        <f t="shared" si="822"/>
        <v>0</v>
      </c>
      <c r="BE107" s="296">
        <f t="shared" si="823"/>
        <v>0</v>
      </c>
      <c r="BF107" s="296">
        <f t="shared" si="824"/>
        <v>0</v>
      </c>
      <c r="BG107" s="296">
        <f t="shared" si="825"/>
        <v>0</v>
      </c>
      <c r="BH107" s="303">
        <f t="shared" si="826"/>
        <v>0</v>
      </c>
      <c r="BI107" s="303">
        <f t="shared" si="827"/>
        <v>0</v>
      </c>
      <c r="BJ107" s="303">
        <f t="shared" si="828"/>
        <v>0</v>
      </c>
      <c r="BK107" s="66">
        <f t="shared" si="829"/>
        <v>0</v>
      </c>
      <c r="BM107" s="302">
        <v>0</v>
      </c>
      <c r="BN107" s="302">
        <v>0</v>
      </c>
      <c r="BO107" s="302">
        <v>0</v>
      </c>
      <c r="BP107" s="302">
        <v>0</v>
      </c>
      <c r="BQ107" s="302">
        <v>0</v>
      </c>
      <c r="BR107" s="302">
        <v>0</v>
      </c>
      <c r="BS107" s="302">
        <v>0</v>
      </c>
      <c r="BU107" s="302">
        <v>0</v>
      </c>
      <c r="BV107" s="302">
        <v>0</v>
      </c>
      <c r="BW107" s="302">
        <v>0</v>
      </c>
      <c r="BX107" s="302">
        <v>0</v>
      </c>
      <c r="BY107" s="302">
        <v>0</v>
      </c>
      <c r="BZ107" s="302">
        <v>0</v>
      </c>
      <c r="CA107" s="302">
        <v>0</v>
      </c>
      <c r="CC107" s="302">
        <v>0</v>
      </c>
      <c r="CD107" s="302">
        <v>0</v>
      </c>
      <c r="CE107" s="302">
        <v>0</v>
      </c>
      <c r="CF107" s="302">
        <v>0</v>
      </c>
      <c r="CG107" s="302">
        <v>0</v>
      </c>
      <c r="CH107" s="302">
        <v>0</v>
      </c>
      <c r="CI107" s="302">
        <v>0</v>
      </c>
      <c r="CK107" s="302">
        <v>0</v>
      </c>
      <c r="CL107" s="302">
        <v>0</v>
      </c>
      <c r="CM107" s="302">
        <v>0</v>
      </c>
      <c r="CN107" s="302">
        <v>0</v>
      </c>
      <c r="CO107" s="302">
        <v>0</v>
      </c>
      <c r="CP107" s="302">
        <v>0</v>
      </c>
      <c r="CQ107" s="302">
        <v>0</v>
      </c>
      <c r="CS107" s="499"/>
      <c r="CT107" s="186" t="s">
        <v>59</v>
      </c>
      <c r="CU107" s="394">
        <v>0</v>
      </c>
      <c r="CV107" s="394">
        <v>0</v>
      </c>
      <c r="CW107" s="394">
        <v>0</v>
      </c>
      <c r="CX107" s="394">
        <v>0</v>
      </c>
      <c r="CY107" s="394">
        <v>0</v>
      </c>
      <c r="CZ107" s="394">
        <v>0</v>
      </c>
      <c r="DA107" s="394">
        <v>0</v>
      </c>
      <c r="DB107" s="394">
        <v>0</v>
      </c>
      <c r="DC107" s="394">
        <v>0</v>
      </c>
      <c r="DD107" s="394">
        <v>0</v>
      </c>
      <c r="DE107" s="394">
        <v>0</v>
      </c>
      <c r="DF107" s="394">
        <v>0</v>
      </c>
      <c r="DG107" s="368">
        <f t="shared" si="830"/>
        <v>0</v>
      </c>
      <c r="DI107" s="499"/>
      <c r="DJ107" s="186" t="s">
        <v>59</v>
      </c>
      <c r="DK107" s="394">
        <v>0</v>
      </c>
      <c r="DL107" s="394">
        <v>0</v>
      </c>
      <c r="DM107" s="394">
        <v>0</v>
      </c>
      <c r="DN107" s="394">
        <v>0</v>
      </c>
      <c r="DO107" s="394">
        <v>0</v>
      </c>
      <c r="DP107" s="394">
        <v>0</v>
      </c>
      <c r="DQ107" s="394">
        <v>0</v>
      </c>
      <c r="DR107" s="394">
        <v>0</v>
      </c>
      <c r="DS107" s="394">
        <v>0</v>
      </c>
      <c r="DT107" s="394">
        <v>0</v>
      </c>
      <c r="DU107" s="394">
        <v>0</v>
      </c>
      <c r="DV107" s="394">
        <v>0</v>
      </c>
      <c r="DW107" s="368">
        <f t="shared" si="831"/>
        <v>0</v>
      </c>
      <c r="DY107" s="499"/>
      <c r="DZ107" s="186" t="s">
        <v>59</v>
      </c>
      <c r="EA107" s="394">
        <v>0</v>
      </c>
      <c r="EB107" s="394">
        <v>0</v>
      </c>
      <c r="EC107" s="394">
        <v>0</v>
      </c>
      <c r="ED107" s="394">
        <v>0</v>
      </c>
      <c r="EE107" s="394">
        <v>0</v>
      </c>
      <c r="EF107" s="394">
        <v>0</v>
      </c>
      <c r="EG107" s="394">
        <v>0</v>
      </c>
      <c r="EH107" s="394">
        <v>0</v>
      </c>
      <c r="EI107" s="394">
        <v>0</v>
      </c>
      <c r="EJ107" s="394">
        <v>0</v>
      </c>
      <c r="EK107" s="394">
        <v>0</v>
      </c>
      <c r="EL107" s="394">
        <v>0</v>
      </c>
      <c r="EM107" s="368">
        <f t="shared" si="832"/>
        <v>0</v>
      </c>
      <c r="EO107" s="499"/>
      <c r="EP107" s="186" t="s">
        <v>59</v>
      </c>
      <c r="EQ107" s="395">
        <v>0</v>
      </c>
      <c r="ER107" s="395">
        <v>0</v>
      </c>
      <c r="ES107" s="395">
        <v>0</v>
      </c>
      <c r="ET107" s="395">
        <v>0</v>
      </c>
      <c r="EU107" s="395">
        <v>0</v>
      </c>
      <c r="EV107" s="395">
        <v>0</v>
      </c>
      <c r="EW107" s="395">
        <v>0</v>
      </c>
      <c r="EX107" s="395">
        <v>0</v>
      </c>
      <c r="EY107" s="395">
        <v>0</v>
      </c>
      <c r="EZ107" s="395">
        <v>0</v>
      </c>
      <c r="FA107" s="395">
        <v>0</v>
      </c>
      <c r="FB107" s="395">
        <v>0</v>
      </c>
      <c r="FC107" s="368">
        <f t="shared" si="833"/>
        <v>0</v>
      </c>
    </row>
    <row r="108" spans="1:160" x14ac:dyDescent="0.35">
      <c r="A108" s="499"/>
      <c r="B108" s="186" t="s">
        <v>58</v>
      </c>
      <c r="C108" s="338">
        <f t="shared" si="782"/>
        <v>0</v>
      </c>
      <c r="D108" s="338">
        <f t="shared" si="783"/>
        <v>0</v>
      </c>
      <c r="E108" s="338">
        <f t="shared" si="784"/>
        <v>0</v>
      </c>
      <c r="F108" s="338">
        <f t="shared" si="785"/>
        <v>0</v>
      </c>
      <c r="G108" s="296">
        <f t="shared" si="834"/>
        <v>0</v>
      </c>
      <c r="H108" s="296">
        <f t="shared" si="786"/>
        <v>0</v>
      </c>
      <c r="I108" s="296">
        <f t="shared" si="787"/>
        <v>588.7734585811022</v>
      </c>
      <c r="J108" s="296">
        <f t="shared" si="788"/>
        <v>588.7734585811022</v>
      </c>
      <c r="K108" s="296">
        <f t="shared" si="789"/>
        <v>0</v>
      </c>
      <c r="L108" s="303">
        <f t="shared" si="790"/>
        <v>0</v>
      </c>
      <c r="M108" s="303">
        <f t="shared" si="791"/>
        <v>0</v>
      </c>
      <c r="N108" s="303">
        <f t="shared" si="792"/>
        <v>0</v>
      </c>
      <c r="O108" s="66">
        <f t="shared" si="793"/>
        <v>1177.5469171622044</v>
      </c>
      <c r="Q108" s="499"/>
      <c r="R108" s="186" t="s">
        <v>58</v>
      </c>
      <c r="S108" s="338">
        <f t="shared" si="794"/>
        <v>0</v>
      </c>
      <c r="T108" s="338">
        <f t="shared" si="795"/>
        <v>0</v>
      </c>
      <c r="U108" s="338">
        <f t="shared" si="796"/>
        <v>0</v>
      </c>
      <c r="V108" s="338">
        <f t="shared" si="797"/>
        <v>0</v>
      </c>
      <c r="W108" s="296">
        <f t="shared" si="835"/>
        <v>0</v>
      </c>
      <c r="X108" s="296">
        <f t="shared" si="798"/>
        <v>0</v>
      </c>
      <c r="Y108" s="296">
        <f t="shared" si="799"/>
        <v>88728.215273727619</v>
      </c>
      <c r="Z108" s="296">
        <f t="shared" si="800"/>
        <v>88728.215273727619</v>
      </c>
      <c r="AA108" s="296">
        <f t="shared" si="801"/>
        <v>0</v>
      </c>
      <c r="AB108" s="303">
        <f t="shared" si="802"/>
        <v>0</v>
      </c>
      <c r="AC108" s="303">
        <f t="shared" si="803"/>
        <v>0</v>
      </c>
      <c r="AD108" s="303">
        <f t="shared" si="804"/>
        <v>0</v>
      </c>
      <c r="AE108" s="66">
        <f t="shared" si="805"/>
        <v>177456.43054745524</v>
      </c>
      <c r="AG108" s="499"/>
      <c r="AH108" s="186" t="s">
        <v>58</v>
      </c>
      <c r="AI108" s="339">
        <f t="shared" si="806"/>
        <v>0</v>
      </c>
      <c r="AJ108" s="339">
        <f t="shared" si="807"/>
        <v>0</v>
      </c>
      <c r="AK108" s="339">
        <f t="shared" si="808"/>
        <v>0</v>
      </c>
      <c r="AL108" s="339">
        <f t="shared" si="809"/>
        <v>0</v>
      </c>
      <c r="AM108" s="296">
        <f t="shared" si="836"/>
        <v>0</v>
      </c>
      <c r="AN108" s="296">
        <f t="shared" si="810"/>
        <v>0</v>
      </c>
      <c r="AO108" s="296">
        <f t="shared" si="811"/>
        <v>82534.67454733749</v>
      </c>
      <c r="AP108" s="296">
        <f t="shared" si="812"/>
        <v>82534.67454733749</v>
      </c>
      <c r="AQ108" s="296">
        <f t="shared" si="813"/>
        <v>0</v>
      </c>
      <c r="AR108" s="303">
        <f t="shared" si="814"/>
        <v>0</v>
      </c>
      <c r="AS108" s="303">
        <f t="shared" si="815"/>
        <v>0</v>
      </c>
      <c r="AT108" s="303">
        <f t="shared" si="816"/>
        <v>0</v>
      </c>
      <c r="AU108" s="66">
        <f t="shared" si="817"/>
        <v>165069.34909467498</v>
      </c>
      <c r="AW108" s="499"/>
      <c r="AX108" s="186" t="s">
        <v>58</v>
      </c>
      <c r="AY108" s="339">
        <f t="shared" si="818"/>
        <v>0</v>
      </c>
      <c r="AZ108" s="339">
        <f t="shared" si="819"/>
        <v>0</v>
      </c>
      <c r="BA108" s="339">
        <f t="shared" si="820"/>
        <v>0</v>
      </c>
      <c r="BB108" s="339">
        <f t="shared" si="821"/>
        <v>0</v>
      </c>
      <c r="BC108" s="296">
        <f t="shared" si="837"/>
        <v>0</v>
      </c>
      <c r="BD108" s="296">
        <f t="shared" si="822"/>
        <v>0</v>
      </c>
      <c r="BE108" s="296">
        <f t="shared" si="823"/>
        <v>20148.336720353785</v>
      </c>
      <c r="BF108" s="296">
        <f t="shared" si="824"/>
        <v>20148.336720353785</v>
      </c>
      <c r="BG108" s="296">
        <f t="shared" si="825"/>
        <v>0</v>
      </c>
      <c r="BH108" s="303">
        <f t="shared" si="826"/>
        <v>0</v>
      </c>
      <c r="BI108" s="303">
        <f t="shared" si="827"/>
        <v>0</v>
      </c>
      <c r="BJ108" s="303">
        <f t="shared" si="828"/>
        <v>0</v>
      </c>
      <c r="BK108" s="66">
        <f t="shared" si="829"/>
        <v>40296.673440707571</v>
      </c>
      <c r="BM108" s="302">
        <v>0</v>
      </c>
      <c r="BN108" s="302">
        <v>0</v>
      </c>
      <c r="BO108" s="302">
        <v>0</v>
      </c>
      <c r="BP108" s="302">
        <v>0</v>
      </c>
      <c r="BQ108" s="302">
        <v>0</v>
      </c>
      <c r="BR108" s="302">
        <v>0</v>
      </c>
      <c r="BS108" s="302">
        <v>0</v>
      </c>
      <c r="BU108" s="302">
        <v>0</v>
      </c>
      <c r="BV108" s="302">
        <v>0</v>
      </c>
      <c r="BW108" s="302">
        <v>0</v>
      </c>
      <c r="BX108" s="302">
        <v>0</v>
      </c>
      <c r="BY108" s="302">
        <v>0</v>
      </c>
      <c r="BZ108" s="302">
        <v>0</v>
      </c>
      <c r="CA108" s="302">
        <v>0</v>
      </c>
      <c r="CC108" s="302">
        <v>0</v>
      </c>
      <c r="CD108" s="302">
        <v>0</v>
      </c>
      <c r="CE108" s="302">
        <v>0</v>
      </c>
      <c r="CF108" s="302">
        <v>0</v>
      </c>
      <c r="CG108" s="302">
        <v>0</v>
      </c>
      <c r="CH108" s="302">
        <v>0</v>
      </c>
      <c r="CI108" s="302">
        <v>0</v>
      </c>
      <c r="CK108" s="302">
        <v>0</v>
      </c>
      <c r="CL108" s="302">
        <v>0</v>
      </c>
      <c r="CM108" s="302">
        <v>0</v>
      </c>
      <c r="CN108" s="302">
        <v>0</v>
      </c>
      <c r="CO108" s="302">
        <v>0</v>
      </c>
      <c r="CP108" s="302">
        <v>0</v>
      </c>
      <c r="CQ108" s="302">
        <v>0</v>
      </c>
      <c r="CS108" s="499"/>
      <c r="CT108" s="186" t="s">
        <v>58</v>
      </c>
      <c r="CU108" s="394">
        <v>0</v>
      </c>
      <c r="CV108" s="394">
        <v>0</v>
      </c>
      <c r="CW108" s="394">
        <v>0</v>
      </c>
      <c r="CX108" s="394">
        <v>0</v>
      </c>
      <c r="CY108" s="394">
        <v>0</v>
      </c>
      <c r="CZ108" s="394">
        <v>0</v>
      </c>
      <c r="DA108" s="394">
        <v>1.5332642150549536E-3</v>
      </c>
      <c r="DB108" s="394">
        <v>1.5332642150549536E-3</v>
      </c>
      <c r="DC108" s="394">
        <v>0</v>
      </c>
      <c r="DD108" s="394">
        <v>0</v>
      </c>
      <c r="DE108" s="394">
        <v>0</v>
      </c>
      <c r="DF108" s="394">
        <v>0</v>
      </c>
      <c r="DG108" s="368">
        <f t="shared" si="830"/>
        <v>3.0665284301099071E-3</v>
      </c>
      <c r="DI108" s="499"/>
      <c r="DJ108" s="186" t="s">
        <v>58</v>
      </c>
      <c r="DK108" s="394">
        <v>0</v>
      </c>
      <c r="DL108" s="394">
        <v>0</v>
      </c>
      <c r="DM108" s="394">
        <v>0</v>
      </c>
      <c r="DN108" s="394">
        <v>0</v>
      </c>
      <c r="DO108" s="394">
        <v>0</v>
      </c>
      <c r="DP108" s="394">
        <v>0</v>
      </c>
      <c r="DQ108" s="394">
        <v>0.23106306060866569</v>
      </c>
      <c r="DR108" s="394">
        <v>0.23106306060866569</v>
      </c>
      <c r="DS108" s="394">
        <v>0</v>
      </c>
      <c r="DT108" s="394">
        <v>0</v>
      </c>
      <c r="DU108" s="394">
        <v>0</v>
      </c>
      <c r="DV108" s="394">
        <v>0</v>
      </c>
      <c r="DW108" s="368">
        <f t="shared" si="831"/>
        <v>0.46212612121733138</v>
      </c>
      <c r="DY108" s="499"/>
      <c r="DZ108" s="186" t="s">
        <v>58</v>
      </c>
      <c r="EA108" s="394">
        <v>0</v>
      </c>
      <c r="EB108" s="394">
        <v>0</v>
      </c>
      <c r="EC108" s="394">
        <v>0</v>
      </c>
      <c r="ED108" s="394">
        <v>0</v>
      </c>
      <c r="EE108" s="394">
        <v>0</v>
      </c>
      <c r="EF108" s="394">
        <v>0</v>
      </c>
      <c r="EG108" s="394">
        <v>0.21493404830035806</v>
      </c>
      <c r="EH108" s="394">
        <v>0.21493404830035806</v>
      </c>
      <c r="EI108" s="394">
        <v>0</v>
      </c>
      <c r="EJ108" s="394">
        <v>0</v>
      </c>
      <c r="EK108" s="394">
        <v>0</v>
      </c>
      <c r="EL108" s="394">
        <v>0</v>
      </c>
      <c r="EM108" s="368">
        <f t="shared" si="832"/>
        <v>0.42986809660071612</v>
      </c>
      <c r="EO108" s="499"/>
      <c r="EP108" s="186" t="s">
        <v>58</v>
      </c>
      <c r="EQ108" s="395">
        <v>0</v>
      </c>
      <c r="ER108" s="395">
        <v>0</v>
      </c>
      <c r="ES108" s="395">
        <v>0</v>
      </c>
      <c r="ET108" s="395">
        <v>0</v>
      </c>
      <c r="EU108" s="395">
        <v>0</v>
      </c>
      <c r="EV108" s="395">
        <v>0</v>
      </c>
      <c r="EW108" s="395">
        <v>5.246962687592132E-2</v>
      </c>
      <c r="EX108" s="395">
        <v>5.246962687592132E-2</v>
      </c>
      <c r="EY108" s="395">
        <v>0</v>
      </c>
      <c r="EZ108" s="395">
        <v>0</v>
      </c>
      <c r="FA108" s="395">
        <v>0</v>
      </c>
      <c r="FB108" s="395">
        <v>0</v>
      </c>
      <c r="FC108" s="368">
        <f t="shared" si="833"/>
        <v>0.10493925375184264</v>
      </c>
    </row>
    <row r="109" spans="1:160" x14ac:dyDescent="0.35">
      <c r="A109" s="499"/>
      <c r="B109" s="186" t="s">
        <v>57</v>
      </c>
      <c r="C109" s="338">
        <f t="shared" si="782"/>
        <v>0</v>
      </c>
      <c r="D109" s="338">
        <f t="shared" si="783"/>
        <v>0</v>
      </c>
      <c r="E109" s="338">
        <f t="shared" si="784"/>
        <v>0</v>
      </c>
      <c r="F109" s="338">
        <f t="shared" si="785"/>
        <v>0</v>
      </c>
      <c r="G109" s="296">
        <f t="shared" si="834"/>
        <v>0</v>
      </c>
      <c r="H109" s="296">
        <f t="shared" si="786"/>
        <v>0</v>
      </c>
      <c r="I109" s="296">
        <f t="shared" si="787"/>
        <v>0</v>
      </c>
      <c r="J109" s="296">
        <f t="shared" si="788"/>
        <v>0</v>
      </c>
      <c r="K109" s="296">
        <f t="shared" si="789"/>
        <v>0</v>
      </c>
      <c r="L109" s="303">
        <f t="shared" si="790"/>
        <v>0</v>
      </c>
      <c r="M109" s="303">
        <f t="shared" si="791"/>
        <v>0</v>
      </c>
      <c r="N109" s="303">
        <f t="shared" si="792"/>
        <v>0</v>
      </c>
      <c r="O109" s="66">
        <f t="shared" si="793"/>
        <v>0</v>
      </c>
      <c r="Q109" s="499"/>
      <c r="R109" s="186" t="s">
        <v>57</v>
      </c>
      <c r="S109" s="338">
        <f t="shared" si="794"/>
        <v>0</v>
      </c>
      <c r="T109" s="338">
        <f t="shared" si="795"/>
        <v>0</v>
      </c>
      <c r="U109" s="338">
        <f t="shared" si="796"/>
        <v>0</v>
      </c>
      <c r="V109" s="338">
        <f t="shared" si="797"/>
        <v>0</v>
      </c>
      <c r="W109" s="296">
        <f t="shared" si="835"/>
        <v>0</v>
      </c>
      <c r="X109" s="296">
        <f t="shared" si="798"/>
        <v>0</v>
      </c>
      <c r="Y109" s="296">
        <f t="shared" si="799"/>
        <v>0</v>
      </c>
      <c r="Z109" s="296">
        <f t="shared" si="800"/>
        <v>0</v>
      </c>
      <c r="AA109" s="296">
        <f t="shared" si="801"/>
        <v>0</v>
      </c>
      <c r="AB109" s="303">
        <f t="shared" si="802"/>
        <v>0</v>
      </c>
      <c r="AC109" s="303">
        <f t="shared" si="803"/>
        <v>0</v>
      </c>
      <c r="AD109" s="303">
        <f t="shared" si="804"/>
        <v>0</v>
      </c>
      <c r="AE109" s="66">
        <f t="shared" si="805"/>
        <v>0</v>
      </c>
      <c r="AG109" s="499"/>
      <c r="AH109" s="186" t="s">
        <v>57</v>
      </c>
      <c r="AI109" s="339">
        <f t="shared" si="806"/>
        <v>0</v>
      </c>
      <c r="AJ109" s="339">
        <f t="shared" si="807"/>
        <v>0</v>
      </c>
      <c r="AK109" s="339">
        <f t="shared" si="808"/>
        <v>0</v>
      </c>
      <c r="AL109" s="339">
        <f t="shared" si="809"/>
        <v>0</v>
      </c>
      <c r="AM109" s="296">
        <f t="shared" si="836"/>
        <v>0</v>
      </c>
      <c r="AN109" s="296">
        <f t="shared" si="810"/>
        <v>0</v>
      </c>
      <c r="AO109" s="296">
        <f t="shared" si="811"/>
        <v>0</v>
      </c>
      <c r="AP109" s="296">
        <f t="shared" si="812"/>
        <v>0</v>
      </c>
      <c r="AQ109" s="296">
        <f t="shared" si="813"/>
        <v>0</v>
      </c>
      <c r="AR109" s="303">
        <f t="shared" si="814"/>
        <v>0</v>
      </c>
      <c r="AS109" s="303">
        <f t="shared" si="815"/>
        <v>0</v>
      </c>
      <c r="AT109" s="303">
        <f t="shared" si="816"/>
        <v>0</v>
      </c>
      <c r="AU109" s="66">
        <f t="shared" si="817"/>
        <v>0</v>
      </c>
      <c r="AW109" s="499"/>
      <c r="AX109" s="186" t="s">
        <v>57</v>
      </c>
      <c r="AY109" s="339">
        <f t="shared" si="818"/>
        <v>0</v>
      </c>
      <c r="AZ109" s="339">
        <f t="shared" si="819"/>
        <v>0</v>
      </c>
      <c r="BA109" s="339">
        <f t="shared" si="820"/>
        <v>0</v>
      </c>
      <c r="BB109" s="339">
        <f t="shared" si="821"/>
        <v>0</v>
      </c>
      <c r="BC109" s="296">
        <f t="shared" si="837"/>
        <v>0</v>
      </c>
      <c r="BD109" s="296">
        <f t="shared" si="822"/>
        <v>0</v>
      </c>
      <c r="BE109" s="296">
        <f t="shared" si="823"/>
        <v>0</v>
      </c>
      <c r="BF109" s="296">
        <f t="shared" si="824"/>
        <v>0</v>
      </c>
      <c r="BG109" s="296">
        <f t="shared" si="825"/>
        <v>0</v>
      </c>
      <c r="BH109" s="303">
        <f t="shared" si="826"/>
        <v>0</v>
      </c>
      <c r="BI109" s="303">
        <f t="shared" si="827"/>
        <v>0</v>
      </c>
      <c r="BJ109" s="303">
        <f t="shared" si="828"/>
        <v>0</v>
      </c>
      <c r="BK109" s="66">
        <f t="shared" si="829"/>
        <v>0</v>
      </c>
      <c r="BM109" s="302">
        <v>0</v>
      </c>
      <c r="BN109" s="302">
        <v>0</v>
      </c>
      <c r="BO109" s="302">
        <v>0</v>
      </c>
      <c r="BP109" s="302">
        <v>0</v>
      </c>
      <c r="BQ109" s="302">
        <v>0</v>
      </c>
      <c r="BR109" s="302">
        <v>0</v>
      </c>
      <c r="BS109" s="302">
        <v>0</v>
      </c>
      <c r="BU109" s="302">
        <v>0</v>
      </c>
      <c r="BV109" s="302">
        <v>0</v>
      </c>
      <c r="BW109" s="302">
        <v>0</v>
      </c>
      <c r="BX109" s="302">
        <v>0</v>
      </c>
      <c r="BY109" s="302">
        <v>0</v>
      </c>
      <c r="BZ109" s="302">
        <v>0</v>
      </c>
      <c r="CA109" s="302">
        <v>0</v>
      </c>
      <c r="CC109" s="302">
        <v>0</v>
      </c>
      <c r="CD109" s="302">
        <v>0</v>
      </c>
      <c r="CE109" s="302">
        <v>0</v>
      </c>
      <c r="CF109" s="302">
        <v>0</v>
      </c>
      <c r="CG109" s="302">
        <v>0</v>
      </c>
      <c r="CH109" s="302">
        <v>0</v>
      </c>
      <c r="CI109" s="302">
        <v>0</v>
      </c>
      <c r="CK109" s="302">
        <v>0</v>
      </c>
      <c r="CL109" s="302">
        <v>0</v>
      </c>
      <c r="CM109" s="302">
        <v>0</v>
      </c>
      <c r="CN109" s="302">
        <v>0</v>
      </c>
      <c r="CO109" s="302">
        <v>0</v>
      </c>
      <c r="CP109" s="302">
        <v>0</v>
      </c>
      <c r="CQ109" s="302">
        <v>0</v>
      </c>
      <c r="CS109" s="499"/>
      <c r="CT109" s="186" t="s">
        <v>57</v>
      </c>
      <c r="CU109" s="394">
        <v>0</v>
      </c>
      <c r="CV109" s="394">
        <v>0</v>
      </c>
      <c r="CW109" s="394">
        <v>0</v>
      </c>
      <c r="CX109" s="394">
        <v>0</v>
      </c>
      <c r="CY109" s="394">
        <v>0</v>
      </c>
      <c r="CZ109" s="394">
        <v>0</v>
      </c>
      <c r="DA109" s="394">
        <v>0</v>
      </c>
      <c r="DB109" s="394">
        <v>0</v>
      </c>
      <c r="DC109" s="394">
        <v>0</v>
      </c>
      <c r="DD109" s="394">
        <v>0</v>
      </c>
      <c r="DE109" s="394">
        <v>0</v>
      </c>
      <c r="DF109" s="394">
        <v>0</v>
      </c>
      <c r="DG109" s="368">
        <f t="shared" si="830"/>
        <v>0</v>
      </c>
      <c r="DI109" s="499"/>
      <c r="DJ109" s="186" t="s">
        <v>57</v>
      </c>
      <c r="DK109" s="394">
        <v>0</v>
      </c>
      <c r="DL109" s="394">
        <v>0</v>
      </c>
      <c r="DM109" s="394">
        <v>0</v>
      </c>
      <c r="DN109" s="394">
        <v>0</v>
      </c>
      <c r="DO109" s="394">
        <v>0</v>
      </c>
      <c r="DP109" s="394">
        <v>0</v>
      </c>
      <c r="DQ109" s="394">
        <v>0</v>
      </c>
      <c r="DR109" s="394">
        <v>0</v>
      </c>
      <c r="DS109" s="394">
        <v>0</v>
      </c>
      <c r="DT109" s="394">
        <v>0</v>
      </c>
      <c r="DU109" s="394">
        <v>0</v>
      </c>
      <c r="DV109" s="394">
        <v>0</v>
      </c>
      <c r="DW109" s="368">
        <f t="shared" si="831"/>
        <v>0</v>
      </c>
      <c r="DY109" s="499"/>
      <c r="DZ109" s="186" t="s">
        <v>57</v>
      </c>
      <c r="EA109" s="394">
        <v>0</v>
      </c>
      <c r="EB109" s="394">
        <v>0</v>
      </c>
      <c r="EC109" s="394">
        <v>0</v>
      </c>
      <c r="ED109" s="394">
        <v>0</v>
      </c>
      <c r="EE109" s="394">
        <v>0</v>
      </c>
      <c r="EF109" s="394">
        <v>0</v>
      </c>
      <c r="EG109" s="394">
        <v>0</v>
      </c>
      <c r="EH109" s="394">
        <v>0</v>
      </c>
      <c r="EI109" s="394">
        <v>0</v>
      </c>
      <c r="EJ109" s="394">
        <v>0</v>
      </c>
      <c r="EK109" s="394">
        <v>0</v>
      </c>
      <c r="EL109" s="394">
        <v>0</v>
      </c>
      <c r="EM109" s="368">
        <f t="shared" si="832"/>
        <v>0</v>
      </c>
      <c r="EO109" s="499"/>
      <c r="EP109" s="186" t="s">
        <v>57</v>
      </c>
      <c r="EQ109" s="395">
        <v>0</v>
      </c>
      <c r="ER109" s="395">
        <v>0</v>
      </c>
      <c r="ES109" s="395">
        <v>0</v>
      </c>
      <c r="ET109" s="395">
        <v>0</v>
      </c>
      <c r="EU109" s="395">
        <v>0</v>
      </c>
      <c r="EV109" s="395">
        <v>0</v>
      </c>
      <c r="EW109" s="395">
        <v>0</v>
      </c>
      <c r="EX109" s="395">
        <v>0</v>
      </c>
      <c r="EY109" s="395">
        <v>0</v>
      </c>
      <c r="EZ109" s="395">
        <v>0</v>
      </c>
      <c r="FA109" s="395">
        <v>0</v>
      </c>
      <c r="FB109" s="395">
        <v>0</v>
      </c>
      <c r="FC109" s="368">
        <f t="shared" si="833"/>
        <v>0</v>
      </c>
    </row>
    <row r="110" spans="1:160" x14ac:dyDescent="0.35">
      <c r="A110" s="499"/>
      <c r="B110" s="186" t="s">
        <v>56</v>
      </c>
      <c r="C110" s="338">
        <f t="shared" si="782"/>
        <v>0</v>
      </c>
      <c r="D110" s="338">
        <f t="shared" si="783"/>
        <v>0</v>
      </c>
      <c r="E110" s="338">
        <f t="shared" si="784"/>
        <v>0</v>
      </c>
      <c r="F110" s="338">
        <f t="shared" si="785"/>
        <v>0</v>
      </c>
      <c r="G110" s="296">
        <f t="shared" si="834"/>
        <v>0</v>
      </c>
      <c r="H110" s="296">
        <f t="shared" si="786"/>
        <v>0</v>
      </c>
      <c r="I110" s="296">
        <f t="shared" si="787"/>
        <v>0</v>
      </c>
      <c r="J110" s="296">
        <f t="shared" si="788"/>
        <v>0</v>
      </c>
      <c r="K110" s="296">
        <f t="shared" si="789"/>
        <v>0</v>
      </c>
      <c r="L110" s="303">
        <f t="shared" si="790"/>
        <v>0</v>
      </c>
      <c r="M110" s="303">
        <f t="shared" si="791"/>
        <v>0</v>
      </c>
      <c r="N110" s="303">
        <f t="shared" si="792"/>
        <v>0</v>
      </c>
      <c r="O110" s="66">
        <f t="shared" si="793"/>
        <v>0</v>
      </c>
      <c r="Q110" s="499"/>
      <c r="R110" s="186" t="s">
        <v>56</v>
      </c>
      <c r="S110" s="338">
        <f t="shared" si="794"/>
        <v>0</v>
      </c>
      <c r="T110" s="338">
        <f t="shared" si="795"/>
        <v>0</v>
      </c>
      <c r="U110" s="338">
        <f t="shared" si="796"/>
        <v>0</v>
      </c>
      <c r="V110" s="338">
        <f t="shared" si="797"/>
        <v>0</v>
      </c>
      <c r="W110" s="296">
        <f t="shared" si="835"/>
        <v>0</v>
      </c>
      <c r="X110" s="296">
        <f t="shared" si="798"/>
        <v>0</v>
      </c>
      <c r="Y110" s="296">
        <f t="shared" si="799"/>
        <v>0</v>
      </c>
      <c r="Z110" s="296">
        <f t="shared" si="800"/>
        <v>0</v>
      </c>
      <c r="AA110" s="296">
        <f t="shared" si="801"/>
        <v>0</v>
      </c>
      <c r="AB110" s="303">
        <f t="shared" si="802"/>
        <v>0</v>
      </c>
      <c r="AC110" s="303">
        <f t="shared" si="803"/>
        <v>0</v>
      </c>
      <c r="AD110" s="303">
        <f t="shared" si="804"/>
        <v>0</v>
      </c>
      <c r="AE110" s="66">
        <f t="shared" si="805"/>
        <v>0</v>
      </c>
      <c r="AG110" s="499"/>
      <c r="AH110" s="186" t="s">
        <v>56</v>
      </c>
      <c r="AI110" s="339">
        <f t="shared" si="806"/>
        <v>0</v>
      </c>
      <c r="AJ110" s="339">
        <f t="shared" si="807"/>
        <v>0</v>
      </c>
      <c r="AK110" s="339">
        <f t="shared" si="808"/>
        <v>0</v>
      </c>
      <c r="AL110" s="339">
        <f t="shared" si="809"/>
        <v>0</v>
      </c>
      <c r="AM110" s="296">
        <f t="shared" si="836"/>
        <v>0</v>
      </c>
      <c r="AN110" s="296">
        <f t="shared" si="810"/>
        <v>0</v>
      </c>
      <c r="AO110" s="296">
        <f t="shared" si="811"/>
        <v>0</v>
      </c>
      <c r="AP110" s="296">
        <f t="shared" si="812"/>
        <v>0</v>
      </c>
      <c r="AQ110" s="296">
        <f t="shared" si="813"/>
        <v>0</v>
      </c>
      <c r="AR110" s="303">
        <f t="shared" si="814"/>
        <v>0</v>
      </c>
      <c r="AS110" s="303">
        <f t="shared" si="815"/>
        <v>0</v>
      </c>
      <c r="AT110" s="303">
        <f t="shared" si="816"/>
        <v>0</v>
      </c>
      <c r="AU110" s="66">
        <f t="shared" si="817"/>
        <v>0</v>
      </c>
      <c r="AW110" s="499"/>
      <c r="AX110" s="186" t="s">
        <v>56</v>
      </c>
      <c r="AY110" s="339">
        <f t="shared" si="818"/>
        <v>0</v>
      </c>
      <c r="AZ110" s="339">
        <f t="shared" si="819"/>
        <v>0</v>
      </c>
      <c r="BA110" s="339">
        <f t="shared" si="820"/>
        <v>0</v>
      </c>
      <c r="BB110" s="339">
        <f t="shared" si="821"/>
        <v>0</v>
      </c>
      <c r="BC110" s="296">
        <f t="shared" si="837"/>
        <v>0</v>
      </c>
      <c r="BD110" s="296">
        <f t="shared" si="822"/>
        <v>0</v>
      </c>
      <c r="BE110" s="296">
        <f t="shared" si="823"/>
        <v>0</v>
      </c>
      <c r="BF110" s="296">
        <f t="shared" si="824"/>
        <v>0</v>
      </c>
      <c r="BG110" s="296">
        <f t="shared" si="825"/>
        <v>0</v>
      </c>
      <c r="BH110" s="303">
        <f t="shared" si="826"/>
        <v>0</v>
      </c>
      <c r="BI110" s="303">
        <f t="shared" si="827"/>
        <v>0</v>
      </c>
      <c r="BJ110" s="303">
        <f t="shared" si="828"/>
        <v>0</v>
      </c>
      <c r="BK110" s="66">
        <f t="shared" si="829"/>
        <v>0</v>
      </c>
      <c r="BM110" s="302">
        <v>0</v>
      </c>
      <c r="BN110" s="302">
        <v>0</v>
      </c>
      <c r="BO110" s="302">
        <v>0</v>
      </c>
      <c r="BP110" s="302">
        <v>0</v>
      </c>
      <c r="BQ110" s="302">
        <v>0</v>
      </c>
      <c r="BR110" s="302">
        <v>0</v>
      </c>
      <c r="BS110" s="302">
        <v>0</v>
      </c>
      <c r="BU110" s="302">
        <v>0</v>
      </c>
      <c r="BV110" s="302">
        <v>0</v>
      </c>
      <c r="BW110" s="302">
        <v>0</v>
      </c>
      <c r="BX110" s="302">
        <v>0</v>
      </c>
      <c r="BY110" s="302">
        <v>0</v>
      </c>
      <c r="BZ110" s="302">
        <v>0</v>
      </c>
      <c r="CA110" s="302">
        <v>0</v>
      </c>
      <c r="CC110" s="302">
        <v>0</v>
      </c>
      <c r="CD110" s="302">
        <v>0</v>
      </c>
      <c r="CE110" s="302">
        <v>0</v>
      </c>
      <c r="CF110" s="302">
        <v>0</v>
      </c>
      <c r="CG110" s="302">
        <v>0</v>
      </c>
      <c r="CH110" s="302">
        <v>0</v>
      </c>
      <c r="CI110" s="302">
        <v>0</v>
      </c>
      <c r="CK110" s="302">
        <v>0</v>
      </c>
      <c r="CL110" s="302">
        <v>0</v>
      </c>
      <c r="CM110" s="302">
        <v>0</v>
      </c>
      <c r="CN110" s="302">
        <v>0</v>
      </c>
      <c r="CO110" s="302">
        <v>0</v>
      </c>
      <c r="CP110" s="302">
        <v>0</v>
      </c>
      <c r="CQ110" s="302">
        <v>0</v>
      </c>
      <c r="CS110" s="499"/>
      <c r="CT110" s="186" t="s">
        <v>56</v>
      </c>
      <c r="CU110" s="394">
        <v>0</v>
      </c>
      <c r="CV110" s="394">
        <v>0</v>
      </c>
      <c r="CW110" s="394">
        <v>0</v>
      </c>
      <c r="CX110" s="394">
        <v>0</v>
      </c>
      <c r="CY110" s="394">
        <v>0</v>
      </c>
      <c r="CZ110" s="394">
        <v>0</v>
      </c>
      <c r="DA110" s="394">
        <v>0</v>
      </c>
      <c r="DB110" s="394">
        <v>0</v>
      </c>
      <c r="DC110" s="394">
        <v>0</v>
      </c>
      <c r="DD110" s="394">
        <v>0</v>
      </c>
      <c r="DE110" s="394">
        <v>0</v>
      </c>
      <c r="DF110" s="394">
        <v>0</v>
      </c>
      <c r="DG110" s="368">
        <f t="shared" si="830"/>
        <v>0</v>
      </c>
      <c r="DI110" s="499"/>
      <c r="DJ110" s="186" t="s">
        <v>56</v>
      </c>
      <c r="DK110" s="394">
        <v>0</v>
      </c>
      <c r="DL110" s="394">
        <v>0</v>
      </c>
      <c r="DM110" s="394">
        <v>0</v>
      </c>
      <c r="DN110" s="394">
        <v>0</v>
      </c>
      <c r="DO110" s="394">
        <v>0</v>
      </c>
      <c r="DP110" s="394">
        <v>0</v>
      </c>
      <c r="DQ110" s="394">
        <v>0</v>
      </c>
      <c r="DR110" s="394">
        <v>0</v>
      </c>
      <c r="DS110" s="394">
        <v>0</v>
      </c>
      <c r="DT110" s="394">
        <v>0</v>
      </c>
      <c r="DU110" s="394">
        <v>0</v>
      </c>
      <c r="DV110" s="394">
        <v>0</v>
      </c>
      <c r="DW110" s="368">
        <f t="shared" si="831"/>
        <v>0</v>
      </c>
      <c r="DY110" s="499"/>
      <c r="DZ110" s="186" t="s">
        <v>56</v>
      </c>
      <c r="EA110" s="394">
        <v>0</v>
      </c>
      <c r="EB110" s="394">
        <v>0</v>
      </c>
      <c r="EC110" s="394">
        <v>0</v>
      </c>
      <c r="ED110" s="394">
        <v>0</v>
      </c>
      <c r="EE110" s="394">
        <v>0</v>
      </c>
      <c r="EF110" s="394">
        <v>0</v>
      </c>
      <c r="EG110" s="394">
        <v>0</v>
      </c>
      <c r="EH110" s="394">
        <v>0</v>
      </c>
      <c r="EI110" s="394">
        <v>0</v>
      </c>
      <c r="EJ110" s="394">
        <v>0</v>
      </c>
      <c r="EK110" s="394">
        <v>0</v>
      </c>
      <c r="EL110" s="394">
        <v>0</v>
      </c>
      <c r="EM110" s="368">
        <f t="shared" si="832"/>
        <v>0</v>
      </c>
      <c r="EO110" s="499"/>
      <c r="EP110" s="186" t="s">
        <v>56</v>
      </c>
      <c r="EQ110" s="395">
        <v>0</v>
      </c>
      <c r="ER110" s="395">
        <v>0</v>
      </c>
      <c r="ES110" s="395">
        <v>0</v>
      </c>
      <c r="ET110" s="395">
        <v>0</v>
      </c>
      <c r="EU110" s="395">
        <v>0</v>
      </c>
      <c r="EV110" s="395">
        <v>0</v>
      </c>
      <c r="EW110" s="395">
        <v>0</v>
      </c>
      <c r="EX110" s="395">
        <v>0</v>
      </c>
      <c r="EY110" s="395">
        <v>0</v>
      </c>
      <c r="EZ110" s="395">
        <v>0</v>
      </c>
      <c r="FA110" s="395">
        <v>0</v>
      </c>
      <c r="FB110" s="395">
        <v>0</v>
      </c>
      <c r="FC110" s="368">
        <f t="shared" si="833"/>
        <v>0</v>
      </c>
    </row>
    <row r="111" spans="1:160" x14ac:dyDescent="0.35">
      <c r="A111" s="499"/>
      <c r="B111" s="186" t="s">
        <v>55</v>
      </c>
      <c r="C111" s="338">
        <f t="shared" si="782"/>
        <v>0</v>
      </c>
      <c r="D111" s="338">
        <f t="shared" si="783"/>
        <v>0</v>
      </c>
      <c r="E111" s="338">
        <f t="shared" si="784"/>
        <v>0</v>
      </c>
      <c r="F111" s="338">
        <f t="shared" si="785"/>
        <v>0</v>
      </c>
      <c r="G111" s="296">
        <f t="shared" si="834"/>
        <v>0</v>
      </c>
      <c r="H111" s="296">
        <f t="shared" si="786"/>
        <v>0</v>
      </c>
      <c r="I111" s="296">
        <f t="shared" si="787"/>
        <v>0</v>
      </c>
      <c r="J111" s="296">
        <f t="shared" si="788"/>
        <v>0</v>
      </c>
      <c r="K111" s="296">
        <f t="shared" si="789"/>
        <v>0</v>
      </c>
      <c r="L111" s="303">
        <f t="shared" si="790"/>
        <v>0</v>
      </c>
      <c r="M111" s="303">
        <f t="shared" si="791"/>
        <v>0</v>
      </c>
      <c r="N111" s="303">
        <f t="shared" si="792"/>
        <v>0</v>
      </c>
      <c r="O111" s="66">
        <f t="shared" si="793"/>
        <v>0</v>
      </c>
      <c r="Q111" s="499"/>
      <c r="R111" s="186" t="s">
        <v>55</v>
      </c>
      <c r="S111" s="338">
        <f t="shared" si="794"/>
        <v>0</v>
      </c>
      <c r="T111" s="338">
        <f t="shared" si="795"/>
        <v>0</v>
      </c>
      <c r="U111" s="338">
        <f t="shared" si="796"/>
        <v>0</v>
      </c>
      <c r="V111" s="338">
        <f t="shared" si="797"/>
        <v>0</v>
      </c>
      <c r="W111" s="296">
        <f t="shared" si="835"/>
        <v>0</v>
      </c>
      <c r="X111" s="296">
        <f t="shared" si="798"/>
        <v>0</v>
      </c>
      <c r="Y111" s="296">
        <f t="shared" si="799"/>
        <v>0</v>
      </c>
      <c r="Z111" s="296">
        <f t="shared" si="800"/>
        <v>0</v>
      </c>
      <c r="AA111" s="296">
        <f t="shared" si="801"/>
        <v>0</v>
      </c>
      <c r="AB111" s="303">
        <f t="shared" si="802"/>
        <v>0</v>
      </c>
      <c r="AC111" s="303">
        <f t="shared" si="803"/>
        <v>0</v>
      </c>
      <c r="AD111" s="303">
        <f t="shared" si="804"/>
        <v>0</v>
      </c>
      <c r="AE111" s="66">
        <f t="shared" si="805"/>
        <v>0</v>
      </c>
      <c r="AG111" s="499"/>
      <c r="AH111" s="186" t="s">
        <v>55</v>
      </c>
      <c r="AI111" s="339">
        <f t="shared" si="806"/>
        <v>0</v>
      </c>
      <c r="AJ111" s="339">
        <f t="shared" si="807"/>
        <v>0</v>
      </c>
      <c r="AK111" s="339">
        <f t="shared" si="808"/>
        <v>0</v>
      </c>
      <c r="AL111" s="339">
        <f t="shared" si="809"/>
        <v>0</v>
      </c>
      <c r="AM111" s="296">
        <f t="shared" si="836"/>
        <v>0</v>
      </c>
      <c r="AN111" s="296">
        <f t="shared" si="810"/>
        <v>0</v>
      </c>
      <c r="AO111" s="296">
        <f t="shared" si="811"/>
        <v>0</v>
      </c>
      <c r="AP111" s="296">
        <f t="shared" si="812"/>
        <v>0</v>
      </c>
      <c r="AQ111" s="296">
        <f t="shared" si="813"/>
        <v>0</v>
      </c>
      <c r="AR111" s="303">
        <f t="shared" si="814"/>
        <v>0</v>
      </c>
      <c r="AS111" s="303">
        <f t="shared" si="815"/>
        <v>0</v>
      </c>
      <c r="AT111" s="303">
        <f t="shared" si="816"/>
        <v>0</v>
      </c>
      <c r="AU111" s="66">
        <f t="shared" si="817"/>
        <v>0</v>
      </c>
      <c r="AW111" s="499"/>
      <c r="AX111" s="186" t="s">
        <v>55</v>
      </c>
      <c r="AY111" s="339">
        <f t="shared" si="818"/>
        <v>0</v>
      </c>
      <c r="AZ111" s="339">
        <f t="shared" si="819"/>
        <v>0</v>
      </c>
      <c r="BA111" s="339">
        <f t="shared" si="820"/>
        <v>0</v>
      </c>
      <c r="BB111" s="339">
        <f t="shared" si="821"/>
        <v>0</v>
      </c>
      <c r="BC111" s="296">
        <f t="shared" si="837"/>
        <v>0</v>
      </c>
      <c r="BD111" s="296">
        <f t="shared" si="822"/>
        <v>0</v>
      </c>
      <c r="BE111" s="296">
        <f t="shared" si="823"/>
        <v>0</v>
      </c>
      <c r="BF111" s="296">
        <f t="shared" si="824"/>
        <v>0</v>
      </c>
      <c r="BG111" s="296">
        <f t="shared" si="825"/>
        <v>0</v>
      </c>
      <c r="BH111" s="303">
        <f t="shared" si="826"/>
        <v>0</v>
      </c>
      <c r="BI111" s="303">
        <f t="shared" si="827"/>
        <v>0</v>
      </c>
      <c r="BJ111" s="303">
        <f t="shared" si="828"/>
        <v>0</v>
      </c>
      <c r="BK111" s="66">
        <f t="shared" si="829"/>
        <v>0</v>
      </c>
      <c r="BM111" s="302">
        <v>0</v>
      </c>
      <c r="BN111" s="302">
        <v>0</v>
      </c>
      <c r="BO111" s="302">
        <v>0</v>
      </c>
      <c r="BP111" s="302">
        <v>0</v>
      </c>
      <c r="BQ111" s="302">
        <v>0</v>
      </c>
      <c r="BR111" s="302">
        <v>0</v>
      </c>
      <c r="BS111" s="302">
        <v>0</v>
      </c>
      <c r="BU111" s="302">
        <v>0</v>
      </c>
      <c r="BV111" s="302">
        <v>0</v>
      </c>
      <c r="BW111" s="302">
        <v>0</v>
      </c>
      <c r="BX111" s="302">
        <v>0</v>
      </c>
      <c r="BY111" s="302">
        <v>0</v>
      </c>
      <c r="BZ111" s="302">
        <v>0</v>
      </c>
      <c r="CA111" s="302">
        <v>0</v>
      </c>
      <c r="CC111" s="302">
        <v>0</v>
      </c>
      <c r="CD111" s="302">
        <v>0</v>
      </c>
      <c r="CE111" s="302">
        <v>0</v>
      </c>
      <c r="CF111" s="302">
        <v>0</v>
      </c>
      <c r="CG111" s="302">
        <v>0</v>
      </c>
      <c r="CH111" s="302">
        <v>0</v>
      </c>
      <c r="CI111" s="302">
        <v>0</v>
      </c>
      <c r="CK111" s="302">
        <v>0</v>
      </c>
      <c r="CL111" s="302">
        <v>0</v>
      </c>
      <c r="CM111" s="302">
        <v>0</v>
      </c>
      <c r="CN111" s="302">
        <v>0</v>
      </c>
      <c r="CO111" s="302">
        <v>0</v>
      </c>
      <c r="CP111" s="302">
        <v>0</v>
      </c>
      <c r="CQ111" s="302">
        <v>0</v>
      </c>
      <c r="CS111" s="499"/>
      <c r="CT111" s="186" t="s">
        <v>55</v>
      </c>
      <c r="CU111" s="394">
        <v>0</v>
      </c>
      <c r="CV111" s="394">
        <v>0</v>
      </c>
      <c r="CW111" s="394">
        <v>0</v>
      </c>
      <c r="CX111" s="394">
        <v>0</v>
      </c>
      <c r="CY111" s="394">
        <v>0</v>
      </c>
      <c r="CZ111" s="394">
        <v>0</v>
      </c>
      <c r="DA111" s="394">
        <v>0</v>
      </c>
      <c r="DB111" s="394">
        <v>0</v>
      </c>
      <c r="DC111" s="394">
        <v>0</v>
      </c>
      <c r="DD111" s="394">
        <v>0</v>
      </c>
      <c r="DE111" s="394">
        <v>0</v>
      </c>
      <c r="DF111" s="394">
        <v>0</v>
      </c>
      <c r="DG111" s="368">
        <f t="shared" si="830"/>
        <v>0</v>
      </c>
      <c r="DI111" s="499"/>
      <c r="DJ111" s="186" t="s">
        <v>55</v>
      </c>
      <c r="DK111" s="394">
        <v>0</v>
      </c>
      <c r="DL111" s="394">
        <v>0</v>
      </c>
      <c r="DM111" s="394">
        <v>0</v>
      </c>
      <c r="DN111" s="394">
        <v>0</v>
      </c>
      <c r="DO111" s="394">
        <v>0</v>
      </c>
      <c r="DP111" s="394">
        <v>0</v>
      </c>
      <c r="DQ111" s="394">
        <v>0</v>
      </c>
      <c r="DR111" s="394">
        <v>0</v>
      </c>
      <c r="DS111" s="394">
        <v>0</v>
      </c>
      <c r="DT111" s="394">
        <v>0</v>
      </c>
      <c r="DU111" s="394">
        <v>0</v>
      </c>
      <c r="DV111" s="394">
        <v>0</v>
      </c>
      <c r="DW111" s="368">
        <f t="shared" si="831"/>
        <v>0</v>
      </c>
      <c r="DY111" s="499"/>
      <c r="DZ111" s="186" t="s">
        <v>55</v>
      </c>
      <c r="EA111" s="394">
        <v>0</v>
      </c>
      <c r="EB111" s="394">
        <v>0</v>
      </c>
      <c r="EC111" s="394">
        <v>0</v>
      </c>
      <c r="ED111" s="394">
        <v>0</v>
      </c>
      <c r="EE111" s="394">
        <v>0</v>
      </c>
      <c r="EF111" s="394">
        <v>0</v>
      </c>
      <c r="EG111" s="394">
        <v>0</v>
      </c>
      <c r="EH111" s="394">
        <v>0</v>
      </c>
      <c r="EI111" s="394">
        <v>0</v>
      </c>
      <c r="EJ111" s="394">
        <v>0</v>
      </c>
      <c r="EK111" s="394">
        <v>0</v>
      </c>
      <c r="EL111" s="394">
        <v>0</v>
      </c>
      <c r="EM111" s="368">
        <f t="shared" si="832"/>
        <v>0</v>
      </c>
      <c r="EO111" s="499"/>
      <c r="EP111" s="186" t="s">
        <v>55</v>
      </c>
      <c r="EQ111" s="395">
        <v>0</v>
      </c>
      <c r="ER111" s="395">
        <v>0</v>
      </c>
      <c r="ES111" s="395">
        <v>0</v>
      </c>
      <c r="ET111" s="395">
        <v>0</v>
      </c>
      <c r="EU111" s="395">
        <v>0</v>
      </c>
      <c r="EV111" s="395">
        <v>0</v>
      </c>
      <c r="EW111" s="395">
        <v>0</v>
      </c>
      <c r="EX111" s="395">
        <v>0</v>
      </c>
      <c r="EY111" s="395">
        <v>0</v>
      </c>
      <c r="EZ111" s="395">
        <v>0</v>
      </c>
      <c r="FA111" s="395">
        <v>0</v>
      </c>
      <c r="FB111" s="395">
        <v>0</v>
      </c>
      <c r="FC111" s="368">
        <f t="shared" si="833"/>
        <v>0</v>
      </c>
    </row>
    <row r="112" spans="1:160" ht="15" thickBot="1" x14ac:dyDescent="0.4">
      <c r="A112" s="500"/>
      <c r="B112" s="186" t="s">
        <v>54</v>
      </c>
      <c r="C112" s="338">
        <f t="shared" si="782"/>
        <v>0</v>
      </c>
      <c r="D112" s="338">
        <f t="shared" si="783"/>
        <v>0</v>
      </c>
      <c r="E112" s="338">
        <f t="shared" si="784"/>
        <v>0</v>
      </c>
      <c r="F112" s="338">
        <f t="shared" si="785"/>
        <v>0</v>
      </c>
      <c r="G112" s="296">
        <f t="shared" si="834"/>
        <v>0</v>
      </c>
      <c r="H112" s="296">
        <f t="shared" si="786"/>
        <v>0</v>
      </c>
      <c r="I112" s="296">
        <f t="shared" si="787"/>
        <v>0</v>
      </c>
      <c r="J112" s="296">
        <f t="shared" si="788"/>
        <v>0</v>
      </c>
      <c r="K112" s="296">
        <f t="shared" si="789"/>
        <v>0</v>
      </c>
      <c r="L112" s="303">
        <f t="shared" si="790"/>
        <v>0</v>
      </c>
      <c r="M112" s="303">
        <f t="shared" si="791"/>
        <v>0</v>
      </c>
      <c r="N112" s="303">
        <f t="shared" si="792"/>
        <v>0</v>
      </c>
      <c r="O112" s="66">
        <f t="shared" si="793"/>
        <v>0</v>
      </c>
      <c r="Q112" s="500"/>
      <c r="R112" s="186" t="s">
        <v>54</v>
      </c>
      <c r="S112" s="338">
        <f t="shared" si="794"/>
        <v>0</v>
      </c>
      <c r="T112" s="338">
        <f t="shared" si="795"/>
        <v>0</v>
      </c>
      <c r="U112" s="338">
        <f t="shared" si="796"/>
        <v>0</v>
      </c>
      <c r="V112" s="338">
        <f t="shared" si="797"/>
        <v>0</v>
      </c>
      <c r="W112" s="296">
        <f t="shared" si="835"/>
        <v>0</v>
      </c>
      <c r="X112" s="296">
        <f t="shared" si="798"/>
        <v>0</v>
      </c>
      <c r="Y112" s="296">
        <f t="shared" si="799"/>
        <v>0</v>
      </c>
      <c r="Z112" s="296">
        <f t="shared" si="800"/>
        <v>0</v>
      </c>
      <c r="AA112" s="296">
        <f t="shared" si="801"/>
        <v>0</v>
      </c>
      <c r="AB112" s="303">
        <f t="shared" si="802"/>
        <v>0</v>
      </c>
      <c r="AC112" s="303">
        <f t="shared" si="803"/>
        <v>0</v>
      </c>
      <c r="AD112" s="303">
        <f t="shared" si="804"/>
        <v>0</v>
      </c>
      <c r="AE112" s="66">
        <f t="shared" si="805"/>
        <v>0</v>
      </c>
      <c r="AG112" s="500"/>
      <c r="AH112" s="186" t="s">
        <v>54</v>
      </c>
      <c r="AI112" s="339">
        <f t="shared" si="806"/>
        <v>0</v>
      </c>
      <c r="AJ112" s="339">
        <f t="shared" si="807"/>
        <v>0</v>
      </c>
      <c r="AK112" s="339">
        <f t="shared" si="808"/>
        <v>0</v>
      </c>
      <c r="AL112" s="339">
        <f t="shared" si="809"/>
        <v>0</v>
      </c>
      <c r="AM112" s="296">
        <f t="shared" si="836"/>
        <v>0</v>
      </c>
      <c r="AN112" s="296">
        <f t="shared" si="810"/>
        <v>0</v>
      </c>
      <c r="AO112" s="296">
        <f t="shared" si="811"/>
        <v>0</v>
      </c>
      <c r="AP112" s="296">
        <f t="shared" si="812"/>
        <v>0</v>
      </c>
      <c r="AQ112" s="296">
        <f t="shared" si="813"/>
        <v>0</v>
      </c>
      <c r="AR112" s="303">
        <f t="shared" si="814"/>
        <v>0</v>
      </c>
      <c r="AS112" s="303">
        <f t="shared" si="815"/>
        <v>0</v>
      </c>
      <c r="AT112" s="303">
        <f t="shared" si="816"/>
        <v>0</v>
      </c>
      <c r="AU112" s="66">
        <f t="shared" si="817"/>
        <v>0</v>
      </c>
      <c r="AW112" s="500"/>
      <c r="AX112" s="186" t="s">
        <v>54</v>
      </c>
      <c r="AY112" s="339">
        <f t="shared" si="818"/>
        <v>0</v>
      </c>
      <c r="AZ112" s="339">
        <f t="shared" si="819"/>
        <v>0</v>
      </c>
      <c r="BA112" s="339">
        <f t="shared" si="820"/>
        <v>0</v>
      </c>
      <c r="BB112" s="339">
        <f t="shared" si="821"/>
        <v>0</v>
      </c>
      <c r="BC112" s="296">
        <f t="shared" si="837"/>
        <v>0</v>
      </c>
      <c r="BD112" s="296">
        <f t="shared" si="822"/>
        <v>0</v>
      </c>
      <c r="BE112" s="296">
        <f t="shared" si="823"/>
        <v>0</v>
      </c>
      <c r="BF112" s="296">
        <f t="shared" si="824"/>
        <v>0</v>
      </c>
      <c r="BG112" s="296">
        <f t="shared" si="825"/>
        <v>0</v>
      </c>
      <c r="BH112" s="303">
        <f t="shared" si="826"/>
        <v>0</v>
      </c>
      <c r="BI112" s="303">
        <f t="shared" si="827"/>
        <v>0</v>
      </c>
      <c r="BJ112" s="303">
        <f t="shared" si="828"/>
        <v>0</v>
      </c>
      <c r="BK112" s="66">
        <f t="shared" si="829"/>
        <v>0</v>
      </c>
      <c r="BM112" s="302">
        <v>0</v>
      </c>
      <c r="BN112" s="302">
        <v>0</v>
      </c>
      <c r="BO112" s="302">
        <v>0</v>
      </c>
      <c r="BP112" s="302">
        <v>0</v>
      </c>
      <c r="BQ112" s="302">
        <v>0</v>
      </c>
      <c r="BR112" s="302">
        <v>0</v>
      </c>
      <c r="BS112" s="302">
        <v>0</v>
      </c>
      <c r="BU112" s="302">
        <v>0</v>
      </c>
      <c r="BV112" s="302">
        <v>0</v>
      </c>
      <c r="BW112" s="302">
        <v>0</v>
      </c>
      <c r="BX112" s="302">
        <v>0</v>
      </c>
      <c r="BY112" s="302">
        <v>0</v>
      </c>
      <c r="BZ112" s="302">
        <v>0</v>
      </c>
      <c r="CA112" s="302">
        <v>0</v>
      </c>
      <c r="CC112" s="302">
        <v>0</v>
      </c>
      <c r="CD112" s="302">
        <v>0</v>
      </c>
      <c r="CE112" s="302">
        <v>0</v>
      </c>
      <c r="CF112" s="302">
        <v>0</v>
      </c>
      <c r="CG112" s="302">
        <v>0</v>
      </c>
      <c r="CH112" s="302">
        <v>0</v>
      </c>
      <c r="CI112" s="302">
        <v>0</v>
      </c>
      <c r="CK112" s="302">
        <v>0</v>
      </c>
      <c r="CL112" s="302">
        <v>0</v>
      </c>
      <c r="CM112" s="302">
        <v>0</v>
      </c>
      <c r="CN112" s="302">
        <v>0</v>
      </c>
      <c r="CO112" s="302">
        <v>0</v>
      </c>
      <c r="CP112" s="302">
        <v>0</v>
      </c>
      <c r="CQ112" s="302">
        <v>0</v>
      </c>
      <c r="CS112" s="500"/>
      <c r="CT112" s="186" t="s">
        <v>54</v>
      </c>
      <c r="CU112" s="394">
        <v>0</v>
      </c>
      <c r="CV112" s="394">
        <v>0</v>
      </c>
      <c r="CW112" s="394">
        <v>0</v>
      </c>
      <c r="CX112" s="394">
        <v>0</v>
      </c>
      <c r="CY112" s="394">
        <v>0</v>
      </c>
      <c r="CZ112" s="394">
        <v>0</v>
      </c>
      <c r="DA112" s="394">
        <v>0</v>
      </c>
      <c r="DB112" s="394">
        <v>0</v>
      </c>
      <c r="DC112" s="394">
        <v>0</v>
      </c>
      <c r="DD112" s="394">
        <v>0</v>
      </c>
      <c r="DE112" s="394">
        <v>0</v>
      </c>
      <c r="DF112" s="394">
        <v>0</v>
      </c>
      <c r="DG112" s="368">
        <f t="shared" si="830"/>
        <v>0</v>
      </c>
      <c r="DI112" s="500"/>
      <c r="DJ112" s="186" t="s">
        <v>54</v>
      </c>
      <c r="DK112" s="394">
        <v>0</v>
      </c>
      <c r="DL112" s="394">
        <v>0</v>
      </c>
      <c r="DM112" s="394">
        <v>0</v>
      </c>
      <c r="DN112" s="394">
        <v>0</v>
      </c>
      <c r="DO112" s="394">
        <v>0</v>
      </c>
      <c r="DP112" s="394">
        <v>0</v>
      </c>
      <c r="DQ112" s="394">
        <v>0</v>
      </c>
      <c r="DR112" s="394">
        <v>0</v>
      </c>
      <c r="DS112" s="394">
        <v>0</v>
      </c>
      <c r="DT112" s="394">
        <v>0</v>
      </c>
      <c r="DU112" s="394">
        <v>0</v>
      </c>
      <c r="DV112" s="394">
        <v>0</v>
      </c>
      <c r="DW112" s="368">
        <f t="shared" si="831"/>
        <v>0</v>
      </c>
      <c r="DY112" s="500"/>
      <c r="DZ112" s="186" t="s">
        <v>54</v>
      </c>
      <c r="EA112" s="394">
        <v>0</v>
      </c>
      <c r="EB112" s="394">
        <v>0</v>
      </c>
      <c r="EC112" s="394">
        <v>0</v>
      </c>
      <c r="ED112" s="394">
        <v>0</v>
      </c>
      <c r="EE112" s="394">
        <v>0</v>
      </c>
      <c r="EF112" s="394">
        <v>0</v>
      </c>
      <c r="EG112" s="394">
        <v>0</v>
      </c>
      <c r="EH112" s="394">
        <v>0</v>
      </c>
      <c r="EI112" s="394">
        <v>0</v>
      </c>
      <c r="EJ112" s="394">
        <v>0</v>
      </c>
      <c r="EK112" s="394">
        <v>0</v>
      </c>
      <c r="EL112" s="394">
        <v>0</v>
      </c>
      <c r="EM112" s="368">
        <f t="shared" si="832"/>
        <v>0</v>
      </c>
      <c r="EO112" s="500"/>
      <c r="EP112" s="186" t="s">
        <v>54</v>
      </c>
      <c r="EQ112" s="395">
        <v>0</v>
      </c>
      <c r="ER112" s="395">
        <v>0</v>
      </c>
      <c r="ES112" s="395">
        <v>0</v>
      </c>
      <c r="ET112" s="395">
        <v>0</v>
      </c>
      <c r="EU112" s="395">
        <v>0</v>
      </c>
      <c r="EV112" s="395">
        <v>0</v>
      </c>
      <c r="EW112" s="395">
        <v>0</v>
      </c>
      <c r="EX112" s="395">
        <v>0</v>
      </c>
      <c r="EY112" s="395">
        <v>0</v>
      </c>
      <c r="EZ112" s="395">
        <v>0</v>
      </c>
      <c r="FA112" s="395">
        <v>0</v>
      </c>
      <c r="FB112" s="395">
        <v>0</v>
      </c>
      <c r="FC112" s="368">
        <f t="shared" si="833"/>
        <v>0</v>
      </c>
    </row>
    <row r="113" spans="1:160" ht="15" thickBot="1" x14ac:dyDescent="0.4">
      <c r="B113" s="187" t="s">
        <v>43</v>
      </c>
      <c r="C113" s="179">
        <f>SUM(C100:C112)</f>
        <v>0</v>
      </c>
      <c r="D113" s="179">
        <f t="shared" ref="D113" si="838">SUM(D100:D112)</f>
        <v>0</v>
      </c>
      <c r="E113" s="179">
        <f t="shared" ref="E113" si="839">SUM(E100:E112)</f>
        <v>0</v>
      </c>
      <c r="F113" s="179">
        <f t="shared" ref="F113" si="840">SUM(F100:F112)</f>
        <v>0</v>
      </c>
      <c r="G113" s="179">
        <f t="shared" ref="G113" si="841">SUM(G100:G112)</f>
        <v>0</v>
      </c>
      <c r="H113" s="179">
        <f t="shared" ref="H113" si="842">SUM(H100:H112)</f>
        <v>0</v>
      </c>
      <c r="I113" s="179">
        <f t="shared" ref="I113" si="843">SUM(I100:I112)</f>
        <v>588.7734585811022</v>
      </c>
      <c r="J113" s="179">
        <f t="shared" ref="J113" si="844">SUM(J100:J112)</f>
        <v>588.7734585811022</v>
      </c>
      <c r="K113" s="179">
        <f t="shared" ref="K113" si="845">SUM(K100:K112)</f>
        <v>0</v>
      </c>
      <c r="L113" s="179">
        <f t="shared" ref="L113" si="846">SUM(L100:L112)</f>
        <v>0</v>
      </c>
      <c r="M113" s="179">
        <f t="shared" ref="M113" si="847">SUM(M100:M112)</f>
        <v>0</v>
      </c>
      <c r="N113" s="189">
        <f t="shared" ref="N113" si="848">SUM(N100:N112)</f>
        <v>0</v>
      </c>
      <c r="O113" s="69">
        <f t="shared" si="793"/>
        <v>1177.5469171622044</v>
      </c>
      <c r="Q113" s="70"/>
      <c r="R113" s="187" t="s">
        <v>43</v>
      </c>
      <c r="S113" s="179">
        <f>SUM(S100:S112)</f>
        <v>0</v>
      </c>
      <c r="T113" s="179">
        <f t="shared" ref="T113" si="849">SUM(T100:T112)</f>
        <v>0</v>
      </c>
      <c r="U113" s="179">
        <f t="shared" ref="U113" si="850">SUM(U100:U112)</f>
        <v>0</v>
      </c>
      <c r="V113" s="179">
        <f t="shared" ref="V113" si="851">SUM(V100:V112)</f>
        <v>0</v>
      </c>
      <c r="W113" s="179">
        <f t="shared" ref="W113" si="852">SUM(W100:W112)</f>
        <v>0</v>
      </c>
      <c r="X113" s="179">
        <f t="shared" ref="X113" si="853">SUM(X100:X112)</f>
        <v>0</v>
      </c>
      <c r="Y113" s="179">
        <f t="shared" ref="Y113" si="854">SUM(Y100:Y112)</f>
        <v>88728.215273727619</v>
      </c>
      <c r="Z113" s="179">
        <f t="shared" ref="Z113" si="855">SUM(Z100:Z112)</f>
        <v>88728.215273727619</v>
      </c>
      <c r="AA113" s="179">
        <f t="shared" ref="AA113" si="856">SUM(AA100:AA112)</f>
        <v>0</v>
      </c>
      <c r="AB113" s="179">
        <f t="shared" ref="AB113" si="857">SUM(AB100:AB112)</f>
        <v>0</v>
      </c>
      <c r="AC113" s="179">
        <f t="shared" ref="AC113" si="858">SUM(AC100:AC112)</f>
        <v>0</v>
      </c>
      <c r="AD113" s="189">
        <f t="shared" ref="AD113" si="859">SUM(AD100:AD112)</f>
        <v>0</v>
      </c>
      <c r="AE113" s="69">
        <f t="shared" si="805"/>
        <v>177456.43054745524</v>
      </c>
      <c r="AG113" s="70"/>
      <c r="AH113" s="187" t="s">
        <v>43</v>
      </c>
      <c r="AI113" s="179">
        <f>SUM(AI100:AI112)</f>
        <v>0</v>
      </c>
      <c r="AJ113" s="179">
        <f t="shared" ref="AJ113" si="860">SUM(AJ100:AJ112)</f>
        <v>0</v>
      </c>
      <c r="AK113" s="179">
        <f t="shared" ref="AK113" si="861">SUM(AK100:AK112)</f>
        <v>0</v>
      </c>
      <c r="AL113" s="179">
        <f t="shared" ref="AL113" si="862">SUM(AL100:AL112)</f>
        <v>0</v>
      </c>
      <c r="AM113" s="179">
        <f t="shared" ref="AM113" si="863">SUM(AM100:AM112)</f>
        <v>0</v>
      </c>
      <c r="AN113" s="179">
        <f t="shared" ref="AN113" si="864">SUM(AN100:AN112)</f>
        <v>0</v>
      </c>
      <c r="AO113" s="179">
        <f t="shared" ref="AO113" si="865">SUM(AO100:AO112)</f>
        <v>82534.67454733749</v>
      </c>
      <c r="AP113" s="179">
        <f t="shared" ref="AP113" si="866">SUM(AP100:AP112)</f>
        <v>82534.67454733749</v>
      </c>
      <c r="AQ113" s="179">
        <f t="shared" ref="AQ113" si="867">SUM(AQ100:AQ112)</f>
        <v>0</v>
      </c>
      <c r="AR113" s="179">
        <f t="shared" ref="AR113" si="868">SUM(AR100:AR112)</f>
        <v>0</v>
      </c>
      <c r="AS113" s="179">
        <f t="shared" ref="AS113" si="869">SUM(AS100:AS112)</f>
        <v>0</v>
      </c>
      <c r="AT113" s="189">
        <f t="shared" ref="AT113" si="870">SUM(AT100:AT112)</f>
        <v>0</v>
      </c>
      <c r="AU113" s="69">
        <f t="shared" si="817"/>
        <v>165069.34909467498</v>
      </c>
      <c r="AW113" s="70"/>
      <c r="AX113" s="187" t="s">
        <v>43</v>
      </c>
      <c r="AY113" s="179">
        <f>SUM(AY100:AY112)</f>
        <v>0</v>
      </c>
      <c r="AZ113" s="179">
        <f t="shared" ref="AZ113" si="871">SUM(AZ100:AZ112)</f>
        <v>0</v>
      </c>
      <c r="BA113" s="179">
        <f t="shared" ref="BA113" si="872">SUM(BA100:BA112)</f>
        <v>0</v>
      </c>
      <c r="BB113" s="179">
        <f t="shared" ref="BB113" si="873">SUM(BB100:BB112)</f>
        <v>0</v>
      </c>
      <c r="BC113" s="179">
        <f t="shared" ref="BC113" si="874">SUM(BC100:BC112)</f>
        <v>0</v>
      </c>
      <c r="BD113" s="179">
        <f t="shared" ref="BD113" si="875">SUM(BD100:BD112)</f>
        <v>0</v>
      </c>
      <c r="BE113" s="179">
        <f t="shared" ref="BE113" si="876">SUM(BE100:BE112)</f>
        <v>20148.336720353785</v>
      </c>
      <c r="BF113" s="179">
        <f t="shared" ref="BF113" si="877">SUM(BF100:BF112)</f>
        <v>20148.336720353785</v>
      </c>
      <c r="BG113" s="179">
        <f t="shared" ref="BG113" si="878">SUM(BG100:BG112)</f>
        <v>0</v>
      </c>
      <c r="BH113" s="179">
        <f t="shared" ref="BH113" si="879">SUM(BH100:BH112)</f>
        <v>0</v>
      </c>
      <c r="BI113" s="179">
        <f t="shared" ref="BI113" si="880">SUM(BI100:BI112)</f>
        <v>0</v>
      </c>
      <c r="BJ113" s="189">
        <f t="shared" ref="BJ113" si="881">SUM(BJ100:BJ112)</f>
        <v>0</v>
      </c>
      <c r="BK113" s="69">
        <f t="shared" si="829"/>
        <v>40296.673440707571</v>
      </c>
      <c r="BM113" s="302">
        <f t="shared" ref="BM113" si="882">SUM(BM100:BM112)</f>
        <v>0</v>
      </c>
      <c r="BN113" s="302">
        <f t="shared" ref="BN113" si="883">SUM(BN100:BN112)</f>
        <v>0</v>
      </c>
      <c r="BO113" s="302">
        <f t="shared" ref="BO113" si="884">SUM(BO100:BO112)</f>
        <v>0</v>
      </c>
      <c r="BP113" s="302">
        <f t="shared" ref="BP113" si="885">SUM(BP100:BP112)</f>
        <v>0</v>
      </c>
      <c r="BQ113" s="302">
        <f t="shared" ref="BQ113" si="886">SUM(BQ100:BQ112)</f>
        <v>0</v>
      </c>
      <c r="BR113" s="302">
        <f t="shared" ref="BR113" si="887">SUM(BR100:BR112)</f>
        <v>0</v>
      </c>
      <c r="BS113" s="302">
        <f t="shared" ref="BS113" si="888">SUM(BS100:BS112)</f>
        <v>0</v>
      </c>
      <c r="BU113" s="302">
        <f t="shared" ref="BU113" si="889">SUM(BU100:BU112)</f>
        <v>0</v>
      </c>
      <c r="BV113" s="302">
        <f t="shared" ref="BV113" si="890">SUM(BV100:BV112)</f>
        <v>0</v>
      </c>
      <c r="BW113" s="302">
        <f t="shared" ref="BW113" si="891">SUM(BW100:BW112)</f>
        <v>0</v>
      </c>
      <c r="BX113" s="302">
        <f t="shared" ref="BX113" si="892">SUM(BX100:BX112)</f>
        <v>0</v>
      </c>
      <c r="BY113" s="302">
        <f t="shared" ref="BY113" si="893">SUM(BY100:BY112)</f>
        <v>0</v>
      </c>
      <c r="BZ113" s="302">
        <f t="shared" ref="BZ113" si="894">SUM(BZ100:BZ112)</f>
        <v>0</v>
      </c>
      <c r="CA113" s="302">
        <f t="shared" ref="CA113" si="895">SUM(CA100:CA112)</f>
        <v>0</v>
      </c>
      <c r="CC113" s="302">
        <f t="shared" ref="CC113" si="896">SUM(CC100:CC112)</f>
        <v>0</v>
      </c>
      <c r="CD113" s="302">
        <f t="shared" ref="CD113" si="897">SUM(CD100:CD112)</f>
        <v>0</v>
      </c>
      <c r="CE113" s="302">
        <f t="shared" ref="CE113" si="898">SUM(CE100:CE112)</f>
        <v>0</v>
      </c>
      <c r="CF113" s="302">
        <f t="shared" ref="CF113" si="899">SUM(CF100:CF112)</f>
        <v>0</v>
      </c>
      <c r="CG113" s="302">
        <f t="shared" ref="CG113" si="900">SUM(CG100:CG112)</f>
        <v>0</v>
      </c>
      <c r="CH113" s="302">
        <f t="shared" ref="CH113" si="901">SUM(CH100:CH112)</f>
        <v>0</v>
      </c>
      <c r="CI113" s="302">
        <f t="shared" ref="CI113" si="902">SUM(CI100:CI112)</f>
        <v>0</v>
      </c>
      <c r="CK113" s="302">
        <f t="shared" ref="CK113" si="903">SUM(CK100:CK112)</f>
        <v>0</v>
      </c>
      <c r="CL113" s="302">
        <f t="shared" ref="CL113" si="904">SUM(CL100:CL112)</f>
        <v>0</v>
      </c>
      <c r="CM113" s="302">
        <f t="shared" ref="CM113" si="905">SUM(CM100:CM112)</f>
        <v>0</v>
      </c>
      <c r="CN113" s="302">
        <f t="shared" ref="CN113" si="906">SUM(CN100:CN112)</f>
        <v>0</v>
      </c>
      <c r="CO113" s="302">
        <f t="shared" ref="CO113" si="907">SUM(CO100:CO112)</f>
        <v>0</v>
      </c>
      <c r="CP113" s="302">
        <f t="shared" ref="CP113" si="908">SUM(CP100:CP112)</f>
        <v>0</v>
      </c>
      <c r="CQ113" s="302">
        <f t="shared" ref="CQ113" si="909">SUM(CQ100:CQ112)</f>
        <v>0</v>
      </c>
      <c r="CR113" s="291" t="s">
        <v>231</v>
      </c>
      <c r="CT113" s="187" t="s">
        <v>43</v>
      </c>
      <c r="CU113" s="369">
        <f>SUM(CU100:CU112)</f>
        <v>0</v>
      </c>
      <c r="CV113" s="369">
        <f t="shared" ref="CV113:DF113" si="910">SUM(CV100:CV112)</f>
        <v>0</v>
      </c>
      <c r="CW113" s="369">
        <f t="shared" si="910"/>
        <v>0</v>
      </c>
      <c r="CX113" s="369">
        <f t="shared" si="910"/>
        <v>0</v>
      </c>
      <c r="CY113" s="369">
        <f t="shared" si="910"/>
        <v>0</v>
      </c>
      <c r="CZ113" s="369">
        <f t="shared" si="910"/>
        <v>0</v>
      </c>
      <c r="DA113" s="369">
        <f t="shared" si="910"/>
        <v>1.5332642150549536E-3</v>
      </c>
      <c r="DB113" s="369">
        <f t="shared" si="910"/>
        <v>1.5332642150549536E-3</v>
      </c>
      <c r="DC113" s="369">
        <f t="shared" si="910"/>
        <v>0</v>
      </c>
      <c r="DD113" s="369">
        <f t="shared" si="910"/>
        <v>0</v>
      </c>
      <c r="DE113" s="369">
        <f t="shared" si="910"/>
        <v>0</v>
      </c>
      <c r="DF113" s="383">
        <f t="shared" si="910"/>
        <v>0</v>
      </c>
      <c r="DG113" s="372">
        <f t="shared" si="830"/>
        <v>3.0665284301099071E-3</v>
      </c>
      <c r="DH113" s="384">
        <f>SUM(CU100:DF112)</f>
        <v>3.0665284301099071E-3</v>
      </c>
      <c r="DI113" s="70"/>
      <c r="DJ113" s="187" t="s">
        <v>43</v>
      </c>
      <c r="DK113" s="369">
        <f>SUM(DK100:DK112)</f>
        <v>0</v>
      </c>
      <c r="DL113" s="369">
        <f t="shared" ref="DL113:DV113" si="911">SUM(DL100:DL112)</f>
        <v>0</v>
      </c>
      <c r="DM113" s="369">
        <f t="shared" si="911"/>
        <v>0</v>
      </c>
      <c r="DN113" s="369">
        <f t="shared" si="911"/>
        <v>0</v>
      </c>
      <c r="DO113" s="369">
        <f t="shared" si="911"/>
        <v>0</v>
      </c>
      <c r="DP113" s="369">
        <f t="shared" si="911"/>
        <v>0</v>
      </c>
      <c r="DQ113" s="369">
        <f t="shared" si="911"/>
        <v>0.23106306060866569</v>
      </c>
      <c r="DR113" s="369">
        <f t="shared" si="911"/>
        <v>0.23106306060866569</v>
      </c>
      <c r="DS113" s="369">
        <f t="shared" si="911"/>
        <v>0</v>
      </c>
      <c r="DT113" s="369">
        <f t="shared" si="911"/>
        <v>0</v>
      </c>
      <c r="DU113" s="369">
        <f t="shared" si="911"/>
        <v>0</v>
      </c>
      <c r="DV113" s="383">
        <f t="shared" si="911"/>
        <v>0</v>
      </c>
      <c r="DW113" s="372">
        <f t="shared" si="831"/>
        <v>0.46212612121733138</v>
      </c>
      <c r="DX113" s="384">
        <f>SUM(DK100:DV112)</f>
        <v>0.46212612121733138</v>
      </c>
      <c r="DY113" s="70"/>
      <c r="DZ113" s="187" t="s">
        <v>43</v>
      </c>
      <c r="EA113" s="369">
        <f>SUM(EA100:EA112)</f>
        <v>0</v>
      </c>
      <c r="EB113" s="369">
        <f t="shared" ref="EB113:EL113" si="912">SUM(EB100:EB112)</f>
        <v>0</v>
      </c>
      <c r="EC113" s="369">
        <f t="shared" si="912"/>
        <v>0</v>
      </c>
      <c r="ED113" s="369">
        <f t="shared" si="912"/>
        <v>0</v>
      </c>
      <c r="EE113" s="369">
        <f t="shared" si="912"/>
        <v>0</v>
      </c>
      <c r="EF113" s="369">
        <f t="shared" si="912"/>
        <v>0</v>
      </c>
      <c r="EG113" s="369">
        <f t="shared" si="912"/>
        <v>0.21493404830035806</v>
      </c>
      <c r="EH113" s="369">
        <f t="shared" si="912"/>
        <v>0.21493404830035806</v>
      </c>
      <c r="EI113" s="369">
        <f t="shared" si="912"/>
        <v>0</v>
      </c>
      <c r="EJ113" s="369">
        <f t="shared" si="912"/>
        <v>0</v>
      </c>
      <c r="EK113" s="369">
        <f t="shared" si="912"/>
        <v>0</v>
      </c>
      <c r="EL113" s="383">
        <f t="shared" si="912"/>
        <v>0</v>
      </c>
      <c r="EM113" s="372">
        <f t="shared" si="832"/>
        <v>0.42986809660071612</v>
      </c>
      <c r="EN113" s="384">
        <f>SUM(EA100:EL112)</f>
        <v>0.42986809660071612</v>
      </c>
      <c r="EO113" s="70"/>
      <c r="EP113" s="187" t="s">
        <v>43</v>
      </c>
      <c r="EQ113" s="369">
        <f>SUM(EQ100:EQ112)</f>
        <v>0</v>
      </c>
      <c r="ER113" s="369">
        <f t="shared" ref="ER113:FB113" si="913">SUM(ER100:ER112)</f>
        <v>0</v>
      </c>
      <c r="ES113" s="369">
        <f t="shared" si="913"/>
        <v>0</v>
      </c>
      <c r="ET113" s="369">
        <f t="shared" si="913"/>
        <v>0</v>
      </c>
      <c r="EU113" s="369">
        <f t="shared" si="913"/>
        <v>0</v>
      </c>
      <c r="EV113" s="369">
        <f t="shared" si="913"/>
        <v>0</v>
      </c>
      <c r="EW113" s="369">
        <f t="shared" si="913"/>
        <v>5.246962687592132E-2</v>
      </c>
      <c r="EX113" s="369">
        <f t="shared" si="913"/>
        <v>5.246962687592132E-2</v>
      </c>
      <c r="EY113" s="369">
        <f t="shared" si="913"/>
        <v>0</v>
      </c>
      <c r="EZ113" s="369">
        <f t="shared" si="913"/>
        <v>0</v>
      </c>
      <c r="FA113" s="369">
        <f t="shared" si="913"/>
        <v>0</v>
      </c>
      <c r="FB113" s="383">
        <f t="shared" si="913"/>
        <v>0</v>
      </c>
      <c r="FC113" s="372">
        <f t="shared" si="833"/>
        <v>0.10493925375184264</v>
      </c>
      <c r="FD113" s="289">
        <f>SUM(CU100:DF112,DK100:DV112,EA100:EL112,EQ100:FB112)</f>
        <v>1</v>
      </c>
    </row>
    <row r="114" spans="1:160" ht="21.5" thickBot="1" x14ac:dyDescent="0.4">
      <c r="A114" s="71"/>
      <c r="Q114" s="71"/>
      <c r="AG114" s="71"/>
      <c r="AW114" s="71"/>
      <c r="BK114" s="299" t="s">
        <v>189</v>
      </c>
      <c r="BL114" s="298">
        <f>SUM(C100:N112,S100:AD112,AI100:AT112,AY100:BJ112)</f>
        <v>384000.00000000006</v>
      </c>
      <c r="BM114" s="302"/>
      <c r="BN114" s="302"/>
      <c r="BO114" s="302"/>
      <c r="BP114" s="302"/>
      <c r="BQ114" s="302"/>
      <c r="BR114" s="302"/>
      <c r="BS114" s="302"/>
      <c r="BU114" s="302"/>
      <c r="BV114" s="302"/>
      <c r="BW114" s="302"/>
      <c r="BX114" s="302"/>
      <c r="BY114" s="302"/>
      <c r="BZ114" s="302"/>
      <c r="CA114" s="302"/>
      <c r="CC114" s="302"/>
      <c r="CD114" s="302"/>
      <c r="CE114" s="302"/>
      <c r="CF114" s="302"/>
      <c r="CG114" s="302"/>
      <c r="CH114" s="302"/>
      <c r="CI114" s="302"/>
      <c r="CK114" s="302"/>
      <c r="CL114" s="302"/>
      <c r="CM114" s="302"/>
      <c r="CN114" s="302"/>
      <c r="CO114" s="302"/>
      <c r="CP114" s="302"/>
      <c r="CQ114" s="302"/>
      <c r="CR114" s="293">
        <f>'FORECAST OVERVIEW'!D26</f>
        <v>384000</v>
      </c>
      <c r="CS114" s="71"/>
      <c r="DF114" s="102"/>
      <c r="DG114" s="102"/>
      <c r="DH114" s="102"/>
      <c r="DI114" s="71"/>
      <c r="DV114" s="102"/>
      <c r="DW114" s="102"/>
      <c r="DX114" s="102"/>
      <c r="DY114" s="71"/>
      <c r="EL114" s="102"/>
      <c r="EM114" s="102"/>
      <c r="EN114" s="102"/>
      <c r="EO114" s="71"/>
      <c r="FB114" s="102"/>
      <c r="FC114" s="102"/>
      <c r="FD114" s="289">
        <f>DG113+DW113+EM113+FC113</f>
        <v>1</v>
      </c>
    </row>
    <row r="115" spans="1:160" ht="21.5" thickBot="1" x14ac:dyDescent="0.4">
      <c r="A115" s="71"/>
      <c r="B115" s="174" t="s">
        <v>36</v>
      </c>
      <c r="C115" s="336" t="s">
        <v>203</v>
      </c>
      <c r="D115" s="336" t="s">
        <v>204</v>
      </c>
      <c r="E115" s="336" t="s">
        <v>205</v>
      </c>
      <c r="F115" s="336" t="s">
        <v>206</v>
      </c>
      <c r="G115" s="336" t="s">
        <v>44</v>
      </c>
      <c r="H115" s="336" t="s">
        <v>207</v>
      </c>
      <c r="I115" s="336" t="s">
        <v>208</v>
      </c>
      <c r="J115" s="336" t="s">
        <v>209</v>
      </c>
      <c r="K115" s="336" t="s">
        <v>210</v>
      </c>
      <c r="L115" s="336" t="s">
        <v>211</v>
      </c>
      <c r="M115" s="336" t="s">
        <v>212</v>
      </c>
      <c r="N115" s="336" t="s">
        <v>213</v>
      </c>
      <c r="O115" s="176" t="s">
        <v>34</v>
      </c>
      <c r="Q115" s="71"/>
      <c r="R115" s="174" t="s">
        <v>36</v>
      </c>
      <c r="S115" s="336" t="s">
        <v>203</v>
      </c>
      <c r="T115" s="336" t="s">
        <v>204</v>
      </c>
      <c r="U115" s="336" t="s">
        <v>205</v>
      </c>
      <c r="V115" s="336" t="s">
        <v>206</v>
      </c>
      <c r="W115" s="336" t="s">
        <v>44</v>
      </c>
      <c r="X115" s="336" t="s">
        <v>207</v>
      </c>
      <c r="Y115" s="336" t="s">
        <v>208</v>
      </c>
      <c r="Z115" s="336" t="s">
        <v>209</v>
      </c>
      <c r="AA115" s="336" t="s">
        <v>210</v>
      </c>
      <c r="AB115" s="336" t="s">
        <v>211</v>
      </c>
      <c r="AC115" s="336" t="s">
        <v>212</v>
      </c>
      <c r="AD115" s="336" t="s">
        <v>213</v>
      </c>
      <c r="AE115" s="176" t="s">
        <v>34</v>
      </c>
      <c r="AG115" s="71"/>
      <c r="AH115" s="174" t="s">
        <v>36</v>
      </c>
      <c r="AI115" s="336" t="s">
        <v>203</v>
      </c>
      <c r="AJ115" s="336" t="s">
        <v>204</v>
      </c>
      <c r="AK115" s="336" t="s">
        <v>205</v>
      </c>
      <c r="AL115" s="336" t="s">
        <v>206</v>
      </c>
      <c r="AM115" s="336" t="s">
        <v>44</v>
      </c>
      <c r="AN115" s="336" t="s">
        <v>207</v>
      </c>
      <c r="AO115" s="336" t="s">
        <v>208</v>
      </c>
      <c r="AP115" s="336" t="s">
        <v>209</v>
      </c>
      <c r="AQ115" s="336" t="s">
        <v>210</v>
      </c>
      <c r="AR115" s="336" t="s">
        <v>211</v>
      </c>
      <c r="AS115" s="336" t="s">
        <v>212</v>
      </c>
      <c r="AT115" s="336" t="s">
        <v>213</v>
      </c>
      <c r="AU115" s="176" t="s">
        <v>34</v>
      </c>
      <c r="AW115" s="71"/>
      <c r="AX115" s="174" t="s">
        <v>36</v>
      </c>
      <c r="AY115" s="336" t="s">
        <v>203</v>
      </c>
      <c r="AZ115" s="336" t="s">
        <v>204</v>
      </c>
      <c r="BA115" s="336" t="s">
        <v>205</v>
      </c>
      <c r="BB115" s="336" t="s">
        <v>206</v>
      </c>
      <c r="BC115" s="336" t="s">
        <v>44</v>
      </c>
      <c r="BD115" s="336" t="s">
        <v>207</v>
      </c>
      <c r="BE115" s="336" t="s">
        <v>208</v>
      </c>
      <c r="BF115" s="336" t="s">
        <v>209</v>
      </c>
      <c r="BG115" s="336" t="s">
        <v>210</v>
      </c>
      <c r="BH115" s="336" t="s">
        <v>211</v>
      </c>
      <c r="BI115" s="336" t="s">
        <v>212</v>
      </c>
      <c r="BJ115" s="336" t="s">
        <v>213</v>
      </c>
      <c r="BK115" s="176" t="s">
        <v>34</v>
      </c>
      <c r="BM115" s="301">
        <v>44166</v>
      </c>
      <c r="BN115" s="301">
        <v>44197</v>
      </c>
      <c r="BO115" s="301">
        <v>44228</v>
      </c>
      <c r="BP115" s="301">
        <v>44256</v>
      </c>
      <c r="BQ115" s="301">
        <v>44287</v>
      </c>
      <c r="BR115" s="301">
        <v>44317</v>
      </c>
      <c r="BS115" s="301">
        <v>44348</v>
      </c>
      <c r="BU115" s="301">
        <v>44166</v>
      </c>
      <c r="BV115" s="301">
        <v>44197</v>
      </c>
      <c r="BW115" s="301">
        <v>44228</v>
      </c>
      <c r="BX115" s="301">
        <v>44256</v>
      </c>
      <c r="BY115" s="301">
        <v>44287</v>
      </c>
      <c r="BZ115" s="301">
        <v>44317</v>
      </c>
      <c r="CA115" s="301">
        <v>44348</v>
      </c>
      <c r="CC115" s="301">
        <v>44166</v>
      </c>
      <c r="CD115" s="301">
        <v>44197</v>
      </c>
      <c r="CE115" s="301">
        <v>44228</v>
      </c>
      <c r="CF115" s="301">
        <v>44256</v>
      </c>
      <c r="CG115" s="301">
        <v>44287</v>
      </c>
      <c r="CH115" s="301">
        <v>44317</v>
      </c>
      <c r="CI115" s="301">
        <v>44348</v>
      </c>
      <c r="CK115" s="301">
        <v>44166</v>
      </c>
      <c r="CL115" s="301">
        <v>44197</v>
      </c>
      <c r="CM115" s="301">
        <v>44228</v>
      </c>
      <c r="CN115" s="301">
        <v>44256</v>
      </c>
      <c r="CO115" s="301">
        <v>44287</v>
      </c>
      <c r="CP115" s="301">
        <v>44317</v>
      </c>
      <c r="CQ115" s="301">
        <v>44348</v>
      </c>
      <c r="CS115" s="71"/>
      <c r="CT115" s="174" t="s">
        <v>36</v>
      </c>
      <c r="CU115" s="175" t="s">
        <v>203</v>
      </c>
      <c r="CV115" s="175" t="s">
        <v>204</v>
      </c>
      <c r="CW115" s="175" t="s">
        <v>205</v>
      </c>
      <c r="CX115" s="175" t="s">
        <v>206</v>
      </c>
      <c r="CY115" s="175" t="s">
        <v>44</v>
      </c>
      <c r="CZ115" s="175" t="s">
        <v>207</v>
      </c>
      <c r="DA115" s="175" t="s">
        <v>208</v>
      </c>
      <c r="DB115" s="175" t="s">
        <v>209</v>
      </c>
      <c r="DC115" s="175" t="s">
        <v>210</v>
      </c>
      <c r="DD115" s="175" t="s">
        <v>211</v>
      </c>
      <c r="DE115" s="175" t="s">
        <v>212</v>
      </c>
      <c r="DF115" s="175" t="s">
        <v>213</v>
      </c>
      <c r="DG115" s="176" t="s">
        <v>34</v>
      </c>
      <c r="DH115" s="102"/>
      <c r="DI115" s="71"/>
      <c r="DJ115" s="174" t="s">
        <v>36</v>
      </c>
      <c r="DK115" s="175" t="s">
        <v>203</v>
      </c>
      <c r="DL115" s="175" t="s">
        <v>204</v>
      </c>
      <c r="DM115" s="175" t="s">
        <v>205</v>
      </c>
      <c r="DN115" s="175" t="s">
        <v>206</v>
      </c>
      <c r="DO115" s="175" t="s">
        <v>44</v>
      </c>
      <c r="DP115" s="175" t="s">
        <v>207</v>
      </c>
      <c r="DQ115" s="175" t="s">
        <v>208</v>
      </c>
      <c r="DR115" s="175" t="s">
        <v>209</v>
      </c>
      <c r="DS115" s="175" t="s">
        <v>210</v>
      </c>
      <c r="DT115" s="175" t="s">
        <v>211</v>
      </c>
      <c r="DU115" s="175" t="s">
        <v>212</v>
      </c>
      <c r="DV115" s="175" t="s">
        <v>213</v>
      </c>
      <c r="DW115" s="176" t="s">
        <v>34</v>
      </c>
      <c r="DX115" s="102"/>
      <c r="DY115" s="71"/>
      <c r="DZ115" s="174" t="s">
        <v>36</v>
      </c>
      <c r="EA115" s="175" t="s">
        <v>203</v>
      </c>
      <c r="EB115" s="175" t="s">
        <v>204</v>
      </c>
      <c r="EC115" s="175" t="s">
        <v>205</v>
      </c>
      <c r="ED115" s="175" t="s">
        <v>206</v>
      </c>
      <c r="EE115" s="175" t="s">
        <v>44</v>
      </c>
      <c r="EF115" s="175" t="s">
        <v>207</v>
      </c>
      <c r="EG115" s="175" t="s">
        <v>208</v>
      </c>
      <c r="EH115" s="175" t="s">
        <v>209</v>
      </c>
      <c r="EI115" s="175" t="s">
        <v>210</v>
      </c>
      <c r="EJ115" s="175" t="s">
        <v>211</v>
      </c>
      <c r="EK115" s="175" t="s">
        <v>212</v>
      </c>
      <c r="EL115" s="175" t="s">
        <v>213</v>
      </c>
      <c r="EM115" s="176" t="s">
        <v>34</v>
      </c>
      <c r="EN115" s="102"/>
      <c r="EO115" s="71"/>
      <c r="EP115" s="174" t="s">
        <v>36</v>
      </c>
      <c r="EQ115" s="175" t="s">
        <v>203</v>
      </c>
      <c r="ER115" s="175" t="s">
        <v>204</v>
      </c>
      <c r="ES115" s="175" t="s">
        <v>205</v>
      </c>
      <c r="ET115" s="175" t="s">
        <v>206</v>
      </c>
      <c r="EU115" s="175" t="s">
        <v>44</v>
      </c>
      <c r="EV115" s="175" t="s">
        <v>207</v>
      </c>
      <c r="EW115" s="175" t="s">
        <v>208</v>
      </c>
      <c r="EX115" s="175" t="s">
        <v>209</v>
      </c>
      <c r="EY115" s="175" t="s">
        <v>210</v>
      </c>
      <c r="EZ115" s="175" t="s">
        <v>211</v>
      </c>
      <c r="FA115" s="175" t="s">
        <v>212</v>
      </c>
      <c r="FB115" s="175" t="s">
        <v>213</v>
      </c>
      <c r="FC115" s="176" t="s">
        <v>34</v>
      </c>
    </row>
    <row r="116" spans="1:160" ht="15" customHeight="1" x14ac:dyDescent="0.35">
      <c r="A116" s="492" t="s">
        <v>68</v>
      </c>
      <c r="B116" s="186" t="s">
        <v>66</v>
      </c>
      <c r="C116" s="296">
        <f t="shared" ref="C116:C128" si="914">$CR$130*CU116</f>
        <v>0</v>
      </c>
      <c r="D116" s="296">
        <f t="shared" ref="D116:D128" si="915">$CR$130*CV116</f>
        <v>0</v>
      </c>
      <c r="E116" s="296">
        <f t="shared" ref="E116:E128" si="916">$CR$130*CW116</f>
        <v>0</v>
      </c>
      <c r="F116" s="296">
        <f t="shared" ref="F116:F128" si="917">$CR$130*CX116</f>
        <v>0</v>
      </c>
      <c r="G116" s="296">
        <f>$CR$130*CY116</f>
        <v>0</v>
      </c>
      <c r="H116" s="296">
        <f t="shared" ref="H116:H128" si="918">$CR$130*CZ116</f>
        <v>0</v>
      </c>
      <c r="I116" s="296">
        <f t="shared" ref="I116:I128" si="919">$CR$130*DA116</f>
        <v>0</v>
      </c>
      <c r="J116" s="296">
        <f t="shared" ref="J116:J128" si="920">$CR$130*DB116</f>
        <v>0</v>
      </c>
      <c r="K116" s="296">
        <f t="shared" ref="K116:K128" si="921">$CR$130*DC116</f>
        <v>0</v>
      </c>
      <c r="L116" s="296">
        <f t="shared" ref="L116:L128" si="922">$CR$130*DD116</f>
        <v>0</v>
      </c>
      <c r="M116" s="296">
        <f t="shared" ref="M116:M128" si="923">$CR$130*DE116</f>
        <v>0</v>
      </c>
      <c r="N116" s="296">
        <f t="shared" ref="N116:N128" si="924">$CR$130*DF116</f>
        <v>0</v>
      </c>
      <c r="O116" s="66">
        <f t="shared" ref="O116:O129" si="925">SUM(C116:N116)</f>
        <v>0</v>
      </c>
      <c r="Q116" s="492" t="s">
        <v>68</v>
      </c>
      <c r="R116" s="186" t="s">
        <v>66</v>
      </c>
      <c r="S116" s="296">
        <f t="shared" ref="S116:S128" si="926">$CR$130*DK116</f>
        <v>0</v>
      </c>
      <c r="T116" s="296">
        <f t="shared" ref="T116:T128" si="927">$CR$130*DL116</f>
        <v>0</v>
      </c>
      <c r="U116" s="296">
        <f t="shared" ref="U116:U128" si="928">$CR$130*DM116</f>
        <v>0</v>
      </c>
      <c r="V116" s="296">
        <f t="shared" ref="V116:V128" si="929">$CR$130*DN116</f>
        <v>0</v>
      </c>
      <c r="W116" s="296">
        <f t="shared" ref="W116:W128" si="930">$CR$130*DO116</f>
        <v>0</v>
      </c>
      <c r="X116" s="296">
        <f t="shared" ref="X116:X128" si="931">$CR$130*DP116</f>
        <v>0</v>
      </c>
      <c r="Y116" s="296">
        <f t="shared" ref="Y116:Y128" si="932">$CR$130*DQ116</f>
        <v>0</v>
      </c>
      <c r="Z116" s="296">
        <f t="shared" ref="Z116:Z128" si="933">$CR$130*DR116</f>
        <v>0</v>
      </c>
      <c r="AA116" s="296">
        <f t="shared" ref="AA116:AA128" si="934">$CR$130*DS116</f>
        <v>0</v>
      </c>
      <c r="AB116" s="296">
        <f t="shared" ref="AB116:AB128" si="935">$CR$130*DT116</f>
        <v>0</v>
      </c>
      <c r="AC116" s="296">
        <f t="shared" ref="AC116:AC128" si="936">$CR$130*DU116</f>
        <v>0</v>
      </c>
      <c r="AD116" s="296">
        <f t="shared" ref="AD116:AD128" si="937">$CR$130*DV116</f>
        <v>0</v>
      </c>
      <c r="AE116" s="66">
        <f t="shared" ref="AE116:AE129" si="938">SUM(S116:AD116)</f>
        <v>0</v>
      </c>
      <c r="AG116" s="492" t="s">
        <v>68</v>
      </c>
      <c r="AH116" s="186" t="s">
        <v>66</v>
      </c>
      <c r="AI116" s="296">
        <f t="shared" ref="AI116:AI128" si="939">$CR$130*EA116</f>
        <v>0</v>
      </c>
      <c r="AJ116" s="296">
        <f t="shared" ref="AJ116:AJ128" si="940">$CR$130*EB116</f>
        <v>0</v>
      </c>
      <c r="AK116" s="296">
        <f t="shared" ref="AK116:AK128" si="941">$CR$130*EC116</f>
        <v>0</v>
      </c>
      <c r="AL116" s="296">
        <f t="shared" ref="AL116:AL128" si="942">$CR$130*ED116</f>
        <v>0</v>
      </c>
      <c r="AM116" s="296">
        <f t="shared" ref="AM116:AM128" si="943">$CR$130*EE116</f>
        <v>0</v>
      </c>
      <c r="AN116" s="296">
        <f t="shared" ref="AN116:AN128" si="944">$CR$130*EF116</f>
        <v>0</v>
      </c>
      <c r="AO116" s="296">
        <f t="shared" ref="AO116:AO128" si="945">$CR$130*EG116</f>
        <v>0</v>
      </c>
      <c r="AP116" s="296">
        <f t="shared" ref="AP116:AP128" si="946">$CR$130*EH116</f>
        <v>0</v>
      </c>
      <c r="AQ116" s="296">
        <f t="shared" ref="AQ116:AQ128" si="947">$CR$130*EI116</f>
        <v>0</v>
      </c>
      <c r="AR116" s="296">
        <f t="shared" ref="AR116:AR128" si="948">$CR$130*EJ116</f>
        <v>0</v>
      </c>
      <c r="AS116" s="296">
        <f t="shared" ref="AS116:AS128" si="949">$CR$130*EK116</f>
        <v>0</v>
      </c>
      <c r="AT116" s="296">
        <f t="shared" ref="AT116:AT128" si="950">$CR$130*EL116</f>
        <v>0</v>
      </c>
      <c r="AU116" s="66">
        <f t="shared" ref="AU116:AU129" si="951">SUM(AI116:AT116)</f>
        <v>0</v>
      </c>
      <c r="AW116" s="492" t="s">
        <v>68</v>
      </c>
      <c r="AX116" s="186" t="s">
        <v>66</v>
      </c>
      <c r="AY116" s="296">
        <f t="shared" ref="AY116:AY128" si="952">$CR$130*EQ116</f>
        <v>0</v>
      </c>
      <c r="AZ116" s="296">
        <f t="shared" ref="AZ116:AZ128" si="953">$CR$130*ER116</f>
        <v>0</v>
      </c>
      <c r="BA116" s="296">
        <f t="shared" ref="BA116:BA128" si="954">$CR$130*ES116</f>
        <v>0</v>
      </c>
      <c r="BB116" s="296">
        <f t="shared" ref="BB116:BB128" si="955">$CR$130*ET116</f>
        <v>0</v>
      </c>
      <c r="BC116" s="296">
        <f t="shared" ref="BC116:BC128" si="956">$CR$130*EU116</f>
        <v>0</v>
      </c>
      <c r="BD116" s="296">
        <f t="shared" ref="BD116:BD128" si="957">$CR$130*EV116</f>
        <v>0</v>
      </c>
      <c r="BE116" s="296">
        <f t="shared" ref="BE116:BE128" si="958">$CR$130*EW116</f>
        <v>0</v>
      </c>
      <c r="BF116" s="296">
        <f t="shared" ref="BF116:BF128" si="959">$CR$130*EX116</f>
        <v>0</v>
      </c>
      <c r="BG116" s="296">
        <f t="shared" ref="BG116:BG128" si="960">$CR$130*EY116</f>
        <v>0</v>
      </c>
      <c r="BH116" s="296">
        <f t="shared" ref="BH116:BH128" si="961">$CR$130*EZ116</f>
        <v>0</v>
      </c>
      <c r="BI116" s="296">
        <f t="shared" ref="BI116:BI128" si="962">$CR$130*FA116</f>
        <v>0</v>
      </c>
      <c r="BJ116" s="296">
        <f t="shared" ref="BJ116:BJ128" si="963">$CR$130*FB116</f>
        <v>0</v>
      </c>
      <c r="BK116" s="66">
        <f t="shared" ref="BK116:BK129" si="964">SUM(AY116:BJ116)</f>
        <v>0</v>
      </c>
      <c r="BL116" s="183"/>
      <c r="BM116" s="302">
        <v>0</v>
      </c>
      <c r="BN116" s="302">
        <v>0</v>
      </c>
      <c r="BO116" s="302">
        <v>0</v>
      </c>
      <c r="BP116" s="302">
        <v>0</v>
      </c>
      <c r="BQ116" s="302">
        <v>0</v>
      </c>
      <c r="BR116" s="302">
        <v>0</v>
      </c>
      <c r="BS116" s="302">
        <v>0</v>
      </c>
      <c r="BU116" s="302">
        <v>0</v>
      </c>
      <c r="BV116" s="302">
        <v>0</v>
      </c>
      <c r="BW116" s="302">
        <v>0</v>
      </c>
      <c r="BX116" s="302">
        <v>0</v>
      </c>
      <c r="BY116" s="302">
        <v>0</v>
      </c>
      <c r="BZ116" s="302">
        <v>0</v>
      </c>
      <c r="CA116" s="302">
        <v>0</v>
      </c>
      <c r="CC116" s="302">
        <v>0</v>
      </c>
      <c r="CD116" s="302">
        <v>0</v>
      </c>
      <c r="CE116" s="302">
        <v>0</v>
      </c>
      <c r="CF116" s="302">
        <v>0</v>
      </c>
      <c r="CG116" s="302">
        <v>0</v>
      </c>
      <c r="CH116" s="302">
        <v>0</v>
      </c>
      <c r="CI116" s="302">
        <v>0</v>
      </c>
      <c r="CK116" s="302">
        <v>0</v>
      </c>
      <c r="CL116" s="302">
        <v>0</v>
      </c>
      <c r="CM116" s="302">
        <v>0</v>
      </c>
      <c r="CN116" s="302">
        <v>0</v>
      </c>
      <c r="CO116" s="302">
        <v>0</v>
      </c>
      <c r="CP116" s="302">
        <v>0</v>
      </c>
      <c r="CQ116" s="302">
        <v>0</v>
      </c>
      <c r="CS116" s="492" t="s">
        <v>68</v>
      </c>
      <c r="CT116" s="186" t="s">
        <v>66</v>
      </c>
      <c r="CU116" s="382">
        <v>0</v>
      </c>
      <c r="CV116" s="367">
        <v>0</v>
      </c>
      <c r="CW116" s="367">
        <v>0</v>
      </c>
      <c r="CX116" s="367">
        <v>0</v>
      </c>
      <c r="CY116" s="367">
        <v>0</v>
      </c>
      <c r="CZ116" s="367">
        <v>0</v>
      </c>
      <c r="DA116" s="367">
        <v>0</v>
      </c>
      <c r="DB116" s="367">
        <v>0</v>
      </c>
      <c r="DC116" s="367">
        <v>0</v>
      </c>
      <c r="DD116" s="367">
        <v>0</v>
      </c>
      <c r="DE116" s="367">
        <v>0</v>
      </c>
      <c r="DF116" s="367">
        <v>0</v>
      </c>
      <c r="DG116" s="368">
        <f t="shared" ref="DG116:DG129" si="965">SUM(CU116:DF116)</f>
        <v>0</v>
      </c>
      <c r="DH116" s="102"/>
      <c r="DI116" s="492" t="s">
        <v>68</v>
      </c>
      <c r="DJ116" s="186" t="s">
        <v>66</v>
      </c>
      <c r="DK116" s="382">
        <v>0</v>
      </c>
      <c r="DL116" s="367">
        <v>0</v>
      </c>
      <c r="DM116" s="367">
        <v>0</v>
      </c>
      <c r="DN116" s="367">
        <v>0</v>
      </c>
      <c r="DO116" s="367">
        <v>0</v>
      </c>
      <c r="DP116" s="367">
        <v>0</v>
      </c>
      <c r="DQ116" s="367">
        <v>0</v>
      </c>
      <c r="DR116" s="367">
        <v>0</v>
      </c>
      <c r="DS116" s="367">
        <v>0</v>
      </c>
      <c r="DT116" s="367">
        <v>0</v>
      </c>
      <c r="DU116" s="367">
        <v>0</v>
      </c>
      <c r="DV116" s="367">
        <v>0</v>
      </c>
      <c r="DW116" s="368">
        <f t="shared" ref="DW116:DW129" si="966">SUM(DK116:DV116)</f>
        <v>0</v>
      </c>
      <c r="DX116" s="102"/>
      <c r="DY116" s="492" t="s">
        <v>68</v>
      </c>
      <c r="DZ116" s="186" t="s">
        <v>66</v>
      </c>
      <c r="EA116" s="382">
        <v>0</v>
      </c>
      <c r="EB116" s="367">
        <v>0</v>
      </c>
      <c r="EC116" s="367">
        <v>0</v>
      </c>
      <c r="ED116" s="367">
        <v>0</v>
      </c>
      <c r="EE116" s="367">
        <v>0</v>
      </c>
      <c r="EF116" s="367">
        <v>0</v>
      </c>
      <c r="EG116" s="367">
        <v>0</v>
      </c>
      <c r="EH116" s="367">
        <v>0</v>
      </c>
      <c r="EI116" s="367">
        <v>0</v>
      </c>
      <c r="EJ116" s="367">
        <v>0</v>
      </c>
      <c r="EK116" s="367">
        <v>0</v>
      </c>
      <c r="EL116" s="367">
        <v>0</v>
      </c>
      <c r="EM116" s="368">
        <f t="shared" ref="EM116:EM129" si="967">SUM(EA116:EL116)</f>
        <v>0</v>
      </c>
      <c r="EN116" s="102"/>
      <c r="EO116" s="492" t="s">
        <v>68</v>
      </c>
      <c r="EP116" s="186" t="s">
        <v>66</v>
      </c>
      <c r="EQ116" s="382">
        <v>0</v>
      </c>
      <c r="ER116" s="367">
        <v>0</v>
      </c>
      <c r="ES116" s="367">
        <v>0</v>
      </c>
      <c r="ET116" s="367">
        <v>0</v>
      </c>
      <c r="EU116" s="367">
        <v>0</v>
      </c>
      <c r="EV116" s="367">
        <v>0</v>
      </c>
      <c r="EW116" s="367">
        <v>0</v>
      </c>
      <c r="EX116" s="367">
        <v>0</v>
      </c>
      <c r="EY116" s="367">
        <v>0</v>
      </c>
      <c r="EZ116" s="367">
        <v>0</v>
      </c>
      <c r="FA116" s="367">
        <v>0</v>
      </c>
      <c r="FB116" s="367">
        <v>0</v>
      </c>
      <c r="FC116" s="368">
        <f t="shared" ref="FC116:FC129" si="968">SUM(EQ116:FB116)</f>
        <v>0</v>
      </c>
    </row>
    <row r="117" spans="1:160" x14ac:dyDescent="0.35">
      <c r="A117" s="493"/>
      <c r="B117" s="186" t="s">
        <v>65</v>
      </c>
      <c r="C117" s="296">
        <f t="shared" si="914"/>
        <v>0</v>
      </c>
      <c r="D117" s="296">
        <f t="shared" si="915"/>
        <v>0</v>
      </c>
      <c r="E117" s="296">
        <f t="shared" si="916"/>
        <v>0</v>
      </c>
      <c r="F117" s="296">
        <f t="shared" si="917"/>
        <v>0</v>
      </c>
      <c r="G117" s="296">
        <f t="shared" ref="G117:G128" si="969">$CR$130*CY117</f>
        <v>0</v>
      </c>
      <c r="H117" s="296">
        <f t="shared" si="918"/>
        <v>0</v>
      </c>
      <c r="I117" s="296">
        <f t="shared" si="919"/>
        <v>0</v>
      </c>
      <c r="J117" s="296">
        <f t="shared" si="920"/>
        <v>0</v>
      </c>
      <c r="K117" s="296">
        <f t="shared" si="921"/>
        <v>0</v>
      </c>
      <c r="L117" s="296">
        <f t="shared" si="922"/>
        <v>0</v>
      </c>
      <c r="M117" s="296">
        <f t="shared" si="923"/>
        <v>0</v>
      </c>
      <c r="N117" s="296">
        <f t="shared" si="924"/>
        <v>0</v>
      </c>
      <c r="O117" s="66">
        <f t="shared" si="925"/>
        <v>0</v>
      </c>
      <c r="Q117" s="493"/>
      <c r="R117" s="186" t="s">
        <v>65</v>
      </c>
      <c r="S117" s="296">
        <f t="shared" si="926"/>
        <v>0</v>
      </c>
      <c r="T117" s="296">
        <f t="shared" si="927"/>
        <v>0</v>
      </c>
      <c r="U117" s="296">
        <f t="shared" si="928"/>
        <v>0</v>
      </c>
      <c r="V117" s="296">
        <f t="shared" si="929"/>
        <v>0</v>
      </c>
      <c r="W117" s="296">
        <f t="shared" si="930"/>
        <v>0</v>
      </c>
      <c r="X117" s="296">
        <f t="shared" si="931"/>
        <v>0</v>
      </c>
      <c r="Y117" s="296">
        <f t="shared" si="932"/>
        <v>0</v>
      </c>
      <c r="Z117" s="296">
        <f t="shared" si="933"/>
        <v>0</v>
      </c>
      <c r="AA117" s="296">
        <f t="shared" si="934"/>
        <v>0</v>
      </c>
      <c r="AB117" s="296">
        <f t="shared" si="935"/>
        <v>0</v>
      </c>
      <c r="AC117" s="296">
        <f t="shared" si="936"/>
        <v>0</v>
      </c>
      <c r="AD117" s="296">
        <f t="shared" si="937"/>
        <v>0</v>
      </c>
      <c r="AE117" s="66">
        <f t="shared" si="938"/>
        <v>0</v>
      </c>
      <c r="AG117" s="493"/>
      <c r="AH117" s="186" t="s">
        <v>65</v>
      </c>
      <c r="AI117" s="296">
        <f t="shared" si="939"/>
        <v>0</v>
      </c>
      <c r="AJ117" s="296">
        <f t="shared" si="940"/>
        <v>0</v>
      </c>
      <c r="AK117" s="296">
        <f t="shared" si="941"/>
        <v>0</v>
      </c>
      <c r="AL117" s="296">
        <f t="shared" si="942"/>
        <v>0</v>
      </c>
      <c r="AM117" s="296">
        <f t="shared" si="943"/>
        <v>0</v>
      </c>
      <c r="AN117" s="296">
        <f t="shared" si="944"/>
        <v>0</v>
      </c>
      <c r="AO117" s="296">
        <f t="shared" si="945"/>
        <v>0</v>
      </c>
      <c r="AP117" s="296">
        <f t="shared" si="946"/>
        <v>0</v>
      </c>
      <c r="AQ117" s="296">
        <f t="shared" si="947"/>
        <v>0</v>
      </c>
      <c r="AR117" s="296">
        <f t="shared" si="948"/>
        <v>0</v>
      </c>
      <c r="AS117" s="296">
        <f t="shared" si="949"/>
        <v>0</v>
      </c>
      <c r="AT117" s="296">
        <f t="shared" si="950"/>
        <v>0</v>
      </c>
      <c r="AU117" s="66">
        <f t="shared" si="951"/>
        <v>0</v>
      </c>
      <c r="AW117" s="493"/>
      <c r="AX117" s="186" t="s">
        <v>65</v>
      </c>
      <c r="AY117" s="296">
        <f t="shared" si="952"/>
        <v>0</v>
      </c>
      <c r="AZ117" s="296">
        <f t="shared" si="953"/>
        <v>0</v>
      </c>
      <c r="BA117" s="296">
        <f t="shared" si="954"/>
        <v>0</v>
      </c>
      <c r="BB117" s="296">
        <f t="shared" si="955"/>
        <v>0</v>
      </c>
      <c r="BC117" s="296">
        <f t="shared" si="956"/>
        <v>0</v>
      </c>
      <c r="BD117" s="296">
        <f t="shared" si="957"/>
        <v>0</v>
      </c>
      <c r="BE117" s="296">
        <f t="shared" si="958"/>
        <v>0</v>
      </c>
      <c r="BF117" s="296">
        <f t="shared" si="959"/>
        <v>0</v>
      </c>
      <c r="BG117" s="296">
        <f t="shared" si="960"/>
        <v>0</v>
      </c>
      <c r="BH117" s="296">
        <f t="shared" si="961"/>
        <v>0</v>
      </c>
      <c r="BI117" s="296">
        <f t="shared" si="962"/>
        <v>0</v>
      </c>
      <c r="BJ117" s="296">
        <f t="shared" si="963"/>
        <v>0</v>
      </c>
      <c r="BK117" s="66">
        <f t="shared" si="964"/>
        <v>0</v>
      </c>
      <c r="BM117" s="302">
        <v>0</v>
      </c>
      <c r="BN117" s="302">
        <v>0</v>
      </c>
      <c r="BO117" s="302">
        <v>0</v>
      </c>
      <c r="BP117" s="302">
        <v>0</v>
      </c>
      <c r="BQ117" s="302">
        <v>0</v>
      </c>
      <c r="BR117" s="302">
        <v>0</v>
      </c>
      <c r="BS117" s="302">
        <v>0</v>
      </c>
      <c r="BU117" s="302">
        <v>0</v>
      </c>
      <c r="BV117" s="302">
        <v>0</v>
      </c>
      <c r="BW117" s="302">
        <v>0</v>
      </c>
      <c r="BX117" s="302">
        <v>0</v>
      </c>
      <c r="BY117" s="302">
        <v>0</v>
      </c>
      <c r="BZ117" s="302">
        <v>0</v>
      </c>
      <c r="CA117" s="302">
        <v>0</v>
      </c>
      <c r="CC117" s="302">
        <v>0</v>
      </c>
      <c r="CD117" s="302">
        <v>0</v>
      </c>
      <c r="CE117" s="302">
        <v>0</v>
      </c>
      <c r="CF117" s="302">
        <v>0</v>
      </c>
      <c r="CG117" s="302">
        <v>0</v>
      </c>
      <c r="CH117" s="302">
        <v>0</v>
      </c>
      <c r="CI117" s="302">
        <v>0</v>
      </c>
      <c r="CK117" s="302">
        <v>0</v>
      </c>
      <c r="CL117" s="302">
        <v>0</v>
      </c>
      <c r="CM117" s="302">
        <v>0</v>
      </c>
      <c r="CN117" s="302">
        <v>0</v>
      </c>
      <c r="CO117" s="302">
        <v>0</v>
      </c>
      <c r="CP117" s="302">
        <v>0</v>
      </c>
      <c r="CQ117" s="302">
        <v>0</v>
      </c>
      <c r="CS117" s="493"/>
      <c r="CT117" s="186" t="s">
        <v>65</v>
      </c>
      <c r="CU117" s="367">
        <v>0</v>
      </c>
      <c r="CV117" s="367">
        <v>0</v>
      </c>
      <c r="CW117" s="367">
        <v>0</v>
      </c>
      <c r="CX117" s="367">
        <v>0</v>
      </c>
      <c r="CY117" s="367">
        <v>0</v>
      </c>
      <c r="CZ117" s="367">
        <v>0</v>
      </c>
      <c r="DA117" s="367">
        <v>0</v>
      </c>
      <c r="DB117" s="367">
        <v>0</v>
      </c>
      <c r="DC117" s="367">
        <v>0</v>
      </c>
      <c r="DD117" s="367">
        <v>0</v>
      </c>
      <c r="DE117" s="367">
        <v>0</v>
      </c>
      <c r="DF117" s="367">
        <v>0</v>
      </c>
      <c r="DG117" s="368">
        <f t="shared" si="965"/>
        <v>0</v>
      </c>
      <c r="DH117" s="102"/>
      <c r="DI117" s="493"/>
      <c r="DJ117" s="186" t="s">
        <v>65</v>
      </c>
      <c r="DK117" s="367">
        <v>0</v>
      </c>
      <c r="DL117" s="367">
        <v>0</v>
      </c>
      <c r="DM117" s="367">
        <v>0</v>
      </c>
      <c r="DN117" s="367">
        <v>0</v>
      </c>
      <c r="DO117" s="367">
        <v>0</v>
      </c>
      <c r="DP117" s="367">
        <v>0</v>
      </c>
      <c r="DQ117" s="367">
        <v>0</v>
      </c>
      <c r="DR117" s="367">
        <v>0</v>
      </c>
      <c r="DS117" s="367">
        <v>0</v>
      </c>
      <c r="DT117" s="367">
        <v>0</v>
      </c>
      <c r="DU117" s="367">
        <v>0</v>
      </c>
      <c r="DV117" s="367">
        <v>0</v>
      </c>
      <c r="DW117" s="368">
        <f t="shared" si="966"/>
        <v>0</v>
      </c>
      <c r="DX117" s="102"/>
      <c r="DY117" s="493"/>
      <c r="DZ117" s="186" t="s">
        <v>65</v>
      </c>
      <c r="EA117" s="367">
        <v>0</v>
      </c>
      <c r="EB117" s="367">
        <v>0</v>
      </c>
      <c r="EC117" s="367">
        <v>0</v>
      </c>
      <c r="ED117" s="367">
        <v>0</v>
      </c>
      <c r="EE117" s="367">
        <v>0</v>
      </c>
      <c r="EF117" s="367">
        <v>0</v>
      </c>
      <c r="EG117" s="367">
        <v>0</v>
      </c>
      <c r="EH117" s="367">
        <v>0</v>
      </c>
      <c r="EI117" s="367">
        <v>0</v>
      </c>
      <c r="EJ117" s="367">
        <v>0</v>
      </c>
      <c r="EK117" s="367">
        <v>0</v>
      </c>
      <c r="EL117" s="367">
        <v>0</v>
      </c>
      <c r="EM117" s="368">
        <f t="shared" si="967"/>
        <v>0</v>
      </c>
      <c r="EN117" s="102"/>
      <c r="EO117" s="493"/>
      <c r="EP117" s="186" t="s">
        <v>65</v>
      </c>
      <c r="EQ117" s="367">
        <v>0</v>
      </c>
      <c r="ER117" s="367">
        <v>0</v>
      </c>
      <c r="ES117" s="367">
        <v>0</v>
      </c>
      <c r="ET117" s="367">
        <v>0</v>
      </c>
      <c r="EU117" s="367">
        <v>0</v>
      </c>
      <c r="EV117" s="367">
        <v>0</v>
      </c>
      <c r="EW117" s="367">
        <v>0</v>
      </c>
      <c r="EX117" s="367">
        <v>0</v>
      </c>
      <c r="EY117" s="367">
        <v>0</v>
      </c>
      <c r="EZ117" s="367">
        <v>0</v>
      </c>
      <c r="FA117" s="367">
        <v>0</v>
      </c>
      <c r="FB117" s="367">
        <v>0</v>
      </c>
      <c r="FC117" s="368">
        <f t="shared" si="968"/>
        <v>0</v>
      </c>
    </row>
    <row r="118" spans="1:160" x14ac:dyDescent="0.35">
      <c r="A118" s="493"/>
      <c r="B118" s="186" t="s">
        <v>64</v>
      </c>
      <c r="C118" s="296">
        <f t="shared" si="914"/>
        <v>0</v>
      </c>
      <c r="D118" s="296">
        <f t="shared" si="915"/>
        <v>0</v>
      </c>
      <c r="E118" s="296">
        <f t="shared" si="916"/>
        <v>0</v>
      </c>
      <c r="F118" s="296">
        <f t="shared" si="917"/>
        <v>0</v>
      </c>
      <c r="G118" s="296">
        <f t="shared" si="969"/>
        <v>0</v>
      </c>
      <c r="H118" s="296">
        <f t="shared" si="918"/>
        <v>0</v>
      </c>
      <c r="I118" s="296">
        <f t="shared" si="919"/>
        <v>0</v>
      </c>
      <c r="J118" s="296">
        <f t="shared" si="920"/>
        <v>0</v>
      </c>
      <c r="K118" s="296">
        <f t="shared" si="921"/>
        <v>0</v>
      </c>
      <c r="L118" s="296">
        <f t="shared" si="922"/>
        <v>0</v>
      </c>
      <c r="M118" s="296">
        <f t="shared" si="923"/>
        <v>0</v>
      </c>
      <c r="N118" s="296">
        <f t="shared" si="924"/>
        <v>0</v>
      </c>
      <c r="O118" s="66">
        <f t="shared" si="925"/>
        <v>0</v>
      </c>
      <c r="Q118" s="493"/>
      <c r="R118" s="186" t="s">
        <v>64</v>
      </c>
      <c r="S118" s="296">
        <f t="shared" si="926"/>
        <v>0</v>
      </c>
      <c r="T118" s="296">
        <f t="shared" si="927"/>
        <v>0</v>
      </c>
      <c r="U118" s="296">
        <f t="shared" si="928"/>
        <v>0</v>
      </c>
      <c r="V118" s="296">
        <f t="shared" si="929"/>
        <v>0</v>
      </c>
      <c r="W118" s="296">
        <f t="shared" si="930"/>
        <v>0</v>
      </c>
      <c r="X118" s="296">
        <f t="shared" si="931"/>
        <v>0</v>
      </c>
      <c r="Y118" s="296">
        <f t="shared" si="932"/>
        <v>0</v>
      </c>
      <c r="Z118" s="296">
        <f t="shared" si="933"/>
        <v>0</v>
      </c>
      <c r="AA118" s="296">
        <f t="shared" si="934"/>
        <v>0</v>
      </c>
      <c r="AB118" s="296">
        <f t="shared" si="935"/>
        <v>0</v>
      </c>
      <c r="AC118" s="296">
        <f t="shared" si="936"/>
        <v>0</v>
      </c>
      <c r="AD118" s="296">
        <f t="shared" si="937"/>
        <v>0</v>
      </c>
      <c r="AE118" s="66">
        <f t="shared" si="938"/>
        <v>0</v>
      </c>
      <c r="AG118" s="493"/>
      <c r="AH118" s="186" t="s">
        <v>64</v>
      </c>
      <c r="AI118" s="296">
        <f t="shared" si="939"/>
        <v>0</v>
      </c>
      <c r="AJ118" s="296">
        <f t="shared" si="940"/>
        <v>0</v>
      </c>
      <c r="AK118" s="296">
        <f t="shared" si="941"/>
        <v>0</v>
      </c>
      <c r="AL118" s="296">
        <f t="shared" si="942"/>
        <v>0</v>
      </c>
      <c r="AM118" s="296">
        <f t="shared" si="943"/>
        <v>0</v>
      </c>
      <c r="AN118" s="296">
        <f t="shared" si="944"/>
        <v>0</v>
      </c>
      <c r="AO118" s="296">
        <f t="shared" si="945"/>
        <v>0</v>
      </c>
      <c r="AP118" s="296">
        <f t="shared" si="946"/>
        <v>0</v>
      </c>
      <c r="AQ118" s="296">
        <f t="shared" si="947"/>
        <v>0</v>
      </c>
      <c r="AR118" s="296">
        <f t="shared" si="948"/>
        <v>0</v>
      </c>
      <c r="AS118" s="296">
        <f t="shared" si="949"/>
        <v>0</v>
      </c>
      <c r="AT118" s="296">
        <f t="shared" si="950"/>
        <v>0</v>
      </c>
      <c r="AU118" s="66">
        <f t="shared" si="951"/>
        <v>0</v>
      </c>
      <c r="AW118" s="493"/>
      <c r="AX118" s="186" t="s">
        <v>64</v>
      </c>
      <c r="AY118" s="296">
        <f t="shared" si="952"/>
        <v>0</v>
      </c>
      <c r="AZ118" s="296">
        <f t="shared" si="953"/>
        <v>0</v>
      </c>
      <c r="BA118" s="296">
        <f t="shared" si="954"/>
        <v>0</v>
      </c>
      <c r="BB118" s="296">
        <f t="shared" si="955"/>
        <v>0</v>
      </c>
      <c r="BC118" s="296">
        <f t="shared" si="956"/>
        <v>0</v>
      </c>
      <c r="BD118" s="296">
        <f t="shared" si="957"/>
        <v>0</v>
      </c>
      <c r="BE118" s="296">
        <f t="shared" si="958"/>
        <v>0</v>
      </c>
      <c r="BF118" s="296">
        <f t="shared" si="959"/>
        <v>0</v>
      </c>
      <c r="BG118" s="296">
        <f t="shared" si="960"/>
        <v>0</v>
      </c>
      <c r="BH118" s="296">
        <f t="shared" si="961"/>
        <v>0</v>
      </c>
      <c r="BI118" s="296">
        <f t="shared" si="962"/>
        <v>0</v>
      </c>
      <c r="BJ118" s="296">
        <f t="shared" si="963"/>
        <v>0</v>
      </c>
      <c r="BK118" s="66">
        <f t="shared" si="964"/>
        <v>0</v>
      </c>
      <c r="BM118" s="302">
        <v>0</v>
      </c>
      <c r="BN118" s="302">
        <v>0</v>
      </c>
      <c r="BO118" s="302">
        <v>0</v>
      </c>
      <c r="BP118" s="302">
        <v>0</v>
      </c>
      <c r="BQ118" s="302">
        <v>0</v>
      </c>
      <c r="BR118" s="302">
        <v>0</v>
      </c>
      <c r="BS118" s="302">
        <v>0</v>
      </c>
      <c r="BU118" s="302">
        <v>0</v>
      </c>
      <c r="BV118" s="302">
        <v>0</v>
      </c>
      <c r="BW118" s="302">
        <v>0</v>
      </c>
      <c r="BX118" s="302">
        <v>0</v>
      </c>
      <c r="BY118" s="302">
        <v>0</v>
      </c>
      <c r="BZ118" s="302">
        <v>0</v>
      </c>
      <c r="CA118" s="302">
        <v>0</v>
      </c>
      <c r="CC118" s="302">
        <v>0</v>
      </c>
      <c r="CD118" s="302">
        <v>0</v>
      </c>
      <c r="CE118" s="302">
        <v>0</v>
      </c>
      <c r="CF118" s="302">
        <v>0</v>
      </c>
      <c r="CG118" s="302">
        <v>0</v>
      </c>
      <c r="CH118" s="302">
        <v>0</v>
      </c>
      <c r="CI118" s="302">
        <v>0</v>
      </c>
      <c r="CK118" s="302">
        <v>0</v>
      </c>
      <c r="CL118" s="302">
        <v>0</v>
      </c>
      <c r="CM118" s="302">
        <v>0</v>
      </c>
      <c r="CN118" s="302">
        <v>0</v>
      </c>
      <c r="CO118" s="302">
        <v>0</v>
      </c>
      <c r="CP118" s="302">
        <v>0</v>
      </c>
      <c r="CQ118" s="302">
        <v>0</v>
      </c>
      <c r="CS118" s="493"/>
      <c r="CT118" s="186" t="s">
        <v>64</v>
      </c>
      <c r="CU118" s="367">
        <v>0</v>
      </c>
      <c r="CV118" s="367">
        <v>0</v>
      </c>
      <c r="CW118" s="367">
        <v>0</v>
      </c>
      <c r="CX118" s="367">
        <v>0</v>
      </c>
      <c r="CY118" s="367">
        <v>0</v>
      </c>
      <c r="CZ118" s="367">
        <v>0</v>
      </c>
      <c r="DA118" s="367">
        <v>0</v>
      </c>
      <c r="DB118" s="367">
        <v>0</v>
      </c>
      <c r="DC118" s="367">
        <v>0</v>
      </c>
      <c r="DD118" s="367">
        <v>0</v>
      </c>
      <c r="DE118" s="367">
        <v>0</v>
      </c>
      <c r="DF118" s="367">
        <v>0</v>
      </c>
      <c r="DG118" s="368">
        <f t="shared" si="965"/>
        <v>0</v>
      </c>
      <c r="DH118" s="102"/>
      <c r="DI118" s="493"/>
      <c r="DJ118" s="186" t="s">
        <v>64</v>
      </c>
      <c r="DK118" s="367">
        <v>0</v>
      </c>
      <c r="DL118" s="367">
        <v>0</v>
      </c>
      <c r="DM118" s="367">
        <v>0</v>
      </c>
      <c r="DN118" s="367">
        <v>0</v>
      </c>
      <c r="DO118" s="367">
        <v>0</v>
      </c>
      <c r="DP118" s="367">
        <v>0</v>
      </c>
      <c r="DQ118" s="367">
        <v>0</v>
      </c>
      <c r="DR118" s="367">
        <v>0</v>
      </c>
      <c r="DS118" s="367">
        <v>0</v>
      </c>
      <c r="DT118" s="367">
        <v>0</v>
      </c>
      <c r="DU118" s="367">
        <v>0</v>
      </c>
      <c r="DV118" s="367">
        <v>0</v>
      </c>
      <c r="DW118" s="368">
        <f t="shared" si="966"/>
        <v>0</v>
      </c>
      <c r="DX118" s="102"/>
      <c r="DY118" s="493"/>
      <c r="DZ118" s="186" t="s">
        <v>64</v>
      </c>
      <c r="EA118" s="367">
        <v>0</v>
      </c>
      <c r="EB118" s="367">
        <v>0</v>
      </c>
      <c r="EC118" s="367">
        <v>0</v>
      </c>
      <c r="ED118" s="367">
        <v>0</v>
      </c>
      <c r="EE118" s="367">
        <v>0</v>
      </c>
      <c r="EF118" s="367">
        <v>0</v>
      </c>
      <c r="EG118" s="367">
        <v>0</v>
      </c>
      <c r="EH118" s="367">
        <v>0</v>
      </c>
      <c r="EI118" s="367">
        <v>0</v>
      </c>
      <c r="EJ118" s="367">
        <v>0</v>
      </c>
      <c r="EK118" s="367">
        <v>0</v>
      </c>
      <c r="EL118" s="367">
        <v>0</v>
      </c>
      <c r="EM118" s="368">
        <f t="shared" si="967"/>
        <v>0</v>
      </c>
      <c r="EN118" s="102"/>
      <c r="EO118" s="493"/>
      <c r="EP118" s="186" t="s">
        <v>64</v>
      </c>
      <c r="EQ118" s="367">
        <v>0</v>
      </c>
      <c r="ER118" s="367">
        <v>0</v>
      </c>
      <c r="ES118" s="367">
        <v>0</v>
      </c>
      <c r="ET118" s="367">
        <v>0</v>
      </c>
      <c r="EU118" s="367">
        <v>0</v>
      </c>
      <c r="EV118" s="367">
        <v>0</v>
      </c>
      <c r="EW118" s="367">
        <v>0</v>
      </c>
      <c r="EX118" s="367">
        <v>0</v>
      </c>
      <c r="EY118" s="367">
        <v>0</v>
      </c>
      <c r="EZ118" s="367">
        <v>0</v>
      </c>
      <c r="FA118" s="367">
        <v>0</v>
      </c>
      <c r="FB118" s="367">
        <v>0</v>
      </c>
      <c r="FC118" s="368">
        <f t="shared" si="968"/>
        <v>0</v>
      </c>
    </row>
    <row r="119" spans="1:160" x14ac:dyDescent="0.35">
      <c r="A119" s="493"/>
      <c r="B119" s="186" t="s">
        <v>63</v>
      </c>
      <c r="C119" s="296">
        <f t="shared" si="914"/>
        <v>0</v>
      </c>
      <c r="D119" s="296">
        <f t="shared" si="915"/>
        <v>0</v>
      </c>
      <c r="E119" s="296">
        <f t="shared" si="916"/>
        <v>0</v>
      </c>
      <c r="F119" s="296">
        <f t="shared" si="917"/>
        <v>0</v>
      </c>
      <c r="G119" s="296">
        <f t="shared" si="969"/>
        <v>0</v>
      </c>
      <c r="H119" s="296">
        <f t="shared" si="918"/>
        <v>0</v>
      </c>
      <c r="I119" s="296">
        <f t="shared" si="919"/>
        <v>0</v>
      </c>
      <c r="J119" s="296">
        <f t="shared" si="920"/>
        <v>0</v>
      </c>
      <c r="K119" s="296">
        <f t="shared" si="921"/>
        <v>0</v>
      </c>
      <c r="L119" s="296">
        <f t="shared" si="922"/>
        <v>0</v>
      </c>
      <c r="M119" s="296">
        <f t="shared" si="923"/>
        <v>0</v>
      </c>
      <c r="N119" s="296">
        <f t="shared" si="924"/>
        <v>0</v>
      </c>
      <c r="O119" s="66">
        <f t="shared" si="925"/>
        <v>0</v>
      </c>
      <c r="Q119" s="493"/>
      <c r="R119" s="186" t="s">
        <v>63</v>
      </c>
      <c r="S119" s="296">
        <f t="shared" si="926"/>
        <v>0</v>
      </c>
      <c r="T119" s="296">
        <f t="shared" si="927"/>
        <v>0</v>
      </c>
      <c r="U119" s="296">
        <f t="shared" si="928"/>
        <v>0</v>
      </c>
      <c r="V119" s="296">
        <f t="shared" si="929"/>
        <v>0</v>
      </c>
      <c r="W119" s="296">
        <f t="shared" si="930"/>
        <v>0</v>
      </c>
      <c r="X119" s="296">
        <f t="shared" si="931"/>
        <v>0</v>
      </c>
      <c r="Y119" s="296">
        <f t="shared" si="932"/>
        <v>0</v>
      </c>
      <c r="Z119" s="296">
        <f t="shared" si="933"/>
        <v>0</v>
      </c>
      <c r="AA119" s="296">
        <f t="shared" si="934"/>
        <v>0</v>
      </c>
      <c r="AB119" s="296">
        <f t="shared" si="935"/>
        <v>0</v>
      </c>
      <c r="AC119" s="296">
        <f t="shared" si="936"/>
        <v>0</v>
      </c>
      <c r="AD119" s="296">
        <f t="shared" si="937"/>
        <v>0</v>
      </c>
      <c r="AE119" s="66">
        <f t="shared" si="938"/>
        <v>0</v>
      </c>
      <c r="AG119" s="493"/>
      <c r="AH119" s="186" t="s">
        <v>63</v>
      </c>
      <c r="AI119" s="296">
        <f t="shared" si="939"/>
        <v>0</v>
      </c>
      <c r="AJ119" s="296">
        <f t="shared" si="940"/>
        <v>0</v>
      </c>
      <c r="AK119" s="296">
        <f t="shared" si="941"/>
        <v>0</v>
      </c>
      <c r="AL119" s="296">
        <f t="shared" si="942"/>
        <v>0</v>
      </c>
      <c r="AM119" s="296">
        <f t="shared" si="943"/>
        <v>0</v>
      </c>
      <c r="AN119" s="296">
        <f t="shared" si="944"/>
        <v>0</v>
      </c>
      <c r="AO119" s="296">
        <f t="shared" si="945"/>
        <v>0</v>
      </c>
      <c r="AP119" s="296">
        <f t="shared" si="946"/>
        <v>0</v>
      </c>
      <c r="AQ119" s="296">
        <f t="shared" si="947"/>
        <v>0</v>
      </c>
      <c r="AR119" s="296">
        <f t="shared" si="948"/>
        <v>0</v>
      </c>
      <c r="AS119" s="296">
        <f t="shared" si="949"/>
        <v>0</v>
      </c>
      <c r="AT119" s="296">
        <f t="shared" si="950"/>
        <v>0</v>
      </c>
      <c r="AU119" s="66">
        <f t="shared" si="951"/>
        <v>0</v>
      </c>
      <c r="AW119" s="493"/>
      <c r="AX119" s="186" t="s">
        <v>63</v>
      </c>
      <c r="AY119" s="296">
        <f t="shared" si="952"/>
        <v>0</v>
      </c>
      <c r="AZ119" s="296">
        <f t="shared" si="953"/>
        <v>0</v>
      </c>
      <c r="BA119" s="296">
        <f t="shared" si="954"/>
        <v>0</v>
      </c>
      <c r="BB119" s="296">
        <f t="shared" si="955"/>
        <v>0</v>
      </c>
      <c r="BC119" s="296">
        <f t="shared" si="956"/>
        <v>0</v>
      </c>
      <c r="BD119" s="296">
        <f t="shared" si="957"/>
        <v>0</v>
      </c>
      <c r="BE119" s="296">
        <f t="shared" si="958"/>
        <v>0</v>
      </c>
      <c r="BF119" s="296">
        <f t="shared" si="959"/>
        <v>0</v>
      </c>
      <c r="BG119" s="296">
        <f t="shared" si="960"/>
        <v>0</v>
      </c>
      <c r="BH119" s="296">
        <f t="shared" si="961"/>
        <v>0</v>
      </c>
      <c r="BI119" s="296">
        <f t="shared" si="962"/>
        <v>0</v>
      </c>
      <c r="BJ119" s="296">
        <f t="shared" si="963"/>
        <v>0</v>
      </c>
      <c r="BK119" s="66">
        <f t="shared" si="964"/>
        <v>0</v>
      </c>
      <c r="BM119" s="302">
        <v>0</v>
      </c>
      <c r="BN119" s="302">
        <v>0</v>
      </c>
      <c r="BO119" s="302">
        <v>0</v>
      </c>
      <c r="BP119" s="302">
        <v>0</v>
      </c>
      <c r="BQ119" s="302">
        <v>0</v>
      </c>
      <c r="BR119" s="302">
        <v>0</v>
      </c>
      <c r="BS119" s="302">
        <v>0</v>
      </c>
      <c r="BU119" s="302">
        <v>0</v>
      </c>
      <c r="BV119" s="302">
        <v>0</v>
      </c>
      <c r="BW119" s="302">
        <v>0</v>
      </c>
      <c r="BX119" s="302">
        <v>0</v>
      </c>
      <c r="BY119" s="302">
        <v>0</v>
      </c>
      <c r="BZ119" s="302">
        <v>0</v>
      </c>
      <c r="CA119" s="302">
        <v>0</v>
      </c>
      <c r="CC119" s="302">
        <v>0</v>
      </c>
      <c r="CD119" s="302">
        <v>0</v>
      </c>
      <c r="CE119" s="302">
        <v>0</v>
      </c>
      <c r="CF119" s="302">
        <v>0</v>
      </c>
      <c r="CG119" s="302">
        <v>0</v>
      </c>
      <c r="CH119" s="302">
        <v>0</v>
      </c>
      <c r="CI119" s="302">
        <v>0</v>
      </c>
      <c r="CK119" s="302">
        <v>0</v>
      </c>
      <c r="CL119" s="302">
        <v>0</v>
      </c>
      <c r="CM119" s="302">
        <v>0</v>
      </c>
      <c r="CN119" s="302">
        <v>0</v>
      </c>
      <c r="CO119" s="302">
        <v>0</v>
      </c>
      <c r="CP119" s="302">
        <v>0</v>
      </c>
      <c r="CQ119" s="302">
        <v>0</v>
      </c>
      <c r="CS119" s="493"/>
      <c r="CT119" s="186" t="s">
        <v>63</v>
      </c>
      <c r="CU119" s="367">
        <v>0</v>
      </c>
      <c r="CV119" s="367">
        <v>0</v>
      </c>
      <c r="CW119" s="367">
        <v>0</v>
      </c>
      <c r="CX119" s="367">
        <v>0</v>
      </c>
      <c r="CY119" s="367">
        <v>0</v>
      </c>
      <c r="CZ119" s="367">
        <v>0</v>
      </c>
      <c r="DA119" s="367">
        <v>0</v>
      </c>
      <c r="DB119" s="367">
        <v>0</v>
      </c>
      <c r="DC119" s="367">
        <v>0</v>
      </c>
      <c r="DD119" s="367">
        <v>0</v>
      </c>
      <c r="DE119" s="367">
        <v>0</v>
      </c>
      <c r="DF119" s="367">
        <v>0</v>
      </c>
      <c r="DG119" s="368">
        <f t="shared" si="965"/>
        <v>0</v>
      </c>
      <c r="DH119" s="102"/>
      <c r="DI119" s="493"/>
      <c r="DJ119" s="186" t="s">
        <v>63</v>
      </c>
      <c r="DK119" s="367">
        <v>0</v>
      </c>
      <c r="DL119" s="367">
        <v>0</v>
      </c>
      <c r="DM119" s="367">
        <v>0</v>
      </c>
      <c r="DN119" s="367">
        <v>0</v>
      </c>
      <c r="DO119" s="367">
        <v>0</v>
      </c>
      <c r="DP119" s="367">
        <v>0</v>
      </c>
      <c r="DQ119" s="367">
        <v>0</v>
      </c>
      <c r="DR119" s="367">
        <v>0</v>
      </c>
      <c r="DS119" s="367">
        <v>0</v>
      </c>
      <c r="DT119" s="367">
        <v>0</v>
      </c>
      <c r="DU119" s="367">
        <v>0</v>
      </c>
      <c r="DV119" s="367">
        <v>0</v>
      </c>
      <c r="DW119" s="368">
        <f t="shared" si="966"/>
        <v>0</v>
      </c>
      <c r="DX119" s="102"/>
      <c r="DY119" s="493"/>
      <c r="DZ119" s="186" t="s">
        <v>63</v>
      </c>
      <c r="EA119" s="367">
        <v>0</v>
      </c>
      <c r="EB119" s="367">
        <v>0</v>
      </c>
      <c r="EC119" s="367">
        <v>0</v>
      </c>
      <c r="ED119" s="367">
        <v>0</v>
      </c>
      <c r="EE119" s="367">
        <v>0</v>
      </c>
      <c r="EF119" s="367">
        <v>0</v>
      </c>
      <c r="EG119" s="367">
        <v>0</v>
      </c>
      <c r="EH119" s="367">
        <v>0</v>
      </c>
      <c r="EI119" s="367">
        <v>0</v>
      </c>
      <c r="EJ119" s="367">
        <v>0</v>
      </c>
      <c r="EK119" s="367">
        <v>0</v>
      </c>
      <c r="EL119" s="367">
        <v>0</v>
      </c>
      <c r="EM119" s="368">
        <f t="shared" si="967"/>
        <v>0</v>
      </c>
      <c r="EN119" s="102"/>
      <c r="EO119" s="493"/>
      <c r="EP119" s="186" t="s">
        <v>63</v>
      </c>
      <c r="EQ119" s="367">
        <v>0</v>
      </c>
      <c r="ER119" s="367">
        <v>0</v>
      </c>
      <c r="ES119" s="367">
        <v>0</v>
      </c>
      <c r="ET119" s="367">
        <v>0</v>
      </c>
      <c r="EU119" s="367">
        <v>0</v>
      </c>
      <c r="EV119" s="367">
        <v>0</v>
      </c>
      <c r="EW119" s="367">
        <v>0</v>
      </c>
      <c r="EX119" s="367">
        <v>0</v>
      </c>
      <c r="EY119" s="367">
        <v>0</v>
      </c>
      <c r="EZ119" s="367">
        <v>0</v>
      </c>
      <c r="FA119" s="367">
        <v>0</v>
      </c>
      <c r="FB119" s="367">
        <v>0</v>
      </c>
      <c r="FC119" s="368">
        <f t="shared" si="968"/>
        <v>0</v>
      </c>
    </row>
    <row r="120" spans="1:160" x14ac:dyDescent="0.35">
      <c r="A120" s="493"/>
      <c r="B120" s="186" t="s">
        <v>62</v>
      </c>
      <c r="C120" s="296">
        <f t="shared" si="914"/>
        <v>0</v>
      </c>
      <c r="D120" s="296">
        <f t="shared" si="915"/>
        <v>0</v>
      </c>
      <c r="E120" s="296">
        <f t="shared" si="916"/>
        <v>0</v>
      </c>
      <c r="F120" s="296">
        <f t="shared" si="917"/>
        <v>26317.522842389604</v>
      </c>
      <c r="G120" s="296">
        <f t="shared" si="969"/>
        <v>0</v>
      </c>
      <c r="H120" s="296">
        <f t="shared" si="918"/>
        <v>0</v>
      </c>
      <c r="I120" s="296">
        <f t="shared" si="919"/>
        <v>0</v>
      </c>
      <c r="J120" s="296">
        <f t="shared" si="920"/>
        <v>0</v>
      </c>
      <c r="K120" s="296">
        <f t="shared" si="921"/>
        <v>0</v>
      </c>
      <c r="L120" s="296">
        <f t="shared" si="922"/>
        <v>171862.21687753205</v>
      </c>
      <c r="M120" s="296">
        <f t="shared" si="923"/>
        <v>6135.2766741909118</v>
      </c>
      <c r="N120" s="296">
        <f t="shared" si="924"/>
        <v>2706.0353793269828</v>
      </c>
      <c r="O120" s="66">
        <f t="shared" si="925"/>
        <v>207021.05177343957</v>
      </c>
      <c r="Q120" s="493"/>
      <c r="R120" s="186" t="s">
        <v>62</v>
      </c>
      <c r="S120" s="296">
        <f t="shared" si="926"/>
        <v>0</v>
      </c>
      <c r="T120" s="296">
        <f t="shared" si="927"/>
        <v>0</v>
      </c>
      <c r="U120" s="296">
        <f t="shared" si="928"/>
        <v>0</v>
      </c>
      <c r="V120" s="296">
        <f t="shared" si="929"/>
        <v>0</v>
      </c>
      <c r="W120" s="296">
        <f t="shared" si="930"/>
        <v>0</v>
      </c>
      <c r="X120" s="296">
        <f t="shared" si="931"/>
        <v>0</v>
      </c>
      <c r="Y120" s="296">
        <f t="shared" si="932"/>
        <v>0</v>
      </c>
      <c r="Z120" s="296">
        <f t="shared" si="933"/>
        <v>0</v>
      </c>
      <c r="AA120" s="296">
        <f t="shared" si="934"/>
        <v>0</v>
      </c>
      <c r="AB120" s="296">
        <f t="shared" si="935"/>
        <v>0</v>
      </c>
      <c r="AC120" s="296">
        <f t="shared" si="936"/>
        <v>0</v>
      </c>
      <c r="AD120" s="296">
        <f t="shared" si="937"/>
        <v>0</v>
      </c>
      <c r="AE120" s="66">
        <f t="shared" si="938"/>
        <v>0</v>
      </c>
      <c r="AG120" s="493"/>
      <c r="AH120" s="186" t="s">
        <v>62</v>
      </c>
      <c r="AI120" s="296">
        <f t="shared" si="939"/>
        <v>0</v>
      </c>
      <c r="AJ120" s="296">
        <f t="shared" si="940"/>
        <v>0</v>
      </c>
      <c r="AK120" s="296">
        <f t="shared" si="941"/>
        <v>0</v>
      </c>
      <c r="AL120" s="296">
        <f t="shared" si="942"/>
        <v>0</v>
      </c>
      <c r="AM120" s="296">
        <f t="shared" si="943"/>
        <v>0</v>
      </c>
      <c r="AN120" s="296">
        <f t="shared" si="944"/>
        <v>0</v>
      </c>
      <c r="AO120" s="296">
        <f t="shared" si="945"/>
        <v>0</v>
      </c>
      <c r="AP120" s="296">
        <f t="shared" si="946"/>
        <v>0</v>
      </c>
      <c r="AQ120" s="296">
        <f t="shared" si="947"/>
        <v>0</v>
      </c>
      <c r="AR120" s="296">
        <f t="shared" si="948"/>
        <v>0</v>
      </c>
      <c r="AS120" s="296">
        <f t="shared" si="949"/>
        <v>0</v>
      </c>
      <c r="AT120" s="296">
        <f t="shared" si="950"/>
        <v>0</v>
      </c>
      <c r="AU120" s="66">
        <f t="shared" si="951"/>
        <v>0</v>
      </c>
      <c r="AW120" s="493"/>
      <c r="AX120" s="186" t="s">
        <v>62</v>
      </c>
      <c r="AY120" s="296">
        <f t="shared" si="952"/>
        <v>0</v>
      </c>
      <c r="AZ120" s="296">
        <f t="shared" si="953"/>
        <v>0</v>
      </c>
      <c r="BA120" s="296">
        <f t="shared" si="954"/>
        <v>0</v>
      </c>
      <c r="BB120" s="296">
        <f t="shared" si="955"/>
        <v>0</v>
      </c>
      <c r="BC120" s="296">
        <f t="shared" si="956"/>
        <v>0</v>
      </c>
      <c r="BD120" s="296">
        <f t="shared" si="957"/>
        <v>0</v>
      </c>
      <c r="BE120" s="296">
        <f t="shared" si="958"/>
        <v>0</v>
      </c>
      <c r="BF120" s="296">
        <f t="shared" si="959"/>
        <v>0</v>
      </c>
      <c r="BG120" s="296">
        <f t="shared" si="960"/>
        <v>0</v>
      </c>
      <c r="BH120" s="296">
        <f t="shared" si="961"/>
        <v>0</v>
      </c>
      <c r="BI120" s="296">
        <f t="shared" si="962"/>
        <v>0</v>
      </c>
      <c r="BJ120" s="296">
        <f t="shared" si="963"/>
        <v>0</v>
      </c>
      <c r="BK120" s="66">
        <f t="shared" si="964"/>
        <v>0</v>
      </c>
      <c r="BM120" s="302">
        <v>0</v>
      </c>
      <c r="BN120" s="302">
        <v>0</v>
      </c>
      <c r="BO120" s="302">
        <v>0</v>
      </c>
      <c r="BP120" s="302">
        <v>0</v>
      </c>
      <c r="BQ120" s="302">
        <v>0</v>
      </c>
      <c r="BR120" s="302">
        <v>0</v>
      </c>
      <c r="BS120" s="302">
        <v>0</v>
      </c>
      <c r="BU120" s="302">
        <v>0</v>
      </c>
      <c r="BV120" s="302">
        <v>0</v>
      </c>
      <c r="BW120" s="302">
        <v>0</v>
      </c>
      <c r="BX120" s="302">
        <v>0</v>
      </c>
      <c r="BY120" s="302">
        <v>0</v>
      </c>
      <c r="BZ120" s="302">
        <v>0</v>
      </c>
      <c r="CA120" s="302">
        <v>0</v>
      </c>
      <c r="CC120" s="302">
        <v>0</v>
      </c>
      <c r="CD120" s="302">
        <v>0</v>
      </c>
      <c r="CE120" s="302">
        <v>0</v>
      </c>
      <c r="CF120" s="302">
        <v>0</v>
      </c>
      <c r="CG120" s="302">
        <v>0</v>
      </c>
      <c r="CH120" s="302">
        <v>0</v>
      </c>
      <c r="CI120" s="302">
        <v>0</v>
      </c>
      <c r="CK120" s="302">
        <v>0</v>
      </c>
      <c r="CL120" s="302">
        <v>0</v>
      </c>
      <c r="CM120" s="302">
        <v>0</v>
      </c>
      <c r="CN120" s="302">
        <v>0</v>
      </c>
      <c r="CO120" s="302">
        <v>0</v>
      </c>
      <c r="CP120" s="302">
        <v>0</v>
      </c>
      <c r="CQ120" s="302">
        <v>0</v>
      </c>
      <c r="CS120" s="493"/>
      <c r="CT120" s="186" t="s">
        <v>62</v>
      </c>
      <c r="CU120" s="367">
        <v>0</v>
      </c>
      <c r="CV120" s="367">
        <v>0</v>
      </c>
      <c r="CW120" s="367">
        <v>0</v>
      </c>
      <c r="CX120" s="367">
        <v>3.1984685353704877E-2</v>
      </c>
      <c r="CY120" s="367">
        <v>0</v>
      </c>
      <c r="CZ120" s="367">
        <v>0</v>
      </c>
      <c r="DA120" s="367">
        <v>0</v>
      </c>
      <c r="DB120" s="367">
        <v>0</v>
      </c>
      <c r="DC120" s="367">
        <v>0</v>
      </c>
      <c r="DD120" s="367">
        <v>0.20887068148238117</v>
      </c>
      <c r="DE120" s="367">
        <v>7.4564348307830054E-3</v>
      </c>
      <c r="DF120" s="367">
        <v>3.2887476029604978E-3</v>
      </c>
      <c r="DG120" s="368">
        <f t="shared" si="965"/>
        <v>0.25160054926982955</v>
      </c>
      <c r="DH120" s="102"/>
      <c r="DI120" s="493"/>
      <c r="DJ120" s="186" t="s">
        <v>62</v>
      </c>
      <c r="DK120" s="367">
        <v>0</v>
      </c>
      <c r="DL120" s="367">
        <v>0</v>
      </c>
      <c r="DM120" s="367">
        <v>0</v>
      </c>
      <c r="DN120" s="367">
        <v>0</v>
      </c>
      <c r="DO120" s="367">
        <v>0</v>
      </c>
      <c r="DP120" s="367">
        <v>0</v>
      </c>
      <c r="DQ120" s="367">
        <v>0</v>
      </c>
      <c r="DR120" s="367">
        <v>0</v>
      </c>
      <c r="DS120" s="367">
        <v>0</v>
      </c>
      <c r="DT120" s="367">
        <v>0</v>
      </c>
      <c r="DU120" s="367">
        <v>0</v>
      </c>
      <c r="DV120" s="367">
        <v>0</v>
      </c>
      <c r="DW120" s="368">
        <f t="shared" si="966"/>
        <v>0</v>
      </c>
      <c r="DX120" s="102"/>
      <c r="DY120" s="493"/>
      <c r="DZ120" s="186" t="s">
        <v>62</v>
      </c>
      <c r="EA120" s="367">
        <v>0</v>
      </c>
      <c r="EB120" s="367">
        <v>0</v>
      </c>
      <c r="EC120" s="367">
        <v>0</v>
      </c>
      <c r="ED120" s="367">
        <v>0</v>
      </c>
      <c r="EE120" s="367">
        <v>0</v>
      </c>
      <c r="EF120" s="367">
        <v>0</v>
      </c>
      <c r="EG120" s="367">
        <v>0</v>
      </c>
      <c r="EH120" s="367">
        <v>0</v>
      </c>
      <c r="EI120" s="367">
        <v>0</v>
      </c>
      <c r="EJ120" s="367">
        <v>0</v>
      </c>
      <c r="EK120" s="367">
        <v>0</v>
      </c>
      <c r="EL120" s="367">
        <v>0</v>
      </c>
      <c r="EM120" s="368">
        <f t="shared" si="967"/>
        <v>0</v>
      </c>
      <c r="EN120" s="102"/>
      <c r="EO120" s="493"/>
      <c r="EP120" s="186" t="s">
        <v>62</v>
      </c>
      <c r="EQ120" s="367">
        <v>0</v>
      </c>
      <c r="ER120" s="367">
        <v>0</v>
      </c>
      <c r="ES120" s="367">
        <v>0</v>
      </c>
      <c r="ET120" s="367">
        <v>0</v>
      </c>
      <c r="EU120" s="367">
        <v>0</v>
      </c>
      <c r="EV120" s="367">
        <v>0</v>
      </c>
      <c r="EW120" s="367">
        <v>0</v>
      </c>
      <c r="EX120" s="367">
        <v>0</v>
      </c>
      <c r="EY120" s="367">
        <v>0</v>
      </c>
      <c r="EZ120" s="367">
        <v>0</v>
      </c>
      <c r="FA120" s="367">
        <v>0</v>
      </c>
      <c r="FB120" s="367">
        <v>0</v>
      </c>
      <c r="FC120" s="368">
        <f t="shared" si="968"/>
        <v>0</v>
      </c>
    </row>
    <row r="121" spans="1:160" x14ac:dyDescent="0.35">
      <c r="A121" s="493"/>
      <c r="B121" s="186" t="s">
        <v>61</v>
      </c>
      <c r="C121" s="296">
        <f t="shared" si="914"/>
        <v>0</v>
      </c>
      <c r="D121" s="296">
        <f t="shared" si="915"/>
        <v>0</v>
      </c>
      <c r="E121" s="296">
        <f t="shared" si="916"/>
        <v>0</v>
      </c>
      <c r="F121" s="296">
        <f t="shared" si="917"/>
        <v>0</v>
      </c>
      <c r="G121" s="296">
        <f t="shared" si="969"/>
        <v>0</v>
      </c>
      <c r="H121" s="296">
        <f t="shared" si="918"/>
        <v>0</v>
      </c>
      <c r="I121" s="296">
        <f t="shared" si="919"/>
        <v>0</v>
      </c>
      <c r="J121" s="296">
        <f t="shared" si="920"/>
        <v>0</v>
      </c>
      <c r="K121" s="296">
        <f t="shared" si="921"/>
        <v>0</v>
      </c>
      <c r="L121" s="296">
        <f t="shared" si="922"/>
        <v>0</v>
      </c>
      <c r="M121" s="296">
        <f t="shared" si="923"/>
        <v>0</v>
      </c>
      <c r="N121" s="296">
        <f t="shared" si="924"/>
        <v>0</v>
      </c>
      <c r="O121" s="66">
        <f t="shared" si="925"/>
        <v>0</v>
      </c>
      <c r="Q121" s="493"/>
      <c r="R121" s="186" t="s">
        <v>61</v>
      </c>
      <c r="S121" s="296">
        <f t="shared" si="926"/>
        <v>0</v>
      </c>
      <c r="T121" s="296">
        <f t="shared" si="927"/>
        <v>0</v>
      </c>
      <c r="U121" s="296">
        <f t="shared" si="928"/>
        <v>0</v>
      </c>
      <c r="V121" s="296">
        <f t="shared" si="929"/>
        <v>0</v>
      </c>
      <c r="W121" s="296">
        <f t="shared" si="930"/>
        <v>0</v>
      </c>
      <c r="X121" s="296">
        <f t="shared" si="931"/>
        <v>0</v>
      </c>
      <c r="Y121" s="296">
        <f t="shared" si="932"/>
        <v>0</v>
      </c>
      <c r="Z121" s="296">
        <f t="shared" si="933"/>
        <v>0</v>
      </c>
      <c r="AA121" s="296">
        <f t="shared" si="934"/>
        <v>0</v>
      </c>
      <c r="AB121" s="296">
        <f t="shared" si="935"/>
        <v>0</v>
      </c>
      <c r="AC121" s="296">
        <f t="shared" si="936"/>
        <v>0</v>
      </c>
      <c r="AD121" s="296">
        <f t="shared" si="937"/>
        <v>0</v>
      </c>
      <c r="AE121" s="66">
        <f t="shared" si="938"/>
        <v>0</v>
      </c>
      <c r="AG121" s="493"/>
      <c r="AH121" s="186" t="s">
        <v>61</v>
      </c>
      <c r="AI121" s="296">
        <f t="shared" si="939"/>
        <v>0</v>
      </c>
      <c r="AJ121" s="296">
        <f t="shared" si="940"/>
        <v>0</v>
      </c>
      <c r="AK121" s="296">
        <f t="shared" si="941"/>
        <v>0</v>
      </c>
      <c r="AL121" s="296">
        <f t="shared" si="942"/>
        <v>0</v>
      </c>
      <c r="AM121" s="296">
        <f t="shared" si="943"/>
        <v>0</v>
      </c>
      <c r="AN121" s="296">
        <f t="shared" si="944"/>
        <v>0</v>
      </c>
      <c r="AO121" s="296">
        <f t="shared" si="945"/>
        <v>0</v>
      </c>
      <c r="AP121" s="296">
        <f t="shared" si="946"/>
        <v>0</v>
      </c>
      <c r="AQ121" s="296">
        <f t="shared" si="947"/>
        <v>0</v>
      </c>
      <c r="AR121" s="296">
        <f t="shared" si="948"/>
        <v>0</v>
      </c>
      <c r="AS121" s="296">
        <f t="shared" si="949"/>
        <v>0</v>
      </c>
      <c r="AT121" s="296">
        <f t="shared" si="950"/>
        <v>0</v>
      </c>
      <c r="AU121" s="66">
        <f t="shared" si="951"/>
        <v>0</v>
      </c>
      <c r="AW121" s="493"/>
      <c r="AX121" s="186" t="s">
        <v>61</v>
      </c>
      <c r="AY121" s="296">
        <f t="shared" si="952"/>
        <v>0</v>
      </c>
      <c r="AZ121" s="296">
        <f t="shared" si="953"/>
        <v>0</v>
      </c>
      <c r="BA121" s="296">
        <f t="shared" si="954"/>
        <v>0</v>
      </c>
      <c r="BB121" s="296">
        <f t="shared" si="955"/>
        <v>0</v>
      </c>
      <c r="BC121" s="296">
        <f t="shared" si="956"/>
        <v>0</v>
      </c>
      <c r="BD121" s="296">
        <f t="shared" si="957"/>
        <v>0</v>
      </c>
      <c r="BE121" s="296">
        <f t="shared" si="958"/>
        <v>0</v>
      </c>
      <c r="BF121" s="296">
        <f t="shared" si="959"/>
        <v>0</v>
      </c>
      <c r="BG121" s="296">
        <f t="shared" si="960"/>
        <v>0</v>
      </c>
      <c r="BH121" s="296">
        <f t="shared" si="961"/>
        <v>0</v>
      </c>
      <c r="BI121" s="296">
        <f t="shared" si="962"/>
        <v>0</v>
      </c>
      <c r="BJ121" s="296">
        <f t="shared" si="963"/>
        <v>0</v>
      </c>
      <c r="BK121" s="66">
        <f t="shared" si="964"/>
        <v>0</v>
      </c>
      <c r="BM121" s="302">
        <v>0</v>
      </c>
      <c r="BN121" s="302">
        <v>0</v>
      </c>
      <c r="BO121" s="302">
        <v>0</v>
      </c>
      <c r="BP121" s="302">
        <v>0</v>
      </c>
      <c r="BQ121" s="302">
        <v>0</v>
      </c>
      <c r="BR121" s="302">
        <v>0</v>
      </c>
      <c r="BS121" s="302">
        <v>0</v>
      </c>
      <c r="BU121" s="302">
        <v>0</v>
      </c>
      <c r="BV121" s="302">
        <v>0</v>
      </c>
      <c r="BW121" s="302">
        <v>0</v>
      </c>
      <c r="BX121" s="302">
        <v>0</v>
      </c>
      <c r="BY121" s="302">
        <v>0</v>
      </c>
      <c r="BZ121" s="302">
        <v>0</v>
      </c>
      <c r="CA121" s="302">
        <v>0</v>
      </c>
      <c r="CC121" s="302">
        <v>0</v>
      </c>
      <c r="CD121" s="302">
        <v>0</v>
      </c>
      <c r="CE121" s="302">
        <v>0</v>
      </c>
      <c r="CF121" s="302">
        <v>0</v>
      </c>
      <c r="CG121" s="302">
        <v>0</v>
      </c>
      <c r="CH121" s="302">
        <v>0</v>
      </c>
      <c r="CI121" s="302">
        <v>0</v>
      </c>
      <c r="CK121" s="302">
        <v>0</v>
      </c>
      <c r="CL121" s="302">
        <v>0</v>
      </c>
      <c r="CM121" s="302">
        <v>0</v>
      </c>
      <c r="CN121" s="302">
        <v>0</v>
      </c>
      <c r="CO121" s="302">
        <v>0</v>
      </c>
      <c r="CP121" s="302">
        <v>0</v>
      </c>
      <c r="CQ121" s="302">
        <v>0</v>
      </c>
      <c r="CS121" s="493"/>
      <c r="CT121" s="186" t="s">
        <v>61</v>
      </c>
      <c r="CU121" s="367">
        <v>0</v>
      </c>
      <c r="CV121" s="367">
        <v>0</v>
      </c>
      <c r="CW121" s="367">
        <v>0</v>
      </c>
      <c r="CX121" s="367">
        <v>0</v>
      </c>
      <c r="CY121" s="367">
        <v>0</v>
      </c>
      <c r="CZ121" s="367">
        <v>0</v>
      </c>
      <c r="DA121" s="367">
        <v>0</v>
      </c>
      <c r="DB121" s="367">
        <v>0</v>
      </c>
      <c r="DC121" s="367">
        <v>0</v>
      </c>
      <c r="DD121" s="367">
        <v>0</v>
      </c>
      <c r="DE121" s="367">
        <v>0</v>
      </c>
      <c r="DF121" s="367">
        <v>0</v>
      </c>
      <c r="DG121" s="368">
        <f t="shared" si="965"/>
        <v>0</v>
      </c>
      <c r="DH121" s="102"/>
      <c r="DI121" s="493"/>
      <c r="DJ121" s="186" t="s">
        <v>61</v>
      </c>
      <c r="DK121" s="367">
        <v>0</v>
      </c>
      <c r="DL121" s="367">
        <v>0</v>
      </c>
      <c r="DM121" s="367">
        <v>0</v>
      </c>
      <c r="DN121" s="367">
        <v>0</v>
      </c>
      <c r="DO121" s="367">
        <v>0</v>
      </c>
      <c r="DP121" s="367">
        <v>0</v>
      </c>
      <c r="DQ121" s="367">
        <v>0</v>
      </c>
      <c r="DR121" s="367">
        <v>0</v>
      </c>
      <c r="DS121" s="367">
        <v>0</v>
      </c>
      <c r="DT121" s="367">
        <v>0</v>
      </c>
      <c r="DU121" s="367">
        <v>0</v>
      </c>
      <c r="DV121" s="367">
        <v>0</v>
      </c>
      <c r="DW121" s="368">
        <f t="shared" si="966"/>
        <v>0</v>
      </c>
      <c r="DX121" s="102"/>
      <c r="DY121" s="493"/>
      <c r="DZ121" s="186" t="s">
        <v>61</v>
      </c>
      <c r="EA121" s="367">
        <v>0</v>
      </c>
      <c r="EB121" s="367">
        <v>0</v>
      </c>
      <c r="EC121" s="367">
        <v>0</v>
      </c>
      <c r="ED121" s="367">
        <v>0</v>
      </c>
      <c r="EE121" s="367">
        <v>0</v>
      </c>
      <c r="EF121" s="367">
        <v>0</v>
      </c>
      <c r="EG121" s="367">
        <v>0</v>
      </c>
      <c r="EH121" s="367">
        <v>0</v>
      </c>
      <c r="EI121" s="367">
        <v>0</v>
      </c>
      <c r="EJ121" s="367">
        <v>0</v>
      </c>
      <c r="EK121" s="367">
        <v>0</v>
      </c>
      <c r="EL121" s="367">
        <v>0</v>
      </c>
      <c r="EM121" s="368">
        <f t="shared" si="967"/>
        <v>0</v>
      </c>
      <c r="EN121" s="102"/>
      <c r="EO121" s="493"/>
      <c r="EP121" s="186" t="s">
        <v>61</v>
      </c>
      <c r="EQ121" s="367">
        <v>0</v>
      </c>
      <c r="ER121" s="367">
        <v>0</v>
      </c>
      <c r="ES121" s="367">
        <v>0</v>
      </c>
      <c r="ET121" s="367">
        <v>0</v>
      </c>
      <c r="EU121" s="367">
        <v>0</v>
      </c>
      <c r="EV121" s="367">
        <v>0</v>
      </c>
      <c r="EW121" s="367">
        <v>0</v>
      </c>
      <c r="EX121" s="367">
        <v>0</v>
      </c>
      <c r="EY121" s="367">
        <v>0</v>
      </c>
      <c r="EZ121" s="367">
        <v>0</v>
      </c>
      <c r="FA121" s="367">
        <v>0</v>
      </c>
      <c r="FB121" s="367">
        <v>0</v>
      </c>
      <c r="FC121" s="368">
        <f t="shared" si="968"/>
        <v>0</v>
      </c>
    </row>
    <row r="122" spans="1:160" x14ac:dyDescent="0.35">
      <c r="A122" s="493"/>
      <c r="B122" s="186" t="s">
        <v>60</v>
      </c>
      <c r="C122" s="296">
        <f t="shared" si="914"/>
        <v>0</v>
      </c>
      <c r="D122" s="296">
        <f t="shared" si="915"/>
        <v>0</v>
      </c>
      <c r="E122" s="296">
        <f t="shared" si="916"/>
        <v>0</v>
      </c>
      <c r="F122" s="296">
        <f t="shared" si="917"/>
        <v>0</v>
      </c>
      <c r="G122" s="296">
        <f t="shared" si="969"/>
        <v>0</v>
      </c>
      <c r="H122" s="296">
        <f t="shared" si="918"/>
        <v>0</v>
      </c>
      <c r="I122" s="296">
        <f t="shared" si="919"/>
        <v>0</v>
      </c>
      <c r="J122" s="296">
        <f t="shared" si="920"/>
        <v>0</v>
      </c>
      <c r="K122" s="296">
        <f t="shared" si="921"/>
        <v>0</v>
      </c>
      <c r="L122" s="296">
        <f t="shared" si="922"/>
        <v>0</v>
      </c>
      <c r="M122" s="296">
        <f t="shared" si="923"/>
        <v>0</v>
      </c>
      <c r="N122" s="296">
        <f t="shared" si="924"/>
        <v>0</v>
      </c>
      <c r="O122" s="66">
        <f t="shared" si="925"/>
        <v>0</v>
      </c>
      <c r="Q122" s="493"/>
      <c r="R122" s="186" t="s">
        <v>60</v>
      </c>
      <c r="S122" s="296">
        <f t="shared" si="926"/>
        <v>0</v>
      </c>
      <c r="T122" s="296">
        <f t="shared" si="927"/>
        <v>0</v>
      </c>
      <c r="U122" s="296">
        <f t="shared" si="928"/>
        <v>0</v>
      </c>
      <c r="V122" s="296">
        <f t="shared" si="929"/>
        <v>0</v>
      </c>
      <c r="W122" s="296">
        <f t="shared" si="930"/>
        <v>0</v>
      </c>
      <c r="X122" s="296">
        <f t="shared" si="931"/>
        <v>0</v>
      </c>
      <c r="Y122" s="296">
        <f t="shared" si="932"/>
        <v>0</v>
      </c>
      <c r="Z122" s="296">
        <f t="shared" si="933"/>
        <v>0</v>
      </c>
      <c r="AA122" s="296">
        <f t="shared" si="934"/>
        <v>0</v>
      </c>
      <c r="AB122" s="296">
        <f t="shared" si="935"/>
        <v>0</v>
      </c>
      <c r="AC122" s="296">
        <f t="shared" si="936"/>
        <v>0</v>
      </c>
      <c r="AD122" s="296">
        <f t="shared" si="937"/>
        <v>0</v>
      </c>
      <c r="AE122" s="66">
        <f t="shared" si="938"/>
        <v>0</v>
      </c>
      <c r="AG122" s="493"/>
      <c r="AH122" s="186" t="s">
        <v>60</v>
      </c>
      <c r="AI122" s="296">
        <f t="shared" si="939"/>
        <v>0</v>
      </c>
      <c r="AJ122" s="296">
        <f t="shared" si="940"/>
        <v>0</v>
      </c>
      <c r="AK122" s="296">
        <f t="shared" si="941"/>
        <v>0</v>
      </c>
      <c r="AL122" s="296">
        <f t="shared" si="942"/>
        <v>0</v>
      </c>
      <c r="AM122" s="296">
        <f t="shared" si="943"/>
        <v>0</v>
      </c>
      <c r="AN122" s="296">
        <f t="shared" si="944"/>
        <v>0</v>
      </c>
      <c r="AO122" s="296">
        <f t="shared" si="945"/>
        <v>0</v>
      </c>
      <c r="AP122" s="296">
        <f t="shared" si="946"/>
        <v>0</v>
      </c>
      <c r="AQ122" s="296">
        <f t="shared" si="947"/>
        <v>0</v>
      </c>
      <c r="AR122" s="296">
        <f t="shared" si="948"/>
        <v>0</v>
      </c>
      <c r="AS122" s="296">
        <f t="shared" si="949"/>
        <v>0</v>
      </c>
      <c r="AT122" s="296">
        <f t="shared" si="950"/>
        <v>0</v>
      </c>
      <c r="AU122" s="66">
        <f t="shared" si="951"/>
        <v>0</v>
      </c>
      <c r="AW122" s="493"/>
      <c r="AX122" s="186" t="s">
        <v>60</v>
      </c>
      <c r="AY122" s="296">
        <f t="shared" si="952"/>
        <v>0</v>
      </c>
      <c r="AZ122" s="296">
        <f t="shared" si="953"/>
        <v>0</v>
      </c>
      <c r="BA122" s="296">
        <f t="shared" si="954"/>
        <v>0</v>
      </c>
      <c r="BB122" s="296">
        <f t="shared" si="955"/>
        <v>0</v>
      </c>
      <c r="BC122" s="296">
        <f t="shared" si="956"/>
        <v>0</v>
      </c>
      <c r="BD122" s="296">
        <f t="shared" si="957"/>
        <v>0</v>
      </c>
      <c r="BE122" s="296">
        <f t="shared" si="958"/>
        <v>0</v>
      </c>
      <c r="BF122" s="296">
        <f t="shared" si="959"/>
        <v>0</v>
      </c>
      <c r="BG122" s="296">
        <f t="shared" si="960"/>
        <v>0</v>
      </c>
      <c r="BH122" s="296">
        <f t="shared" si="961"/>
        <v>0</v>
      </c>
      <c r="BI122" s="296">
        <f t="shared" si="962"/>
        <v>0</v>
      </c>
      <c r="BJ122" s="296">
        <f t="shared" si="963"/>
        <v>0</v>
      </c>
      <c r="BK122" s="66">
        <f t="shared" si="964"/>
        <v>0</v>
      </c>
      <c r="BM122" s="302">
        <v>0</v>
      </c>
      <c r="BN122" s="302">
        <v>0</v>
      </c>
      <c r="BO122" s="302">
        <v>0</v>
      </c>
      <c r="BP122" s="302">
        <v>0</v>
      </c>
      <c r="BQ122" s="302">
        <v>0</v>
      </c>
      <c r="BR122" s="302">
        <v>0</v>
      </c>
      <c r="BS122" s="302">
        <v>0</v>
      </c>
      <c r="BU122" s="302">
        <v>0</v>
      </c>
      <c r="BV122" s="302">
        <v>0</v>
      </c>
      <c r="BW122" s="302">
        <v>0</v>
      </c>
      <c r="BX122" s="302">
        <v>0</v>
      </c>
      <c r="BY122" s="302">
        <v>0</v>
      </c>
      <c r="BZ122" s="302">
        <v>0</v>
      </c>
      <c r="CA122" s="302">
        <v>0</v>
      </c>
      <c r="CC122" s="302">
        <v>0</v>
      </c>
      <c r="CD122" s="302">
        <v>0</v>
      </c>
      <c r="CE122" s="302">
        <v>0</v>
      </c>
      <c r="CF122" s="302">
        <v>0</v>
      </c>
      <c r="CG122" s="302">
        <v>0</v>
      </c>
      <c r="CH122" s="302">
        <v>0</v>
      </c>
      <c r="CI122" s="302">
        <v>0</v>
      </c>
      <c r="CK122" s="302">
        <v>0</v>
      </c>
      <c r="CL122" s="302">
        <v>0</v>
      </c>
      <c r="CM122" s="302">
        <v>0</v>
      </c>
      <c r="CN122" s="302">
        <v>0</v>
      </c>
      <c r="CO122" s="302">
        <v>0</v>
      </c>
      <c r="CP122" s="302">
        <v>0</v>
      </c>
      <c r="CQ122" s="302">
        <v>0</v>
      </c>
      <c r="CS122" s="493"/>
      <c r="CT122" s="186" t="s">
        <v>60</v>
      </c>
      <c r="CU122" s="367">
        <v>0</v>
      </c>
      <c r="CV122" s="367">
        <v>0</v>
      </c>
      <c r="CW122" s="367">
        <v>0</v>
      </c>
      <c r="CX122" s="367">
        <v>0</v>
      </c>
      <c r="CY122" s="367">
        <v>0</v>
      </c>
      <c r="CZ122" s="367">
        <v>0</v>
      </c>
      <c r="DA122" s="367">
        <v>0</v>
      </c>
      <c r="DB122" s="367">
        <v>0</v>
      </c>
      <c r="DC122" s="367">
        <v>0</v>
      </c>
      <c r="DD122" s="367">
        <v>0</v>
      </c>
      <c r="DE122" s="367">
        <v>0</v>
      </c>
      <c r="DF122" s="367">
        <v>0</v>
      </c>
      <c r="DG122" s="368">
        <f t="shared" si="965"/>
        <v>0</v>
      </c>
      <c r="DH122" s="102"/>
      <c r="DI122" s="493"/>
      <c r="DJ122" s="186" t="s">
        <v>60</v>
      </c>
      <c r="DK122" s="367">
        <v>0</v>
      </c>
      <c r="DL122" s="367">
        <v>0</v>
      </c>
      <c r="DM122" s="367">
        <v>0</v>
      </c>
      <c r="DN122" s="367">
        <v>0</v>
      </c>
      <c r="DO122" s="367">
        <v>0</v>
      </c>
      <c r="DP122" s="367">
        <v>0</v>
      </c>
      <c r="DQ122" s="367">
        <v>0</v>
      </c>
      <c r="DR122" s="367">
        <v>0</v>
      </c>
      <c r="DS122" s="367">
        <v>0</v>
      </c>
      <c r="DT122" s="367">
        <v>0</v>
      </c>
      <c r="DU122" s="367">
        <v>0</v>
      </c>
      <c r="DV122" s="367">
        <v>0</v>
      </c>
      <c r="DW122" s="368">
        <f t="shared" si="966"/>
        <v>0</v>
      </c>
      <c r="DX122" s="102"/>
      <c r="DY122" s="493"/>
      <c r="DZ122" s="186" t="s">
        <v>60</v>
      </c>
      <c r="EA122" s="367">
        <v>0</v>
      </c>
      <c r="EB122" s="367">
        <v>0</v>
      </c>
      <c r="EC122" s="367">
        <v>0</v>
      </c>
      <c r="ED122" s="367">
        <v>0</v>
      </c>
      <c r="EE122" s="367">
        <v>0</v>
      </c>
      <c r="EF122" s="367">
        <v>0</v>
      </c>
      <c r="EG122" s="367">
        <v>0</v>
      </c>
      <c r="EH122" s="367">
        <v>0</v>
      </c>
      <c r="EI122" s="367">
        <v>0</v>
      </c>
      <c r="EJ122" s="367">
        <v>0</v>
      </c>
      <c r="EK122" s="367">
        <v>0</v>
      </c>
      <c r="EL122" s="367">
        <v>0</v>
      </c>
      <c r="EM122" s="368">
        <f t="shared" si="967"/>
        <v>0</v>
      </c>
      <c r="EN122" s="102"/>
      <c r="EO122" s="493"/>
      <c r="EP122" s="186" t="s">
        <v>60</v>
      </c>
      <c r="EQ122" s="367">
        <v>0</v>
      </c>
      <c r="ER122" s="367">
        <v>0</v>
      </c>
      <c r="ES122" s="367">
        <v>0</v>
      </c>
      <c r="ET122" s="367">
        <v>0</v>
      </c>
      <c r="EU122" s="367">
        <v>0</v>
      </c>
      <c r="EV122" s="367">
        <v>0</v>
      </c>
      <c r="EW122" s="367">
        <v>0</v>
      </c>
      <c r="EX122" s="367">
        <v>0</v>
      </c>
      <c r="EY122" s="367">
        <v>0</v>
      </c>
      <c r="EZ122" s="367">
        <v>0</v>
      </c>
      <c r="FA122" s="367">
        <v>0</v>
      </c>
      <c r="FB122" s="367">
        <v>0</v>
      </c>
      <c r="FC122" s="368">
        <f t="shared" si="968"/>
        <v>0</v>
      </c>
    </row>
    <row r="123" spans="1:160" x14ac:dyDescent="0.35">
      <c r="A123" s="493"/>
      <c r="B123" s="186" t="s">
        <v>59</v>
      </c>
      <c r="C123" s="296">
        <f t="shared" si="914"/>
        <v>0</v>
      </c>
      <c r="D123" s="296">
        <f t="shared" si="915"/>
        <v>0</v>
      </c>
      <c r="E123" s="296">
        <f t="shared" si="916"/>
        <v>0</v>
      </c>
      <c r="F123" s="296">
        <f t="shared" si="917"/>
        <v>258321.63886075863</v>
      </c>
      <c r="G123" s="296">
        <f t="shared" si="969"/>
        <v>0</v>
      </c>
      <c r="H123" s="296">
        <f t="shared" si="918"/>
        <v>0</v>
      </c>
      <c r="I123" s="296">
        <f t="shared" si="919"/>
        <v>0</v>
      </c>
      <c r="J123" s="296">
        <f t="shared" si="920"/>
        <v>35709.474838463189</v>
      </c>
      <c r="K123" s="296">
        <f t="shared" si="921"/>
        <v>0</v>
      </c>
      <c r="L123" s="296">
        <f t="shared" si="922"/>
        <v>17998.873374494582</v>
      </c>
      <c r="M123" s="296">
        <f t="shared" si="923"/>
        <v>2299.3707704652493</v>
      </c>
      <c r="N123" s="296">
        <f t="shared" si="924"/>
        <v>254999.82419165396</v>
      </c>
      <c r="O123" s="66">
        <f t="shared" si="925"/>
        <v>569329.18203583558</v>
      </c>
      <c r="Q123" s="493"/>
      <c r="R123" s="186" t="s">
        <v>59</v>
      </c>
      <c r="S123" s="296">
        <f t="shared" si="926"/>
        <v>0</v>
      </c>
      <c r="T123" s="296">
        <f t="shared" si="927"/>
        <v>0</v>
      </c>
      <c r="U123" s="296">
        <f t="shared" si="928"/>
        <v>0</v>
      </c>
      <c r="V123" s="296">
        <f t="shared" si="929"/>
        <v>0</v>
      </c>
      <c r="W123" s="296">
        <f t="shared" si="930"/>
        <v>0</v>
      </c>
      <c r="X123" s="296">
        <f t="shared" si="931"/>
        <v>0</v>
      </c>
      <c r="Y123" s="296">
        <f t="shared" si="932"/>
        <v>0</v>
      </c>
      <c r="Z123" s="296">
        <f t="shared" si="933"/>
        <v>46466.140694817797</v>
      </c>
      <c r="AA123" s="296">
        <f t="shared" si="934"/>
        <v>0</v>
      </c>
      <c r="AB123" s="296">
        <f t="shared" si="935"/>
        <v>0</v>
      </c>
      <c r="AC123" s="296">
        <f t="shared" si="936"/>
        <v>0</v>
      </c>
      <c r="AD123" s="296">
        <f t="shared" si="937"/>
        <v>0</v>
      </c>
      <c r="AE123" s="66">
        <f t="shared" si="938"/>
        <v>46466.140694817797</v>
      </c>
      <c r="AG123" s="493"/>
      <c r="AH123" s="186" t="s">
        <v>59</v>
      </c>
      <c r="AI123" s="296">
        <f t="shared" si="939"/>
        <v>0</v>
      </c>
      <c r="AJ123" s="296">
        <f t="shared" si="940"/>
        <v>0</v>
      </c>
      <c r="AK123" s="296">
        <f t="shared" si="941"/>
        <v>0</v>
      </c>
      <c r="AL123" s="296">
        <f t="shared" si="942"/>
        <v>0</v>
      </c>
      <c r="AM123" s="296">
        <f t="shared" si="943"/>
        <v>0</v>
      </c>
      <c r="AN123" s="296">
        <f t="shared" si="944"/>
        <v>0</v>
      </c>
      <c r="AO123" s="296">
        <f t="shared" si="945"/>
        <v>0</v>
      </c>
      <c r="AP123" s="296">
        <f t="shared" si="946"/>
        <v>0</v>
      </c>
      <c r="AQ123" s="296">
        <f t="shared" si="947"/>
        <v>0</v>
      </c>
      <c r="AR123" s="296">
        <f t="shared" si="948"/>
        <v>0</v>
      </c>
      <c r="AS123" s="296">
        <f t="shared" si="949"/>
        <v>0</v>
      </c>
      <c r="AT123" s="296">
        <f t="shared" si="950"/>
        <v>0</v>
      </c>
      <c r="AU123" s="66">
        <f t="shared" si="951"/>
        <v>0</v>
      </c>
      <c r="AW123" s="493"/>
      <c r="AX123" s="186" t="s">
        <v>59</v>
      </c>
      <c r="AY123" s="296">
        <f t="shared" si="952"/>
        <v>0</v>
      </c>
      <c r="AZ123" s="296">
        <f t="shared" si="953"/>
        <v>0</v>
      </c>
      <c r="BA123" s="296">
        <f t="shared" si="954"/>
        <v>0</v>
      </c>
      <c r="BB123" s="296">
        <f t="shared" si="955"/>
        <v>0</v>
      </c>
      <c r="BC123" s="296">
        <f t="shared" si="956"/>
        <v>0</v>
      </c>
      <c r="BD123" s="296">
        <f t="shared" si="957"/>
        <v>0</v>
      </c>
      <c r="BE123" s="296">
        <f t="shared" si="958"/>
        <v>0</v>
      </c>
      <c r="BF123" s="296">
        <f t="shared" si="959"/>
        <v>0</v>
      </c>
      <c r="BG123" s="296">
        <f t="shared" si="960"/>
        <v>0</v>
      </c>
      <c r="BH123" s="296">
        <f t="shared" si="961"/>
        <v>0</v>
      </c>
      <c r="BI123" s="296">
        <f t="shared" si="962"/>
        <v>0</v>
      </c>
      <c r="BJ123" s="296">
        <f t="shared" si="963"/>
        <v>0</v>
      </c>
      <c r="BK123" s="66">
        <f t="shared" si="964"/>
        <v>0</v>
      </c>
      <c r="BM123" s="302">
        <v>0</v>
      </c>
      <c r="BN123" s="302">
        <v>0</v>
      </c>
      <c r="BO123" s="302">
        <v>0</v>
      </c>
      <c r="BP123" s="302">
        <v>0</v>
      </c>
      <c r="BQ123" s="302">
        <v>0</v>
      </c>
      <c r="BR123" s="302">
        <v>0</v>
      </c>
      <c r="BS123" s="302">
        <v>0</v>
      </c>
      <c r="BU123" s="302">
        <v>0</v>
      </c>
      <c r="BV123" s="302">
        <v>0</v>
      </c>
      <c r="BW123" s="302">
        <v>0</v>
      </c>
      <c r="BX123" s="302">
        <v>0</v>
      </c>
      <c r="BY123" s="302">
        <v>0</v>
      </c>
      <c r="BZ123" s="302">
        <v>0</v>
      </c>
      <c r="CA123" s="302">
        <v>0</v>
      </c>
      <c r="CC123" s="302">
        <v>0</v>
      </c>
      <c r="CD123" s="302">
        <v>0</v>
      </c>
      <c r="CE123" s="302">
        <v>0</v>
      </c>
      <c r="CF123" s="302">
        <v>0</v>
      </c>
      <c r="CG123" s="302">
        <v>0</v>
      </c>
      <c r="CH123" s="302">
        <v>0</v>
      </c>
      <c r="CI123" s="302">
        <v>0</v>
      </c>
      <c r="CK123" s="302">
        <v>0</v>
      </c>
      <c r="CL123" s="302">
        <v>0</v>
      </c>
      <c r="CM123" s="302">
        <v>0</v>
      </c>
      <c r="CN123" s="302">
        <v>0</v>
      </c>
      <c r="CO123" s="302">
        <v>0</v>
      </c>
      <c r="CP123" s="302">
        <v>0</v>
      </c>
      <c r="CQ123" s="302">
        <v>0</v>
      </c>
      <c r="CS123" s="493"/>
      <c r="CT123" s="186" t="s">
        <v>59</v>
      </c>
      <c r="CU123" s="367">
        <v>0</v>
      </c>
      <c r="CV123" s="367">
        <v>0</v>
      </c>
      <c r="CW123" s="367">
        <v>0</v>
      </c>
      <c r="CX123" s="367">
        <v>0.31394810174560239</v>
      </c>
      <c r="CY123" s="367">
        <v>0</v>
      </c>
      <c r="CZ123" s="367">
        <v>0</v>
      </c>
      <c r="DA123" s="367">
        <v>0</v>
      </c>
      <c r="DB123" s="367">
        <v>4.3399081429298374E-2</v>
      </c>
      <c r="DC123" s="367">
        <v>0</v>
      </c>
      <c r="DD123" s="367">
        <v>2.1874714617027901E-2</v>
      </c>
      <c r="DE123" s="367">
        <v>2.7945126539941161E-3</v>
      </c>
      <c r="DF123" s="367">
        <v>0.30991097417736857</v>
      </c>
      <c r="DG123" s="368">
        <f t="shared" si="965"/>
        <v>0.6919273846232914</v>
      </c>
      <c r="DH123" s="102"/>
      <c r="DI123" s="493"/>
      <c r="DJ123" s="186" t="s">
        <v>59</v>
      </c>
      <c r="DK123" s="367">
        <v>0</v>
      </c>
      <c r="DL123" s="367">
        <v>0</v>
      </c>
      <c r="DM123" s="367">
        <v>0</v>
      </c>
      <c r="DN123" s="367">
        <v>0</v>
      </c>
      <c r="DO123" s="367">
        <v>0</v>
      </c>
      <c r="DP123" s="367">
        <v>0</v>
      </c>
      <c r="DQ123" s="367">
        <v>0</v>
      </c>
      <c r="DR123" s="367">
        <v>5.6472066106879187E-2</v>
      </c>
      <c r="DS123" s="367">
        <v>0</v>
      </c>
      <c r="DT123" s="367">
        <v>0</v>
      </c>
      <c r="DU123" s="367">
        <v>0</v>
      </c>
      <c r="DV123" s="367">
        <v>0</v>
      </c>
      <c r="DW123" s="368">
        <f t="shared" si="966"/>
        <v>5.6472066106879187E-2</v>
      </c>
      <c r="DX123" s="102"/>
      <c r="DY123" s="493"/>
      <c r="DZ123" s="186" t="s">
        <v>59</v>
      </c>
      <c r="EA123" s="367">
        <v>0</v>
      </c>
      <c r="EB123" s="367">
        <v>0</v>
      </c>
      <c r="EC123" s="367">
        <v>0</v>
      </c>
      <c r="ED123" s="367">
        <v>0</v>
      </c>
      <c r="EE123" s="367">
        <v>0</v>
      </c>
      <c r="EF123" s="367">
        <v>0</v>
      </c>
      <c r="EG123" s="367">
        <v>0</v>
      </c>
      <c r="EH123" s="367">
        <v>0</v>
      </c>
      <c r="EI123" s="367">
        <v>0</v>
      </c>
      <c r="EJ123" s="367">
        <v>0</v>
      </c>
      <c r="EK123" s="367">
        <v>0</v>
      </c>
      <c r="EL123" s="367">
        <v>0</v>
      </c>
      <c r="EM123" s="368">
        <f t="shared" si="967"/>
        <v>0</v>
      </c>
      <c r="EN123" s="102"/>
      <c r="EO123" s="493"/>
      <c r="EP123" s="186" t="s">
        <v>59</v>
      </c>
      <c r="EQ123" s="367">
        <v>0</v>
      </c>
      <c r="ER123" s="367">
        <v>0</v>
      </c>
      <c r="ES123" s="367">
        <v>0</v>
      </c>
      <c r="ET123" s="367">
        <v>0</v>
      </c>
      <c r="EU123" s="367">
        <v>0</v>
      </c>
      <c r="EV123" s="367">
        <v>0</v>
      </c>
      <c r="EW123" s="367">
        <v>0</v>
      </c>
      <c r="EX123" s="367">
        <v>0</v>
      </c>
      <c r="EY123" s="367">
        <v>0</v>
      </c>
      <c r="EZ123" s="367">
        <v>0</v>
      </c>
      <c r="FA123" s="367">
        <v>0</v>
      </c>
      <c r="FB123" s="367">
        <v>0</v>
      </c>
      <c r="FC123" s="368">
        <f t="shared" si="968"/>
        <v>0</v>
      </c>
    </row>
    <row r="124" spans="1:160" x14ac:dyDescent="0.35">
      <c r="A124" s="493"/>
      <c r="B124" s="186" t="s">
        <v>58</v>
      </c>
      <c r="C124" s="296">
        <f t="shared" si="914"/>
        <v>0</v>
      </c>
      <c r="D124" s="296">
        <f t="shared" si="915"/>
        <v>0</v>
      </c>
      <c r="E124" s="296">
        <f t="shared" si="916"/>
        <v>0</v>
      </c>
      <c r="F124" s="296">
        <f t="shared" si="917"/>
        <v>0</v>
      </c>
      <c r="G124" s="296">
        <f t="shared" si="969"/>
        <v>0</v>
      </c>
      <c r="H124" s="296">
        <f t="shared" si="918"/>
        <v>0</v>
      </c>
      <c r="I124" s="296">
        <f t="shared" si="919"/>
        <v>0</v>
      </c>
      <c r="J124" s="296">
        <f t="shared" si="920"/>
        <v>0</v>
      </c>
      <c r="K124" s="296">
        <f t="shared" si="921"/>
        <v>0</v>
      </c>
      <c r="L124" s="296">
        <f t="shared" si="922"/>
        <v>0</v>
      </c>
      <c r="M124" s="296">
        <f t="shared" si="923"/>
        <v>0</v>
      </c>
      <c r="N124" s="296">
        <f t="shared" si="924"/>
        <v>0</v>
      </c>
      <c r="O124" s="66">
        <f t="shared" si="925"/>
        <v>0</v>
      </c>
      <c r="Q124" s="493"/>
      <c r="R124" s="186" t="s">
        <v>58</v>
      </c>
      <c r="S124" s="296">
        <f t="shared" si="926"/>
        <v>0</v>
      </c>
      <c r="T124" s="296">
        <f t="shared" si="927"/>
        <v>0</v>
      </c>
      <c r="U124" s="296">
        <f t="shared" si="928"/>
        <v>0</v>
      </c>
      <c r="V124" s="296">
        <f t="shared" si="929"/>
        <v>0</v>
      </c>
      <c r="W124" s="296">
        <f t="shared" si="930"/>
        <v>0</v>
      </c>
      <c r="X124" s="296">
        <f t="shared" si="931"/>
        <v>0</v>
      </c>
      <c r="Y124" s="296">
        <f t="shared" si="932"/>
        <v>0</v>
      </c>
      <c r="Z124" s="296">
        <f t="shared" si="933"/>
        <v>0</v>
      </c>
      <c r="AA124" s="296">
        <f t="shared" si="934"/>
        <v>0</v>
      </c>
      <c r="AB124" s="296">
        <f t="shared" si="935"/>
        <v>0</v>
      </c>
      <c r="AC124" s="296">
        <f t="shared" si="936"/>
        <v>0</v>
      </c>
      <c r="AD124" s="296">
        <f t="shared" si="937"/>
        <v>0</v>
      </c>
      <c r="AE124" s="66">
        <f t="shared" si="938"/>
        <v>0</v>
      </c>
      <c r="AG124" s="493"/>
      <c r="AH124" s="186" t="s">
        <v>58</v>
      </c>
      <c r="AI124" s="296">
        <f t="shared" si="939"/>
        <v>0</v>
      </c>
      <c r="AJ124" s="296">
        <f t="shared" si="940"/>
        <v>0</v>
      </c>
      <c r="AK124" s="296">
        <f t="shared" si="941"/>
        <v>0</v>
      </c>
      <c r="AL124" s="296">
        <f t="shared" si="942"/>
        <v>0</v>
      </c>
      <c r="AM124" s="296">
        <f t="shared" si="943"/>
        <v>0</v>
      </c>
      <c r="AN124" s="296">
        <f t="shared" si="944"/>
        <v>0</v>
      </c>
      <c r="AO124" s="296">
        <f t="shared" si="945"/>
        <v>0</v>
      </c>
      <c r="AP124" s="296">
        <f t="shared" si="946"/>
        <v>0</v>
      </c>
      <c r="AQ124" s="296">
        <f t="shared" si="947"/>
        <v>0</v>
      </c>
      <c r="AR124" s="296">
        <f t="shared" si="948"/>
        <v>0</v>
      </c>
      <c r="AS124" s="296">
        <f t="shared" si="949"/>
        <v>0</v>
      </c>
      <c r="AT124" s="296">
        <f t="shared" si="950"/>
        <v>0</v>
      </c>
      <c r="AU124" s="66">
        <f t="shared" si="951"/>
        <v>0</v>
      </c>
      <c r="AW124" s="493"/>
      <c r="AX124" s="186" t="s">
        <v>58</v>
      </c>
      <c r="AY124" s="296">
        <f t="shared" si="952"/>
        <v>0</v>
      </c>
      <c r="AZ124" s="296">
        <f t="shared" si="953"/>
        <v>0</v>
      </c>
      <c r="BA124" s="296">
        <f t="shared" si="954"/>
        <v>0</v>
      </c>
      <c r="BB124" s="296">
        <f t="shared" si="955"/>
        <v>0</v>
      </c>
      <c r="BC124" s="296">
        <f t="shared" si="956"/>
        <v>0</v>
      </c>
      <c r="BD124" s="296">
        <f t="shared" si="957"/>
        <v>0</v>
      </c>
      <c r="BE124" s="296">
        <f t="shared" si="958"/>
        <v>0</v>
      </c>
      <c r="BF124" s="296">
        <f t="shared" si="959"/>
        <v>0</v>
      </c>
      <c r="BG124" s="296">
        <f t="shared" si="960"/>
        <v>0</v>
      </c>
      <c r="BH124" s="296">
        <f t="shared" si="961"/>
        <v>0</v>
      </c>
      <c r="BI124" s="296">
        <f t="shared" si="962"/>
        <v>0</v>
      </c>
      <c r="BJ124" s="296">
        <f t="shared" si="963"/>
        <v>0</v>
      </c>
      <c r="BK124" s="66">
        <f t="shared" si="964"/>
        <v>0</v>
      </c>
      <c r="BM124" s="302">
        <v>0</v>
      </c>
      <c r="BN124" s="302">
        <v>0</v>
      </c>
      <c r="BO124" s="302">
        <v>0</v>
      </c>
      <c r="BP124" s="302">
        <v>0</v>
      </c>
      <c r="BQ124" s="302">
        <v>0</v>
      </c>
      <c r="BR124" s="302">
        <v>0</v>
      </c>
      <c r="BS124" s="302">
        <v>0</v>
      </c>
      <c r="BU124" s="302">
        <v>0</v>
      </c>
      <c r="BV124" s="302">
        <v>0</v>
      </c>
      <c r="BW124" s="302">
        <v>0</v>
      </c>
      <c r="BX124" s="302">
        <v>0</v>
      </c>
      <c r="BY124" s="302">
        <v>0</v>
      </c>
      <c r="BZ124" s="302">
        <v>0</v>
      </c>
      <c r="CA124" s="302">
        <v>0</v>
      </c>
      <c r="CC124" s="302">
        <v>0</v>
      </c>
      <c r="CD124" s="302">
        <v>0</v>
      </c>
      <c r="CE124" s="302">
        <v>0</v>
      </c>
      <c r="CF124" s="302">
        <v>0</v>
      </c>
      <c r="CG124" s="302">
        <v>0</v>
      </c>
      <c r="CH124" s="302">
        <v>0</v>
      </c>
      <c r="CI124" s="302">
        <v>0</v>
      </c>
      <c r="CK124" s="302">
        <v>0</v>
      </c>
      <c r="CL124" s="302">
        <v>0</v>
      </c>
      <c r="CM124" s="302">
        <v>0</v>
      </c>
      <c r="CN124" s="302">
        <v>0</v>
      </c>
      <c r="CO124" s="302">
        <v>0</v>
      </c>
      <c r="CP124" s="302">
        <v>0</v>
      </c>
      <c r="CQ124" s="302">
        <v>0</v>
      </c>
      <c r="CS124" s="493"/>
      <c r="CT124" s="186" t="s">
        <v>58</v>
      </c>
      <c r="CU124" s="367">
        <v>0</v>
      </c>
      <c r="CV124" s="367">
        <v>0</v>
      </c>
      <c r="CW124" s="367">
        <v>0</v>
      </c>
      <c r="CX124" s="367">
        <v>0</v>
      </c>
      <c r="CY124" s="367">
        <v>0</v>
      </c>
      <c r="CZ124" s="367">
        <v>0</v>
      </c>
      <c r="DA124" s="367">
        <v>0</v>
      </c>
      <c r="DB124" s="367">
        <v>0</v>
      </c>
      <c r="DC124" s="367">
        <v>0</v>
      </c>
      <c r="DD124" s="367">
        <v>0</v>
      </c>
      <c r="DE124" s="367">
        <v>0</v>
      </c>
      <c r="DF124" s="367">
        <v>0</v>
      </c>
      <c r="DG124" s="368">
        <f t="shared" si="965"/>
        <v>0</v>
      </c>
      <c r="DH124" s="102"/>
      <c r="DI124" s="493"/>
      <c r="DJ124" s="186" t="s">
        <v>58</v>
      </c>
      <c r="DK124" s="367">
        <v>0</v>
      </c>
      <c r="DL124" s="367">
        <v>0</v>
      </c>
      <c r="DM124" s="367">
        <v>0</v>
      </c>
      <c r="DN124" s="367">
        <v>0</v>
      </c>
      <c r="DO124" s="367">
        <v>0</v>
      </c>
      <c r="DP124" s="367">
        <v>0</v>
      </c>
      <c r="DQ124" s="367">
        <v>0</v>
      </c>
      <c r="DR124" s="367">
        <v>0</v>
      </c>
      <c r="DS124" s="367">
        <v>0</v>
      </c>
      <c r="DT124" s="367">
        <v>0</v>
      </c>
      <c r="DU124" s="367">
        <v>0</v>
      </c>
      <c r="DV124" s="367">
        <v>0</v>
      </c>
      <c r="DW124" s="368">
        <f t="shared" si="966"/>
        <v>0</v>
      </c>
      <c r="DX124" s="102"/>
      <c r="DY124" s="493"/>
      <c r="DZ124" s="186" t="s">
        <v>58</v>
      </c>
      <c r="EA124" s="367">
        <v>0</v>
      </c>
      <c r="EB124" s="367">
        <v>0</v>
      </c>
      <c r="EC124" s="367">
        <v>0</v>
      </c>
      <c r="ED124" s="367">
        <v>0</v>
      </c>
      <c r="EE124" s="367">
        <v>0</v>
      </c>
      <c r="EF124" s="367">
        <v>0</v>
      </c>
      <c r="EG124" s="367">
        <v>0</v>
      </c>
      <c r="EH124" s="367">
        <v>0</v>
      </c>
      <c r="EI124" s="367">
        <v>0</v>
      </c>
      <c r="EJ124" s="367">
        <v>0</v>
      </c>
      <c r="EK124" s="367">
        <v>0</v>
      </c>
      <c r="EL124" s="367">
        <v>0</v>
      </c>
      <c r="EM124" s="368">
        <f t="shared" si="967"/>
        <v>0</v>
      </c>
      <c r="EN124" s="102"/>
      <c r="EO124" s="493"/>
      <c r="EP124" s="186" t="s">
        <v>58</v>
      </c>
      <c r="EQ124" s="367">
        <v>0</v>
      </c>
      <c r="ER124" s="367">
        <v>0</v>
      </c>
      <c r="ES124" s="367">
        <v>0</v>
      </c>
      <c r="ET124" s="367">
        <v>0</v>
      </c>
      <c r="EU124" s="367">
        <v>0</v>
      </c>
      <c r="EV124" s="367">
        <v>0</v>
      </c>
      <c r="EW124" s="367">
        <v>0</v>
      </c>
      <c r="EX124" s="367">
        <v>0</v>
      </c>
      <c r="EY124" s="367">
        <v>0</v>
      </c>
      <c r="EZ124" s="367">
        <v>0</v>
      </c>
      <c r="FA124" s="367">
        <v>0</v>
      </c>
      <c r="FB124" s="367">
        <v>0</v>
      </c>
      <c r="FC124" s="368">
        <f t="shared" si="968"/>
        <v>0</v>
      </c>
    </row>
    <row r="125" spans="1:160" x14ac:dyDescent="0.35">
      <c r="A125" s="493"/>
      <c r="B125" s="186" t="s">
        <v>57</v>
      </c>
      <c r="C125" s="296">
        <f t="shared" si="914"/>
        <v>0</v>
      </c>
      <c r="D125" s="296">
        <f t="shared" si="915"/>
        <v>0</v>
      </c>
      <c r="E125" s="296">
        <f t="shared" si="916"/>
        <v>0</v>
      </c>
      <c r="F125" s="296">
        <f t="shared" si="917"/>
        <v>0</v>
      </c>
      <c r="G125" s="296">
        <f t="shared" si="969"/>
        <v>0</v>
      </c>
      <c r="H125" s="296">
        <f t="shared" si="918"/>
        <v>0</v>
      </c>
      <c r="I125" s="296">
        <f t="shared" si="919"/>
        <v>0</v>
      </c>
      <c r="J125" s="296">
        <f t="shared" si="920"/>
        <v>0</v>
      </c>
      <c r="K125" s="296">
        <f t="shared" si="921"/>
        <v>0</v>
      </c>
      <c r="L125" s="296">
        <f t="shared" si="922"/>
        <v>0</v>
      </c>
      <c r="M125" s="296">
        <f t="shared" si="923"/>
        <v>0</v>
      </c>
      <c r="N125" s="296">
        <f t="shared" si="924"/>
        <v>0</v>
      </c>
      <c r="O125" s="66">
        <f t="shared" si="925"/>
        <v>0</v>
      </c>
      <c r="Q125" s="493"/>
      <c r="R125" s="186" t="s">
        <v>57</v>
      </c>
      <c r="S125" s="296">
        <f t="shared" si="926"/>
        <v>0</v>
      </c>
      <c r="T125" s="296">
        <f t="shared" si="927"/>
        <v>0</v>
      </c>
      <c r="U125" s="296">
        <f t="shared" si="928"/>
        <v>0</v>
      </c>
      <c r="V125" s="296">
        <f t="shared" si="929"/>
        <v>0</v>
      </c>
      <c r="W125" s="296">
        <f t="shared" si="930"/>
        <v>0</v>
      </c>
      <c r="X125" s="296">
        <f t="shared" si="931"/>
        <v>0</v>
      </c>
      <c r="Y125" s="296">
        <f t="shared" si="932"/>
        <v>0</v>
      </c>
      <c r="Z125" s="296">
        <f t="shared" si="933"/>
        <v>0</v>
      </c>
      <c r="AA125" s="296">
        <f t="shared" si="934"/>
        <v>0</v>
      </c>
      <c r="AB125" s="296">
        <f t="shared" si="935"/>
        <v>0</v>
      </c>
      <c r="AC125" s="296">
        <f t="shared" si="936"/>
        <v>0</v>
      </c>
      <c r="AD125" s="296">
        <f t="shared" si="937"/>
        <v>0</v>
      </c>
      <c r="AE125" s="66">
        <f t="shared" si="938"/>
        <v>0</v>
      </c>
      <c r="AG125" s="493"/>
      <c r="AH125" s="186" t="s">
        <v>57</v>
      </c>
      <c r="AI125" s="296">
        <f t="shared" si="939"/>
        <v>0</v>
      </c>
      <c r="AJ125" s="296">
        <f t="shared" si="940"/>
        <v>0</v>
      </c>
      <c r="AK125" s="296">
        <f t="shared" si="941"/>
        <v>0</v>
      </c>
      <c r="AL125" s="296">
        <f t="shared" si="942"/>
        <v>0</v>
      </c>
      <c r="AM125" s="296">
        <f t="shared" si="943"/>
        <v>0</v>
      </c>
      <c r="AN125" s="296">
        <f t="shared" si="944"/>
        <v>0</v>
      </c>
      <c r="AO125" s="296">
        <f t="shared" si="945"/>
        <v>0</v>
      </c>
      <c r="AP125" s="296">
        <f t="shared" si="946"/>
        <v>0</v>
      </c>
      <c r="AQ125" s="296">
        <f t="shared" si="947"/>
        <v>0</v>
      </c>
      <c r="AR125" s="296">
        <f t="shared" si="948"/>
        <v>0</v>
      </c>
      <c r="AS125" s="296">
        <f t="shared" si="949"/>
        <v>0</v>
      </c>
      <c r="AT125" s="296">
        <f t="shared" si="950"/>
        <v>0</v>
      </c>
      <c r="AU125" s="66">
        <f t="shared" si="951"/>
        <v>0</v>
      </c>
      <c r="AW125" s="493"/>
      <c r="AX125" s="186" t="s">
        <v>57</v>
      </c>
      <c r="AY125" s="296">
        <f t="shared" si="952"/>
        <v>0</v>
      </c>
      <c r="AZ125" s="296">
        <f t="shared" si="953"/>
        <v>0</v>
      </c>
      <c r="BA125" s="296">
        <f t="shared" si="954"/>
        <v>0</v>
      </c>
      <c r="BB125" s="296">
        <f t="shared" si="955"/>
        <v>0</v>
      </c>
      <c r="BC125" s="296">
        <f t="shared" si="956"/>
        <v>0</v>
      </c>
      <c r="BD125" s="296">
        <f t="shared" si="957"/>
        <v>0</v>
      </c>
      <c r="BE125" s="296">
        <f t="shared" si="958"/>
        <v>0</v>
      </c>
      <c r="BF125" s="296">
        <f t="shared" si="959"/>
        <v>0</v>
      </c>
      <c r="BG125" s="296">
        <f t="shared" si="960"/>
        <v>0</v>
      </c>
      <c r="BH125" s="296">
        <f t="shared" si="961"/>
        <v>0</v>
      </c>
      <c r="BI125" s="296">
        <f t="shared" si="962"/>
        <v>0</v>
      </c>
      <c r="BJ125" s="296">
        <f t="shared" si="963"/>
        <v>0</v>
      </c>
      <c r="BK125" s="66">
        <f t="shared" si="964"/>
        <v>0</v>
      </c>
      <c r="BM125" s="302">
        <v>0</v>
      </c>
      <c r="BN125" s="302">
        <v>0</v>
      </c>
      <c r="BO125" s="302">
        <v>0</v>
      </c>
      <c r="BP125" s="302">
        <v>0</v>
      </c>
      <c r="BQ125" s="302">
        <v>0</v>
      </c>
      <c r="BR125" s="302">
        <v>0</v>
      </c>
      <c r="BS125" s="302">
        <v>0</v>
      </c>
      <c r="BU125" s="302">
        <v>0</v>
      </c>
      <c r="BV125" s="302">
        <v>0</v>
      </c>
      <c r="BW125" s="302">
        <v>0</v>
      </c>
      <c r="BX125" s="302">
        <v>0</v>
      </c>
      <c r="BY125" s="302">
        <v>0</v>
      </c>
      <c r="BZ125" s="302">
        <v>0</v>
      </c>
      <c r="CA125" s="302">
        <v>0</v>
      </c>
      <c r="CC125" s="302">
        <v>0</v>
      </c>
      <c r="CD125" s="302">
        <v>0</v>
      </c>
      <c r="CE125" s="302">
        <v>0</v>
      </c>
      <c r="CF125" s="302">
        <v>0</v>
      </c>
      <c r="CG125" s="302">
        <v>0</v>
      </c>
      <c r="CH125" s="302">
        <v>0</v>
      </c>
      <c r="CI125" s="302">
        <v>0</v>
      </c>
      <c r="CK125" s="302">
        <v>0</v>
      </c>
      <c r="CL125" s="302">
        <v>0</v>
      </c>
      <c r="CM125" s="302">
        <v>0</v>
      </c>
      <c r="CN125" s="302">
        <v>0</v>
      </c>
      <c r="CO125" s="302">
        <v>0</v>
      </c>
      <c r="CP125" s="302">
        <v>0</v>
      </c>
      <c r="CQ125" s="302">
        <v>0</v>
      </c>
      <c r="CS125" s="493"/>
      <c r="CT125" s="186" t="s">
        <v>57</v>
      </c>
      <c r="CU125" s="367">
        <v>0</v>
      </c>
      <c r="CV125" s="367">
        <v>0</v>
      </c>
      <c r="CW125" s="367">
        <v>0</v>
      </c>
      <c r="CX125" s="367">
        <v>0</v>
      </c>
      <c r="CY125" s="367">
        <v>0</v>
      </c>
      <c r="CZ125" s="367">
        <v>0</v>
      </c>
      <c r="DA125" s="367">
        <v>0</v>
      </c>
      <c r="DB125" s="367">
        <v>0</v>
      </c>
      <c r="DC125" s="367">
        <v>0</v>
      </c>
      <c r="DD125" s="367">
        <v>0</v>
      </c>
      <c r="DE125" s="367">
        <v>0</v>
      </c>
      <c r="DF125" s="367">
        <v>0</v>
      </c>
      <c r="DG125" s="368">
        <f t="shared" si="965"/>
        <v>0</v>
      </c>
      <c r="DH125" s="102"/>
      <c r="DI125" s="493"/>
      <c r="DJ125" s="186" t="s">
        <v>57</v>
      </c>
      <c r="DK125" s="367">
        <v>0</v>
      </c>
      <c r="DL125" s="367">
        <v>0</v>
      </c>
      <c r="DM125" s="367">
        <v>0</v>
      </c>
      <c r="DN125" s="367">
        <v>0</v>
      </c>
      <c r="DO125" s="367">
        <v>0</v>
      </c>
      <c r="DP125" s="367">
        <v>0</v>
      </c>
      <c r="DQ125" s="367">
        <v>0</v>
      </c>
      <c r="DR125" s="367">
        <v>0</v>
      </c>
      <c r="DS125" s="367">
        <v>0</v>
      </c>
      <c r="DT125" s="367">
        <v>0</v>
      </c>
      <c r="DU125" s="367">
        <v>0</v>
      </c>
      <c r="DV125" s="367">
        <v>0</v>
      </c>
      <c r="DW125" s="368">
        <f t="shared" si="966"/>
        <v>0</v>
      </c>
      <c r="DX125" s="102"/>
      <c r="DY125" s="493"/>
      <c r="DZ125" s="186" t="s">
        <v>57</v>
      </c>
      <c r="EA125" s="367">
        <v>0</v>
      </c>
      <c r="EB125" s="367">
        <v>0</v>
      </c>
      <c r="EC125" s="367">
        <v>0</v>
      </c>
      <c r="ED125" s="367">
        <v>0</v>
      </c>
      <c r="EE125" s="367">
        <v>0</v>
      </c>
      <c r="EF125" s="367">
        <v>0</v>
      </c>
      <c r="EG125" s="367">
        <v>0</v>
      </c>
      <c r="EH125" s="367">
        <v>0</v>
      </c>
      <c r="EI125" s="367">
        <v>0</v>
      </c>
      <c r="EJ125" s="367">
        <v>0</v>
      </c>
      <c r="EK125" s="367">
        <v>0</v>
      </c>
      <c r="EL125" s="367">
        <v>0</v>
      </c>
      <c r="EM125" s="368">
        <f t="shared" si="967"/>
        <v>0</v>
      </c>
      <c r="EN125" s="102"/>
      <c r="EO125" s="493"/>
      <c r="EP125" s="186" t="s">
        <v>57</v>
      </c>
      <c r="EQ125" s="367">
        <v>0</v>
      </c>
      <c r="ER125" s="367">
        <v>0</v>
      </c>
      <c r="ES125" s="367">
        <v>0</v>
      </c>
      <c r="ET125" s="367">
        <v>0</v>
      </c>
      <c r="EU125" s="367">
        <v>0</v>
      </c>
      <c r="EV125" s="367">
        <v>0</v>
      </c>
      <c r="EW125" s="367">
        <v>0</v>
      </c>
      <c r="EX125" s="367">
        <v>0</v>
      </c>
      <c r="EY125" s="367">
        <v>0</v>
      </c>
      <c r="EZ125" s="367">
        <v>0</v>
      </c>
      <c r="FA125" s="367">
        <v>0</v>
      </c>
      <c r="FB125" s="367">
        <v>0</v>
      </c>
      <c r="FC125" s="368">
        <f t="shared" si="968"/>
        <v>0</v>
      </c>
    </row>
    <row r="126" spans="1:160" x14ac:dyDescent="0.35">
      <c r="A126" s="493"/>
      <c r="B126" s="186" t="s">
        <v>56</v>
      </c>
      <c r="C126" s="296">
        <f t="shared" si="914"/>
        <v>0</v>
      </c>
      <c r="D126" s="296">
        <f t="shared" si="915"/>
        <v>0</v>
      </c>
      <c r="E126" s="296">
        <f t="shared" si="916"/>
        <v>0</v>
      </c>
      <c r="F126" s="296">
        <f t="shared" si="917"/>
        <v>0</v>
      </c>
      <c r="G126" s="296">
        <f t="shared" si="969"/>
        <v>0</v>
      </c>
      <c r="H126" s="296">
        <f t="shared" si="918"/>
        <v>0</v>
      </c>
      <c r="I126" s="296">
        <f t="shared" si="919"/>
        <v>0</v>
      </c>
      <c r="J126" s="296">
        <f t="shared" si="920"/>
        <v>0</v>
      </c>
      <c r="K126" s="296">
        <f t="shared" si="921"/>
        <v>0</v>
      </c>
      <c r="L126" s="296">
        <f t="shared" si="922"/>
        <v>0</v>
      </c>
      <c r="M126" s="296">
        <f t="shared" si="923"/>
        <v>0</v>
      </c>
      <c r="N126" s="296">
        <f t="shared" si="924"/>
        <v>0</v>
      </c>
      <c r="O126" s="66">
        <f t="shared" si="925"/>
        <v>0</v>
      </c>
      <c r="Q126" s="493"/>
      <c r="R126" s="186" t="s">
        <v>56</v>
      </c>
      <c r="S126" s="296">
        <f t="shared" si="926"/>
        <v>0</v>
      </c>
      <c r="T126" s="296">
        <f t="shared" si="927"/>
        <v>0</v>
      </c>
      <c r="U126" s="296">
        <f t="shared" si="928"/>
        <v>0</v>
      </c>
      <c r="V126" s="296">
        <f t="shared" si="929"/>
        <v>0</v>
      </c>
      <c r="W126" s="296">
        <f t="shared" si="930"/>
        <v>0</v>
      </c>
      <c r="X126" s="296">
        <f t="shared" si="931"/>
        <v>0</v>
      </c>
      <c r="Y126" s="296">
        <f t="shared" si="932"/>
        <v>0</v>
      </c>
      <c r="Z126" s="296">
        <f t="shared" si="933"/>
        <v>0</v>
      </c>
      <c r="AA126" s="296">
        <f t="shared" si="934"/>
        <v>0</v>
      </c>
      <c r="AB126" s="296">
        <f t="shared" si="935"/>
        <v>0</v>
      </c>
      <c r="AC126" s="296">
        <f t="shared" si="936"/>
        <v>0</v>
      </c>
      <c r="AD126" s="296">
        <f t="shared" si="937"/>
        <v>0</v>
      </c>
      <c r="AE126" s="66">
        <f t="shared" si="938"/>
        <v>0</v>
      </c>
      <c r="AG126" s="493"/>
      <c r="AH126" s="186" t="s">
        <v>56</v>
      </c>
      <c r="AI126" s="296">
        <f t="shared" si="939"/>
        <v>0</v>
      </c>
      <c r="AJ126" s="296">
        <f t="shared" si="940"/>
        <v>0</v>
      </c>
      <c r="AK126" s="296">
        <f t="shared" si="941"/>
        <v>0</v>
      </c>
      <c r="AL126" s="296">
        <f t="shared" si="942"/>
        <v>0</v>
      </c>
      <c r="AM126" s="296">
        <f t="shared" si="943"/>
        <v>0</v>
      </c>
      <c r="AN126" s="296">
        <f t="shared" si="944"/>
        <v>0</v>
      </c>
      <c r="AO126" s="296">
        <f t="shared" si="945"/>
        <v>0</v>
      </c>
      <c r="AP126" s="296">
        <f t="shared" si="946"/>
        <v>0</v>
      </c>
      <c r="AQ126" s="296">
        <f t="shared" si="947"/>
        <v>0</v>
      </c>
      <c r="AR126" s="296">
        <f t="shared" si="948"/>
        <v>0</v>
      </c>
      <c r="AS126" s="296">
        <f t="shared" si="949"/>
        <v>0</v>
      </c>
      <c r="AT126" s="296">
        <f t="shared" si="950"/>
        <v>0</v>
      </c>
      <c r="AU126" s="66">
        <f t="shared" si="951"/>
        <v>0</v>
      </c>
      <c r="AW126" s="493"/>
      <c r="AX126" s="186" t="s">
        <v>56</v>
      </c>
      <c r="AY126" s="296">
        <f t="shared" si="952"/>
        <v>0</v>
      </c>
      <c r="AZ126" s="296">
        <f t="shared" si="953"/>
        <v>0</v>
      </c>
      <c r="BA126" s="296">
        <f t="shared" si="954"/>
        <v>0</v>
      </c>
      <c r="BB126" s="296">
        <f t="shared" si="955"/>
        <v>0</v>
      </c>
      <c r="BC126" s="296">
        <f t="shared" si="956"/>
        <v>0</v>
      </c>
      <c r="BD126" s="296">
        <f t="shared" si="957"/>
        <v>0</v>
      </c>
      <c r="BE126" s="296">
        <f t="shared" si="958"/>
        <v>0</v>
      </c>
      <c r="BF126" s="296">
        <f t="shared" si="959"/>
        <v>0</v>
      </c>
      <c r="BG126" s="296">
        <f t="shared" si="960"/>
        <v>0</v>
      </c>
      <c r="BH126" s="296">
        <f t="shared" si="961"/>
        <v>0</v>
      </c>
      <c r="BI126" s="296">
        <f t="shared" si="962"/>
        <v>0</v>
      </c>
      <c r="BJ126" s="296">
        <f t="shared" si="963"/>
        <v>0</v>
      </c>
      <c r="BK126" s="66">
        <f t="shared" si="964"/>
        <v>0</v>
      </c>
      <c r="BM126" s="302">
        <v>0</v>
      </c>
      <c r="BN126" s="302">
        <v>0</v>
      </c>
      <c r="BO126" s="302">
        <v>0</v>
      </c>
      <c r="BP126" s="302">
        <v>0</v>
      </c>
      <c r="BQ126" s="302">
        <v>0</v>
      </c>
      <c r="BR126" s="302">
        <v>0</v>
      </c>
      <c r="BS126" s="302">
        <v>0</v>
      </c>
      <c r="BU126" s="302">
        <v>0</v>
      </c>
      <c r="BV126" s="302">
        <v>0</v>
      </c>
      <c r="BW126" s="302">
        <v>0</v>
      </c>
      <c r="BX126" s="302">
        <v>0</v>
      </c>
      <c r="BY126" s="302">
        <v>0</v>
      </c>
      <c r="BZ126" s="302">
        <v>0</v>
      </c>
      <c r="CA126" s="302">
        <v>0</v>
      </c>
      <c r="CC126" s="302">
        <v>0</v>
      </c>
      <c r="CD126" s="302">
        <v>0</v>
      </c>
      <c r="CE126" s="302">
        <v>0</v>
      </c>
      <c r="CF126" s="302">
        <v>0</v>
      </c>
      <c r="CG126" s="302">
        <v>0</v>
      </c>
      <c r="CH126" s="302">
        <v>0</v>
      </c>
      <c r="CI126" s="302">
        <v>0</v>
      </c>
      <c r="CK126" s="302">
        <v>0</v>
      </c>
      <c r="CL126" s="302">
        <v>0</v>
      </c>
      <c r="CM126" s="302">
        <v>0</v>
      </c>
      <c r="CN126" s="302">
        <v>0</v>
      </c>
      <c r="CO126" s="302">
        <v>0</v>
      </c>
      <c r="CP126" s="302">
        <v>0</v>
      </c>
      <c r="CQ126" s="302">
        <v>0</v>
      </c>
      <c r="CS126" s="493"/>
      <c r="CT126" s="186" t="s">
        <v>56</v>
      </c>
      <c r="CU126" s="367">
        <v>0</v>
      </c>
      <c r="CV126" s="367">
        <v>0</v>
      </c>
      <c r="CW126" s="367">
        <v>0</v>
      </c>
      <c r="CX126" s="367">
        <v>0</v>
      </c>
      <c r="CY126" s="367">
        <v>0</v>
      </c>
      <c r="CZ126" s="367">
        <v>0</v>
      </c>
      <c r="DA126" s="367">
        <v>0</v>
      </c>
      <c r="DB126" s="367">
        <v>0</v>
      </c>
      <c r="DC126" s="367">
        <v>0</v>
      </c>
      <c r="DD126" s="367">
        <v>0</v>
      </c>
      <c r="DE126" s="367">
        <v>0</v>
      </c>
      <c r="DF126" s="367">
        <v>0</v>
      </c>
      <c r="DG126" s="368">
        <f t="shared" si="965"/>
        <v>0</v>
      </c>
      <c r="DH126" s="102"/>
      <c r="DI126" s="493"/>
      <c r="DJ126" s="186" t="s">
        <v>56</v>
      </c>
      <c r="DK126" s="367">
        <v>0</v>
      </c>
      <c r="DL126" s="367">
        <v>0</v>
      </c>
      <c r="DM126" s="367">
        <v>0</v>
      </c>
      <c r="DN126" s="367">
        <v>0</v>
      </c>
      <c r="DO126" s="367">
        <v>0</v>
      </c>
      <c r="DP126" s="367">
        <v>0</v>
      </c>
      <c r="DQ126" s="367">
        <v>0</v>
      </c>
      <c r="DR126" s="367">
        <v>0</v>
      </c>
      <c r="DS126" s="367">
        <v>0</v>
      </c>
      <c r="DT126" s="367">
        <v>0</v>
      </c>
      <c r="DU126" s="367">
        <v>0</v>
      </c>
      <c r="DV126" s="367">
        <v>0</v>
      </c>
      <c r="DW126" s="368">
        <f t="shared" si="966"/>
        <v>0</v>
      </c>
      <c r="DX126" s="102"/>
      <c r="DY126" s="493"/>
      <c r="DZ126" s="186" t="s">
        <v>56</v>
      </c>
      <c r="EA126" s="367">
        <v>0</v>
      </c>
      <c r="EB126" s="367">
        <v>0</v>
      </c>
      <c r="EC126" s="367">
        <v>0</v>
      </c>
      <c r="ED126" s="367">
        <v>0</v>
      </c>
      <c r="EE126" s="367">
        <v>0</v>
      </c>
      <c r="EF126" s="367">
        <v>0</v>
      </c>
      <c r="EG126" s="367">
        <v>0</v>
      </c>
      <c r="EH126" s="367">
        <v>0</v>
      </c>
      <c r="EI126" s="367">
        <v>0</v>
      </c>
      <c r="EJ126" s="367">
        <v>0</v>
      </c>
      <c r="EK126" s="367">
        <v>0</v>
      </c>
      <c r="EL126" s="367">
        <v>0</v>
      </c>
      <c r="EM126" s="368">
        <f t="shared" si="967"/>
        <v>0</v>
      </c>
      <c r="EN126" s="102"/>
      <c r="EO126" s="493"/>
      <c r="EP126" s="186" t="s">
        <v>56</v>
      </c>
      <c r="EQ126" s="367">
        <v>0</v>
      </c>
      <c r="ER126" s="367">
        <v>0</v>
      </c>
      <c r="ES126" s="367">
        <v>0</v>
      </c>
      <c r="ET126" s="367">
        <v>0</v>
      </c>
      <c r="EU126" s="367">
        <v>0</v>
      </c>
      <c r="EV126" s="367">
        <v>0</v>
      </c>
      <c r="EW126" s="367">
        <v>0</v>
      </c>
      <c r="EX126" s="367">
        <v>0</v>
      </c>
      <c r="EY126" s="367">
        <v>0</v>
      </c>
      <c r="EZ126" s="367">
        <v>0</v>
      </c>
      <c r="FA126" s="367">
        <v>0</v>
      </c>
      <c r="FB126" s="367">
        <v>0</v>
      </c>
      <c r="FC126" s="368">
        <f t="shared" si="968"/>
        <v>0</v>
      </c>
    </row>
    <row r="127" spans="1:160" x14ac:dyDescent="0.35">
      <c r="A127" s="493"/>
      <c r="B127" s="186" t="s">
        <v>55</v>
      </c>
      <c r="C127" s="296">
        <f t="shared" si="914"/>
        <v>0</v>
      </c>
      <c r="D127" s="296">
        <f t="shared" si="915"/>
        <v>0</v>
      </c>
      <c r="E127" s="296">
        <f t="shared" si="916"/>
        <v>0</v>
      </c>
      <c r="F127" s="296">
        <f t="shared" si="917"/>
        <v>0</v>
      </c>
      <c r="G127" s="296">
        <f t="shared" si="969"/>
        <v>0</v>
      </c>
      <c r="H127" s="296">
        <f t="shared" si="918"/>
        <v>0</v>
      </c>
      <c r="I127" s="296">
        <f t="shared" si="919"/>
        <v>0</v>
      </c>
      <c r="J127" s="296">
        <f t="shared" si="920"/>
        <v>0</v>
      </c>
      <c r="K127" s="296">
        <f t="shared" si="921"/>
        <v>0</v>
      </c>
      <c r="L127" s="296">
        <f t="shared" si="922"/>
        <v>0</v>
      </c>
      <c r="M127" s="296">
        <f t="shared" si="923"/>
        <v>0</v>
      </c>
      <c r="N127" s="296">
        <f t="shared" si="924"/>
        <v>0</v>
      </c>
      <c r="O127" s="66">
        <f t="shared" si="925"/>
        <v>0</v>
      </c>
      <c r="Q127" s="493"/>
      <c r="R127" s="186" t="s">
        <v>55</v>
      </c>
      <c r="S127" s="296">
        <f t="shared" si="926"/>
        <v>0</v>
      </c>
      <c r="T127" s="296">
        <f t="shared" si="927"/>
        <v>0</v>
      </c>
      <c r="U127" s="296">
        <f t="shared" si="928"/>
        <v>0</v>
      </c>
      <c r="V127" s="296">
        <f t="shared" si="929"/>
        <v>0</v>
      </c>
      <c r="W127" s="296">
        <f t="shared" si="930"/>
        <v>0</v>
      </c>
      <c r="X127" s="296">
        <f t="shared" si="931"/>
        <v>0</v>
      </c>
      <c r="Y127" s="296">
        <f t="shared" si="932"/>
        <v>0</v>
      </c>
      <c r="Z127" s="296">
        <f t="shared" si="933"/>
        <v>0</v>
      </c>
      <c r="AA127" s="296">
        <f t="shared" si="934"/>
        <v>0</v>
      </c>
      <c r="AB127" s="296">
        <f t="shared" si="935"/>
        <v>0</v>
      </c>
      <c r="AC127" s="296">
        <f t="shared" si="936"/>
        <v>0</v>
      </c>
      <c r="AD127" s="296">
        <f t="shared" si="937"/>
        <v>0</v>
      </c>
      <c r="AE127" s="66">
        <f t="shared" si="938"/>
        <v>0</v>
      </c>
      <c r="AG127" s="493"/>
      <c r="AH127" s="186" t="s">
        <v>55</v>
      </c>
      <c r="AI127" s="296">
        <f t="shared" si="939"/>
        <v>0</v>
      </c>
      <c r="AJ127" s="296">
        <f t="shared" si="940"/>
        <v>0</v>
      </c>
      <c r="AK127" s="296">
        <f t="shared" si="941"/>
        <v>0</v>
      </c>
      <c r="AL127" s="296">
        <f t="shared" si="942"/>
        <v>0</v>
      </c>
      <c r="AM127" s="296">
        <f t="shared" si="943"/>
        <v>0</v>
      </c>
      <c r="AN127" s="296">
        <f t="shared" si="944"/>
        <v>0</v>
      </c>
      <c r="AO127" s="296">
        <f t="shared" si="945"/>
        <v>0</v>
      </c>
      <c r="AP127" s="296">
        <f t="shared" si="946"/>
        <v>0</v>
      </c>
      <c r="AQ127" s="296">
        <f t="shared" si="947"/>
        <v>0</v>
      </c>
      <c r="AR127" s="296">
        <f t="shared" si="948"/>
        <v>0</v>
      </c>
      <c r="AS127" s="296">
        <f t="shared" si="949"/>
        <v>0</v>
      </c>
      <c r="AT127" s="296">
        <f t="shared" si="950"/>
        <v>0</v>
      </c>
      <c r="AU127" s="66">
        <f t="shared" si="951"/>
        <v>0</v>
      </c>
      <c r="AW127" s="493"/>
      <c r="AX127" s="186" t="s">
        <v>55</v>
      </c>
      <c r="AY127" s="296">
        <f t="shared" si="952"/>
        <v>0</v>
      </c>
      <c r="AZ127" s="296">
        <f t="shared" si="953"/>
        <v>0</v>
      </c>
      <c r="BA127" s="296">
        <f t="shared" si="954"/>
        <v>0</v>
      </c>
      <c r="BB127" s="296">
        <f t="shared" si="955"/>
        <v>0</v>
      </c>
      <c r="BC127" s="296">
        <f t="shared" si="956"/>
        <v>0</v>
      </c>
      <c r="BD127" s="296">
        <f t="shared" si="957"/>
        <v>0</v>
      </c>
      <c r="BE127" s="296">
        <f t="shared" si="958"/>
        <v>0</v>
      </c>
      <c r="BF127" s="296">
        <f t="shared" si="959"/>
        <v>0</v>
      </c>
      <c r="BG127" s="296">
        <f t="shared" si="960"/>
        <v>0</v>
      </c>
      <c r="BH127" s="296">
        <f t="shared" si="961"/>
        <v>0</v>
      </c>
      <c r="BI127" s="296">
        <f t="shared" si="962"/>
        <v>0</v>
      </c>
      <c r="BJ127" s="296">
        <f t="shared" si="963"/>
        <v>0</v>
      </c>
      <c r="BK127" s="66">
        <f t="shared" si="964"/>
        <v>0</v>
      </c>
      <c r="BM127" s="302">
        <v>0</v>
      </c>
      <c r="BN127" s="302">
        <v>0</v>
      </c>
      <c r="BO127" s="302">
        <v>0</v>
      </c>
      <c r="BP127" s="302">
        <v>0</v>
      </c>
      <c r="BQ127" s="302">
        <v>0</v>
      </c>
      <c r="BR127" s="302">
        <v>0</v>
      </c>
      <c r="BS127" s="302">
        <v>0</v>
      </c>
      <c r="BU127" s="302">
        <v>0</v>
      </c>
      <c r="BV127" s="302">
        <v>0</v>
      </c>
      <c r="BW127" s="302">
        <v>0</v>
      </c>
      <c r="BX127" s="302">
        <v>0</v>
      </c>
      <c r="BY127" s="302">
        <v>0</v>
      </c>
      <c r="BZ127" s="302">
        <v>0</v>
      </c>
      <c r="CA127" s="302">
        <v>0</v>
      </c>
      <c r="CC127" s="302">
        <v>0</v>
      </c>
      <c r="CD127" s="302">
        <v>0</v>
      </c>
      <c r="CE127" s="302">
        <v>0</v>
      </c>
      <c r="CF127" s="302">
        <v>0</v>
      </c>
      <c r="CG127" s="302">
        <v>0</v>
      </c>
      <c r="CH127" s="302">
        <v>0</v>
      </c>
      <c r="CI127" s="302">
        <v>0</v>
      </c>
      <c r="CK127" s="302">
        <v>0</v>
      </c>
      <c r="CL127" s="302">
        <v>0</v>
      </c>
      <c r="CM127" s="302">
        <v>0</v>
      </c>
      <c r="CN127" s="302">
        <v>0</v>
      </c>
      <c r="CO127" s="302">
        <v>0</v>
      </c>
      <c r="CP127" s="302">
        <v>0</v>
      </c>
      <c r="CQ127" s="302">
        <v>0</v>
      </c>
      <c r="CS127" s="493"/>
      <c r="CT127" s="186" t="s">
        <v>55</v>
      </c>
      <c r="CU127" s="367">
        <v>0</v>
      </c>
      <c r="CV127" s="367">
        <v>0</v>
      </c>
      <c r="CW127" s="367">
        <v>0</v>
      </c>
      <c r="CX127" s="367">
        <v>0</v>
      </c>
      <c r="CY127" s="367">
        <v>0</v>
      </c>
      <c r="CZ127" s="367">
        <v>0</v>
      </c>
      <c r="DA127" s="367">
        <v>0</v>
      </c>
      <c r="DB127" s="367">
        <v>0</v>
      </c>
      <c r="DC127" s="367">
        <v>0</v>
      </c>
      <c r="DD127" s="367">
        <v>0</v>
      </c>
      <c r="DE127" s="367">
        <v>0</v>
      </c>
      <c r="DF127" s="367">
        <v>0</v>
      </c>
      <c r="DG127" s="368">
        <f t="shared" si="965"/>
        <v>0</v>
      </c>
      <c r="DH127" s="102"/>
      <c r="DI127" s="493"/>
      <c r="DJ127" s="186" t="s">
        <v>55</v>
      </c>
      <c r="DK127" s="367">
        <v>0</v>
      </c>
      <c r="DL127" s="367">
        <v>0</v>
      </c>
      <c r="DM127" s="367">
        <v>0</v>
      </c>
      <c r="DN127" s="367">
        <v>0</v>
      </c>
      <c r="DO127" s="367">
        <v>0</v>
      </c>
      <c r="DP127" s="367">
        <v>0</v>
      </c>
      <c r="DQ127" s="367">
        <v>0</v>
      </c>
      <c r="DR127" s="367">
        <v>0</v>
      </c>
      <c r="DS127" s="367">
        <v>0</v>
      </c>
      <c r="DT127" s="367">
        <v>0</v>
      </c>
      <c r="DU127" s="367">
        <v>0</v>
      </c>
      <c r="DV127" s="367">
        <v>0</v>
      </c>
      <c r="DW127" s="368">
        <f t="shared" si="966"/>
        <v>0</v>
      </c>
      <c r="DX127" s="102"/>
      <c r="DY127" s="493"/>
      <c r="DZ127" s="186" t="s">
        <v>55</v>
      </c>
      <c r="EA127" s="367">
        <v>0</v>
      </c>
      <c r="EB127" s="367">
        <v>0</v>
      </c>
      <c r="EC127" s="367">
        <v>0</v>
      </c>
      <c r="ED127" s="367">
        <v>0</v>
      </c>
      <c r="EE127" s="367">
        <v>0</v>
      </c>
      <c r="EF127" s="367">
        <v>0</v>
      </c>
      <c r="EG127" s="367">
        <v>0</v>
      </c>
      <c r="EH127" s="367">
        <v>0</v>
      </c>
      <c r="EI127" s="367">
        <v>0</v>
      </c>
      <c r="EJ127" s="367">
        <v>0</v>
      </c>
      <c r="EK127" s="367">
        <v>0</v>
      </c>
      <c r="EL127" s="367">
        <v>0</v>
      </c>
      <c r="EM127" s="368">
        <f t="shared" si="967"/>
        <v>0</v>
      </c>
      <c r="EN127" s="102"/>
      <c r="EO127" s="493"/>
      <c r="EP127" s="186" t="s">
        <v>55</v>
      </c>
      <c r="EQ127" s="367">
        <v>0</v>
      </c>
      <c r="ER127" s="367">
        <v>0</v>
      </c>
      <c r="ES127" s="367">
        <v>0</v>
      </c>
      <c r="ET127" s="367">
        <v>0</v>
      </c>
      <c r="EU127" s="367">
        <v>0</v>
      </c>
      <c r="EV127" s="367">
        <v>0</v>
      </c>
      <c r="EW127" s="367">
        <v>0</v>
      </c>
      <c r="EX127" s="367">
        <v>0</v>
      </c>
      <c r="EY127" s="367">
        <v>0</v>
      </c>
      <c r="EZ127" s="367">
        <v>0</v>
      </c>
      <c r="FA127" s="367">
        <v>0</v>
      </c>
      <c r="FB127" s="367">
        <v>0</v>
      </c>
      <c r="FC127" s="368">
        <f t="shared" si="968"/>
        <v>0</v>
      </c>
    </row>
    <row r="128" spans="1:160" ht="15" thickBot="1" x14ac:dyDescent="0.4">
      <c r="A128" s="494"/>
      <c r="B128" s="186" t="s">
        <v>54</v>
      </c>
      <c r="C128" s="296">
        <f t="shared" si="914"/>
        <v>0</v>
      </c>
      <c r="D128" s="296">
        <f t="shared" si="915"/>
        <v>0</v>
      </c>
      <c r="E128" s="296">
        <f t="shared" si="916"/>
        <v>0</v>
      </c>
      <c r="F128" s="296">
        <f t="shared" si="917"/>
        <v>0</v>
      </c>
      <c r="G128" s="296">
        <f t="shared" si="969"/>
        <v>0</v>
      </c>
      <c r="H128" s="296">
        <f t="shared" si="918"/>
        <v>0</v>
      </c>
      <c r="I128" s="296">
        <f t="shared" si="919"/>
        <v>0</v>
      </c>
      <c r="J128" s="296">
        <f t="shared" si="920"/>
        <v>0</v>
      </c>
      <c r="K128" s="296">
        <f t="shared" si="921"/>
        <v>0</v>
      </c>
      <c r="L128" s="296">
        <f t="shared" si="922"/>
        <v>0</v>
      </c>
      <c r="M128" s="296">
        <f t="shared" si="923"/>
        <v>0</v>
      </c>
      <c r="N128" s="296">
        <f t="shared" si="924"/>
        <v>0</v>
      </c>
      <c r="O128" s="66">
        <f t="shared" si="925"/>
        <v>0</v>
      </c>
      <c r="Q128" s="494"/>
      <c r="R128" s="186" t="s">
        <v>54</v>
      </c>
      <c r="S128" s="296">
        <f t="shared" si="926"/>
        <v>0</v>
      </c>
      <c r="T128" s="296">
        <f t="shared" si="927"/>
        <v>0</v>
      </c>
      <c r="U128" s="296">
        <f t="shared" si="928"/>
        <v>0</v>
      </c>
      <c r="V128" s="296">
        <f t="shared" si="929"/>
        <v>0</v>
      </c>
      <c r="W128" s="296">
        <f t="shared" si="930"/>
        <v>0</v>
      </c>
      <c r="X128" s="296">
        <f t="shared" si="931"/>
        <v>0</v>
      </c>
      <c r="Y128" s="296">
        <f t="shared" si="932"/>
        <v>0</v>
      </c>
      <c r="Z128" s="296">
        <f t="shared" si="933"/>
        <v>0</v>
      </c>
      <c r="AA128" s="296">
        <f t="shared" si="934"/>
        <v>0</v>
      </c>
      <c r="AB128" s="296">
        <f t="shared" si="935"/>
        <v>0</v>
      </c>
      <c r="AC128" s="296">
        <f t="shared" si="936"/>
        <v>0</v>
      </c>
      <c r="AD128" s="296">
        <f t="shared" si="937"/>
        <v>0</v>
      </c>
      <c r="AE128" s="66">
        <f t="shared" si="938"/>
        <v>0</v>
      </c>
      <c r="AG128" s="494"/>
      <c r="AH128" s="186" t="s">
        <v>54</v>
      </c>
      <c r="AI128" s="296">
        <f t="shared" si="939"/>
        <v>0</v>
      </c>
      <c r="AJ128" s="296">
        <f t="shared" si="940"/>
        <v>0</v>
      </c>
      <c r="AK128" s="296">
        <f t="shared" si="941"/>
        <v>0</v>
      </c>
      <c r="AL128" s="296">
        <f t="shared" si="942"/>
        <v>0</v>
      </c>
      <c r="AM128" s="296">
        <f t="shared" si="943"/>
        <v>0</v>
      </c>
      <c r="AN128" s="296">
        <f t="shared" si="944"/>
        <v>0</v>
      </c>
      <c r="AO128" s="296">
        <f t="shared" si="945"/>
        <v>0</v>
      </c>
      <c r="AP128" s="296">
        <f t="shared" si="946"/>
        <v>0</v>
      </c>
      <c r="AQ128" s="296">
        <f t="shared" si="947"/>
        <v>0</v>
      </c>
      <c r="AR128" s="296">
        <f t="shared" si="948"/>
        <v>0</v>
      </c>
      <c r="AS128" s="296">
        <f t="shared" si="949"/>
        <v>0</v>
      </c>
      <c r="AT128" s="296">
        <f t="shared" si="950"/>
        <v>0</v>
      </c>
      <c r="AU128" s="66">
        <f t="shared" si="951"/>
        <v>0</v>
      </c>
      <c r="AW128" s="494"/>
      <c r="AX128" s="186" t="s">
        <v>54</v>
      </c>
      <c r="AY128" s="296">
        <f t="shared" si="952"/>
        <v>0</v>
      </c>
      <c r="AZ128" s="296">
        <f t="shared" si="953"/>
        <v>0</v>
      </c>
      <c r="BA128" s="296">
        <f t="shared" si="954"/>
        <v>0</v>
      </c>
      <c r="BB128" s="296">
        <f t="shared" si="955"/>
        <v>0</v>
      </c>
      <c r="BC128" s="296">
        <f t="shared" si="956"/>
        <v>0</v>
      </c>
      <c r="BD128" s="296">
        <f t="shared" si="957"/>
        <v>0</v>
      </c>
      <c r="BE128" s="296">
        <f t="shared" si="958"/>
        <v>0</v>
      </c>
      <c r="BF128" s="296">
        <f t="shared" si="959"/>
        <v>0</v>
      </c>
      <c r="BG128" s="296">
        <f t="shared" si="960"/>
        <v>0</v>
      </c>
      <c r="BH128" s="296">
        <f t="shared" si="961"/>
        <v>0</v>
      </c>
      <c r="BI128" s="296">
        <f t="shared" si="962"/>
        <v>0</v>
      </c>
      <c r="BJ128" s="296">
        <f t="shared" si="963"/>
        <v>0</v>
      </c>
      <c r="BK128" s="66">
        <f t="shared" si="964"/>
        <v>0</v>
      </c>
      <c r="BM128" s="302">
        <v>0</v>
      </c>
      <c r="BN128" s="302">
        <v>0</v>
      </c>
      <c r="BO128" s="302">
        <v>0</v>
      </c>
      <c r="BP128" s="302">
        <v>0</v>
      </c>
      <c r="BQ128" s="302">
        <v>0</v>
      </c>
      <c r="BR128" s="302">
        <v>0</v>
      </c>
      <c r="BS128" s="302">
        <v>0</v>
      </c>
      <c r="BU128" s="302">
        <v>0</v>
      </c>
      <c r="BV128" s="302">
        <v>0</v>
      </c>
      <c r="BW128" s="302">
        <v>0</v>
      </c>
      <c r="BX128" s="302">
        <v>0</v>
      </c>
      <c r="BY128" s="302">
        <v>0</v>
      </c>
      <c r="BZ128" s="302">
        <v>0</v>
      </c>
      <c r="CA128" s="302">
        <v>0</v>
      </c>
      <c r="CC128" s="302">
        <v>0</v>
      </c>
      <c r="CD128" s="302">
        <v>0</v>
      </c>
      <c r="CE128" s="302">
        <v>0</v>
      </c>
      <c r="CF128" s="302">
        <v>0</v>
      </c>
      <c r="CG128" s="302">
        <v>0</v>
      </c>
      <c r="CH128" s="302">
        <v>0</v>
      </c>
      <c r="CI128" s="302">
        <v>0</v>
      </c>
      <c r="CK128" s="302">
        <v>0</v>
      </c>
      <c r="CL128" s="302">
        <v>0</v>
      </c>
      <c r="CM128" s="302">
        <v>0</v>
      </c>
      <c r="CN128" s="302">
        <v>0</v>
      </c>
      <c r="CO128" s="302">
        <v>0</v>
      </c>
      <c r="CP128" s="302">
        <v>0</v>
      </c>
      <c r="CQ128" s="302">
        <v>0</v>
      </c>
      <c r="CS128" s="494"/>
      <c r="CT128" s="186" t="s">
        <v>54</v>
      </c>
      <c r="CU128" s="367">
        <v>0</v>
      </c>
      <c r="CV128" s="367">
        <v>0</v>
      </c>
      <c r="CW128" s="367">
        <v>0</v>
      </c>
      <c r="CX128" s="367">
        <v>0</v>
      </c>
      <c r="CY128" s="367">
        <v>0</v>
      </c>
      <c r="CZ128" s="367">
        <v>0</v>
      </c>
      <c r="DA128" s="367">
        <v>0</v>
      </c>
      <c r="DB128" s="367">
        <v>0</v>
      </c>
      <c r="DC128" s="367">
        <v>0</v>
      </c>
      <c r="DD128" s="367">
        <v>0</v>
      </c>
      <c r="DE128" s="367">
        <v>0</v>
      </c>
      <c r="DF128" s="367">
        <v>0</v>
      </c>
      <c r="DG128" s="368">
        <f t="shared" si="965"/>
        <v>0</v>
      </c>
      <c r="DH128" s="102"/>
      <c r="DI128" s="494"/>
      <c r="DJ128" s="186" t="s">
        <v>54</v>
      </c>
      <c r="DK128" s="367">
        <v>0</v>
      </c>
      <c r="DL128" s="367">
        <v>0</v>
      </c>
      <c r="DM128" s="367">
        <v>0</v>
      </c>
      <c r="DN128" s="367">
        <v>0</v>
      </c>
      <c r="DO128" s="367">
        <v>0</v>
      </c>
      <c r="DP128" s="367">
        <v>0</v>
      </c>
      <c r="DQ128" s="367">
        <v>0</v>
      </c>
      <c r="DR128" s="367">
        <v>0</v>
      </c>
      <c r="DS128" s="367">
        <v>0</v>
      </c>
      <c r="DT128" s="367">
        <v>0</v>
      </c>
      <c r="DU128" s="367">
        <v>0</v>
      </c>
      <c r="DV128" s="367">
        <v>0</v>
      </c>
      <c r="DW128" s="368">
        <f t="shared" si="966"/>
        <v>0</v>
      </c>
      <c r="DX128" s="102"/>
      <c r="DY128" s="494"/>
      <c r="DZ128" s="186" t="s">
        <v>54</v>
      </c>
      <c r="EA128" s="367">
        <v>0</v>
      </c>
      <c r="EB128" s="367">
        <v>0</v>
      </c>
      <c r="EC128" s="367">
        <v>0</v>
      </c>
      <c r="ED128" s="367">
        <v>0</v>
      </c>
      <c r="EE128" s="367">
        <v>0</v>
      </c>
      <c r="EF128" s="367">
        <v>0</v>
      </c>
      <c r="EG128" s="367">
        <v>0</v>
      </c>
      <c r="EH128" s="367">
        <v>0</v>
      </c>
      <c r="EI128" s="367">
        <v>0</v>
      </c>
      <c r="EJ128" s="367">
        <v>0</v>
      </c>
      <c r="EK128" s="367">
        <v>0</v>
      </c>
      <c r="EL128" s="367">
        <v>0</v>
      </c>
      <c r="EM128" s="368">
        <f t="shared" si="967"/>
        <v>0</v>
      </c>
      <c r="EN128" s="102"/>
      <c r="EO128" s="494"/>
      <c r="EP128" s="186" t="s">
        <v>54</v>
      </c>
      <c r="EQ128" s="367">
        <v>0</v>
      </c>
      <c r="ER128" s="367">
        <v>0</v>
      </c>
      <c r="ES128" s="367">
        <v>0</v>
      </c>
      <c r="ET128" s="367">
        <v>0</v>
      </c>
      <c r="EU128" s="367">
        <v>0</v>
      </c>
      <c r="EV128" s="367">
        <v>0</v>
      </c>
      <c r="EW128" s="367">
        <v>0</v>
      </c>
      <c r="EX128" s="367">
        <v>0</v>
      </c>
      <c r="EY128" s="367">
        <v>0</v>
      </c>
      <c r="EZ128" s="367">
        <v>0</v>
      </c>
      <c r="FA128" s="367">
        <v>0</v>
      </c>
      <c r="FB128" s="367">
        <v>0</v>
      </c>
      <c r="FC128" s="368">
        <f t="shared" si="968"/>
        <v>0</v>
      </c>
    </row>
    <row r="129" spans="1:160" ht="15" thickBot="1" x14ac:dyDescent="0.4">
      <c r="B129" s="187" t="s">
        <v>43</v>
      </c>
      <c r="C129" s="179">
        <f>SUM(C116:C128)</f>
        <v>0</v>
      </c>
      <c r="D129" s="179">
        <f t="shared" ref="D129" si="970">SUM(D116:D128)</f>
        <v>0</v>
      </c>
      <c r="E129" s="179">
        <f t="shared" ref="E129" si="971">SUM(E116:E128)</f>
        <v>0</v>
      </c>
      <c r="F129" s="179">
        <f t="shared" ref="F129" si="972">SUM(F116:F128)</f>
        <v>284639.16170314822</v>
      </c>
      <c r="G129" s="179">
        <f t="shared" ref="G129" si="973">SUM(G116:G128)</f>
        <v>0</v>
      </c>
      <c r="H129" s="179">
        <f t="shared" ref="H129" si="974">SUM(H116:H128)</f>
        <v>0</v>
      </c>
      <c r="I129" s="179">
        <f t="shared" ref="I129" si="975">SUM(I116:I128)</f>
        <v>0</v>
      </c>
      <c r="J129" s="179">
        <f t="shared" ref="J129" si="976">SUM(J116:J128)</f>
        <v>35709.474838463189</v>
      </c>
      <c r="K129" s="179">
        <f t="shared" ref="K129" si="977">SUM(K116:K128)</f>
        <v>0</v>
      </c>
      <c r="L129" s="179">
        <f t="shared" ref="L129" si="978">SUM(L116:L128)</f>
        <v>189861.09025202662</v>
      </c>
      <c r="M129" s="179">
        <f t="shared" ref="M129" si="979">SUM(M116:M128)</f>
        <v>8434.6474446561606</v>
      </c>
      <c r="N129" s="189">
        <f t="shared" ref="N129" si="980">SUM(N116:N128)</f>
        <v>257705.85957098095</v>
      </c>
      <c r="O129" s="69">
        <f t="shared" si="925"/>
        <v>776350.23380927509</v>
      </c>
      <c r="Q129" s="70"/>
      <c r="R129" s="187" t="s">
        <v>43</v>
      </c>
      <c r="S129" s="179">
        <f>SUM(S116:S128)</f>
        <v>0</v>
      </c>
      <c r="T129" s="179">
        <f t="shared" ref="T129" si="981">SUM(T116:T128)</f>
        <v>0</v>
      </c>
      <c r="U129" s="179">
        <f t="shared" ref="U129" si="982">SUM(U116:U128)</f>
        <v>0</v>
      </c>
      <c r="V129" s="179">
        <f t="shared" ref="V129" si="983">SUM(V116:V128)</f>
        <v>0</v>
      </c>
      <c r="W129" s="179">
        <f t="shared" ref="W129" si="984">SUM(W116:W128)</f>
        <v>0</v>
      </c>
      <c r="X129" s="179">
        <f t="shared" ref="X129" si="985">SUM(X116:X128)</f>
        <v>0</v>
      </c>
      <c r="Y129" s="179">
        <f t="shared" ref="Y129" si="986">SUM(Y116:Y128)</f>
        <v>0</v>
      </c>
      <c r="Z129" s="179">
        <f t="shared" ref="Z129" si="987">SUM(Z116:Z128)</f>
        <v>46466.140694817797</v>
      </c>
      <c r="AA129" s="179">
        <f t="shared" ref="AA129" si="988">SUM(AA116:AA128)</f>
        <v>0</v>
      </c>
      <c r="AB129" s="179">
        <f t="shared" ref="AB129" si="989">SUM(AB116:AB128)</f>
        <v>0</v>
      </c>
      <c r="AC129" s="179">
        <f t="shared" ref="AC129" si="990">SUM(AC116:AC128)</f>
        <v>0</v>
      </c>
      <c r="AD129" s="189">
        <f t="shared" ref="AD129" si="991">SUM(AD116:AD128)</f>
        <v>0</v>
      </c>
      <c r="AE129" s="69">
        <f t="shared" si="938"/>
        <v>46466.140694817797</v>
      </c>
      <c r="AG129" s="70"/>
      <c r="AH129" s="187" t="s">
        <v>43</v>
      </c>
      <c r="AI129" s="179">
        <f>SUM(AI116:AI128)</f>
        <v>0</v>
      </c>
      <c r="AJ129" s="179">
        <f t="shared" ref="AJ129" si="992">SUM(AJ116:AJ128)</f>
        <v>0</v>
      </c>
      <c r="AK129" s="179">
        <f t="shared" ref="AK129" si="993">SUM(AK116:AK128)</f>
        <v>0</v>
      </c>
      <c r="AL129" s="179">
        <f t="shared" ref="AL129" si="994">SUM(AL116:AL128)</f>
        <v>0</v>
      </c>
      <c r="AM129" s="179">
        <f t="shared" ref="AM129" si="995">SUM(AM116:AM128)</f>
        <v>0</v>
      </c>
      <c r="AN129" s="179">
        <f t="shared" ref="AN129" si="996">SUM(AN116:AN128)</f>
        <v>0</v>
      </c>
      <c r="AO129" s="179">
        <f t="shared" ref="AO129" si="997">SUM(AO116:AO128)</f>
        <v>0</v>
      </c>
      <c r="AP129" s="179">
        <f t="shared" ref="AP129" si="998">SUM(AP116:AP128)</f>
        <v>0</v>
      </c>
      <c r="AQ129" s="179">
        <f t="shared" ref="AQ129" si="999">SUM(AQ116:AQ128)</f>
        <v>0</v>
      </c>
      <c r="AR129" s="179">
        <f t="shared" ref="AR129" si="1000">SUM(AR116:AR128)</f>
        <v>0</v>
      </c>
      <c r="AS129" s="179">
        <f t="shared" ref="AS129" si="1001">SUM(AS116:AS128)</f>
        <v>0</v>
      </c>
      <c r="AT129" s="189">
        <f t="shared" ref="AT129" si="1002">SUM(AT116:AT128)</f>
        <v>0</v>
      </c>
      <c r="AU129" s="69">
        <f t="shared" si="951"/>
        <v>0</v>
      </c>
      <c r="AW129" s="70"/>
      <c r="AX129" s="187" t="s">
        <v>43</v>
      </c>
      <c r="AY129" s="179">
        <f>SUM(AY116:AY128)</f>
        <v>0</v>
      </c>
      <c r="AZ129" s="179">
        <f t="shared" ref="AZ129" si="1003">SUM(AZ116:AZ128)</f>
        <v>0</v>
      </c>
      <c r="BA129" s="179">
        <f t="shared" ref="BA129" si="1004">SUM(BA116:BA128)</f>
        <v>0</v>
      </c>
      <c r="BB129" s="179">
        <f t="shared" ref="BB129" si="1005">SUM(BB116:BB128)</f>
        <v>0</v>
      </c>
      <c r="BC129" s="179">
        <f t="shared" ref="BC129" si="1006">SUM(BC116:BC128)</f>
        <v>0</v>
      </c>
      <c r="BD129" s="179">
        <f t="shared" ref="BD129" si="1007">SUM(BD116:BD128)</f>
        <v>0</v>
      </c>
      <c r="BE129" s="179">
        <f t="shared" ref="BE129" si="1008">SUM(BE116:BE128)</f>
        <v>0</v>
      </c>
      <c r="BF129" s="179">
        <f t="shared" ref="BF129" si="1009">SUM(BF116:BF128)</f>
        <v>0</v>
      </c>
      <c r="BG129" s="179">
        <f t="shared" ref="BG129" si="1010">SUM(BG116:BG128)</f>
        <v>0</v>
      </c>
      <c r="BH129" s="179">
        <f t="shared" ref="BH129" si="1011">SUM(BH116:BH128)</f>
        <v>0</v>
      </c>
      <c r="BI129" s="179">
        <f t="shared" ref="BI129" si="1012">SUM(BI116:BI128)</f>
        <v>0</v>
      </c>
      <c r="BJ129" s="189">
        <f t="shared" ref="BJ129" si="1013">SUM(BJ116:BJ128)</f>
        <v>0</v>
      </c>
      <c r="BK129" s="69">
        <f t="shared" si="964"/>
        <v>0</v>
      </c>
      <c r="BM129" s="302">
        <f t="shared" ref="BM129" si="1014">SUM(BM116:BM128)</f>
        <v>0</v>
      </c>
      <c r="BN129" s="302">
        <f t="shared" ref="BN129" si="1015">SUM(BN116:BN128)</f>
        <v>0</v>
      </c>
      <c r="BO129" s="302">
        <f t="shared" ref="BO129" si="1016">SUM(BO116:BO128)</f>
        <v>0</v>
      </c>
      <c r="BP129" s="302">
        <f t="shared" ref="BP129" si="1017">SUM(BP116:BP128)</f>
        <v>0</v>
      </c>
      <c r="BQ129" s="302">
        <f t="shared" ref="BQ129" si="1018">SUM(BQ116:BQ128)</f>
        <v>0</v>
      </c>
      <c r="BR129" s="302">
        <f t="shared" ref="BR129" si="1019">SUM(BR116:BR128)</f>
        <v>0</v>
      </c>
      <c r="BS129" s="302">
        <f t="shared" ref="BS129" si="1020">SUM(BS116:BS128)</f>
        <v>0</v>
      </c>
      <c r="BU129" s="302">
        <f t="shared" ref="BU129" si="1021">SUM(BU116:BU128)</f>
        <v>0</v>
      </c>
      <c r="BV129" s="302">
        <f t="shared" ref="BV129" si="1022">SUM(BV116:BV128)</f>
        <v>0</v>
      </c>
      <c r="BW129" s="302">
        <f t="shared" ref="BW129" si="1023">SUM(BW116:BW128)</f>
        <v>0</v>
      </c>
      <c r="BX129" s="302">
        <f t="shared" ref="BX129" si="1024">SUM(BX116:BX128)</f>
        <v>0</v>
      </c>
      <c r="BY129" s="302">
        <f t="shared" ref="BY129" si="1025">SUM(BY116:BY128)</f>
        <v>0</v>
      </c>
      <c r="BZ129" s="302">
        <f t="shared" ref="BZ129" si="1026">SUM(BZ116:BZ128)</f>
        <v>0</v>
      </c>
      <c r="CA129" s="302">
        <f t="shared" ref="CA129" si="1027">SUM(CA116:CA128)</f>
        <v>0</v>
      </c>
      <c r="CC129" s="302">
        <f t="shared" ref="CC129" si="1028">SUM(CC116:CC128)</f>
        <v>0</v>
      </c>
      <c r="CD129" s="302">
        <f t="shared" ref="CD129" si="1029">SUM(CD116:CD128)</f>
        <v>0</v>
      </c>
      <c r="CE129" s="302">
        <f t="shared" ref="CE129" si="1030">SUM(CE116:CE128)</f>
        <v>0</v>
      </c>
      <c r="CF129" s="302">
        <f t="shared" ref="CF129" si="1031">SUM(CF116:CF128)</f>
        <v>0</v>
      </c>
      <c r="CG129" s="302">
        <f t="shared" ref="CG129" si="1032">SUM(CG116:CG128)</f>
        <v>0</v>
      </c>
      <c r="CH129" s="302">
        <f t="shared" ref="CH129" si="1033">SUM(CH116:CH128)</f>
        <v>0</v>
      </c>
      <c r="CI129" s="302">
        <f t="shared" ref="CI129" si="1034">SUM(CI116:CI128)</f>
        <v>0</v>
      </c>
      <c r="CK129" s="302">
        <f t="shared" ref="CK129" si="1035">SUM(CK116:CK128)</f>
        <v>0</v>
      </c>
      <c r="CL129" s="302">
        <f t="shared" ref="CL129" si="1036">SUM(CL116:CL128)</f>
        <v>0</v>
      </c>
      <c r="CM129" s="302">
        <f t="shared" ref="CM129" si="1037">SUM(CM116:CM128)</f>
        <v>0</v>
      </c>
      <c r="CN129" s="302">
        <f t="shared" ref="CN129" si="1038">SUM(CN116:CN128)</f>
        <v>0</v>
      </c>
      <c r="CO129" s="302">
        <f t="shared" ref="CO129" si="1039">SUM(CO116:CO128)</f>
        <v>0</v>
      </c>
      <c r="CP129" s="302">
        <f t="shared" ref="CP129" si="1040">SUM(CP116:CP128)</f>
        <v>0</v>
      </c>
      <c r="CQ129" s="302">
        <f t="shared" ref="CQ129" si="1041">SUM(CQ116:CQ128)</f>
        <v>0</v>
      </c>
      <c r="CR129" s="291" t="s">
        <v>231</v>
      </c>
      <c r="CT129" s="187" t="s">
        <v>43</v>
      </c>
      <c r="CU129" s="369">
        <f>SUM(CU116:CU128)</f>
        <v>0</v>
      </c>
      <c r="CV129" s="369">
        <f t="shared" ref="CV129:DF129" si="1042">SUM(CV116:CV128)</f>
        <v>0</v>
      </c>
      <c r="CW129" s="369">
        <f t="shared" si="1042"/>
        <v>0</v>
      </c>
      <c r="CX129" s="369">
        <f t="shared" si="1042"/>
        <v>0.34593278709930725</v>
      </c>
      <c r="CY129" s="369">
        <f t="shared" si="1042"/>
        <v>0</v>
      </c>
      <c r="CZ129" s="369">
        <f t="shared" si="1042"/>
        <v>0</v>
      </c>
      <c r="DA129" s="369">
        <f t="shared" si="1042"/>
        <v>0</v>
      </c>
      <c r="DB129" s="369">
        <f t="shared" si="1042"/>
        <v>4.3399081429298374E-2</v>
      </c>
      <c r="DC129" s="369">
        <f t="shared" si="1042"/>
        <v>0</v>
      </c>
      <c r="DD129" s="369">
        <f t="shared" si="1042"/>
        <v>0.23074539609940906</v>
      </c>
      <c r="DE129" s="369">
        <f t="shared" si="1042"/>
        <v>1.0250947484777121E-2</v>
      </c>
      <c r="DF129" s="383">
        <f t="shared" si="1042"/>
        <v>0.31319972178032907</v>
      </c>
      <c r="DG129" s="372">
        <f t="shared" si="965"/>
        <v>0.94352793389312095</v>
      </c>
      <c r="DH129" s="102"/>
      <c r="DI129" s="70"/>
      <c r="DJ129" s="187" t="s">
        <v>43</v>
      </c>
      <c r="DK129" s="369">
        <f>SUM(DK116:DK128)</f>
        <v>0</v>
      </c>
      <c r="DL129" s="369">
        <f t="shared" ref="DL129:DV129" si="1043">SUM(DL116:DL128)</f>
        <v>0</v>
      </c>
      <c r="DM129" s="369">
        <f t="shared" si="1043"/>
        <v>0</v>
      </c>
      <c r="DN129" s="369">
        <f t="shared" si="1043"/>
        <v>0</v>
      </c>
      <c r="DO129" s="369">
        <f t="shared" si="1043"/>
        <v>0</v>
      </c>
      <c r="DP129" s="369">
        <f t="shared" si="1043"/>
        <v>0</v>
      </c>
      <c r="DQ129" s="369">
        <f t="shared" si="1043"/>
        <v>0</v>
      </c>
      <c r="DR129" s="369">
        <f t="shared" si="1043"/>
        <v>5.6472066106879187E-2</v>
      </c>
      <c r="DS129" s="369">
        <f t="shared" si="1043"/>
        <v>0</v>
      </c>
      <c r="DT129" s="369">
        <f t="shared" si="1043"/>
        <v>0</v>
      </c>
      <c r="DU129" s="369">
        <f t="shared" si="1043"/>
        <v>0</v>
      </c>
      <c r="DV129" s="383">
        <f t="shared" si="1043"/>
        <v>0</v>
      </c>
      <c r="DW129" s="372">
        <f t="shared" si="966"/>
        <v>5.6472066106879187E-2</v>
      </c>
      <c r="DX129" s="102"/>
      <c r="DY129" s="70"/>
      <c r="DZ129" s="187" t="s">
        <v>43</v>
      </c>
      <c r="EA129" s="369">
        <f>SUM(EA116:EA128)</f>
        <v>0</v>
      </c>
      <c r="EB129" s="369">
        <f t="shared" ref="EB129:EL129" si="1044">SUM(EB116:EB128)</f>
        <v>0</v>
      </c>
      <c r="EC129" s="369">
        <f t="shared" si="1044"/>
        <v>0</v>
      </c>
      <c r="ED129" s="369">
        <f t="shared" si="1044"/>
        <v>0</v>
      </c>
      <c r="EE129" s="369">
        <f t="shared" si="1044"/>
        <v>0</v>
      </c>
      <c r="EF129" s="369">
        <f t="shared" si="1044"/>
        <v>0</v>
      </c>
      <c r="EG129" s="369">
        <f t="shared" si="1044"/>
        <v>0</v>
      </c>
      <c r="EH129" s="369">
        <f t="shared" si="1044"/>
        <v>0</v>
      </c>
      <c r="EI129" s="369">
        <f t="shared" si="1044"/>
        <v>0</v>
      </c>
      <c r="EJ129" s="369">
        <f t="shared" si="1044"/>
        <v>0</v>
      </c>
      <c r="EK129" s="369">
        <f t="shared" si="1044"/>
        <v>0</v>
      </c>
      <c r="EL129" s="383">
        <f t="shared" si="1044"/>
        <v>0</v>
      </c>
      <c r="EM129" s="372">
        <f t="shared" si="967"/>
        <v>0</v>
      </c>
      <c r="EN129" s="102"/>
      <c r="EO129" s="70"/>
      <c r="EP129" s="187" t="s">
        <v>43</v>
      </c>
      <c r="EQ129" s="369">
        <f>SUM(EQ116:EQ128)</f>
        <v>0</v>
      </c>
      <c r="ER129" s="369">
        <f t="shared" ref="ER129:FB129" si="1045">SUM(ER116:ER128)</f>
        <v>0</v>
      </c>
      <c r="ES129" s="369">
        <f t="shared" si="1045"/>
        <v>0</v>
      </c>
      <c r="ET129" s="369">
        <f t="shared" si="1045"/>
        <v>0</v>
      </c>
      <c r="EU129" s="369">
        <f t="shared" si="1045"/>
        <v>0</v>
      </c>
      <c r="EV129" s="369">
        <f t="shared" si="1045"/>
        <v>0</v>
      </c>
      <c r="EW129" s="369">
        <f t="shared" si="1045"/>
        <v>0</v>
      </c>
      <c r="EX129" s="369">
        <f t="shared" si="1045"/>
        <v>0</v>
      </c>
      <c r="EY129" s="369">
        <f t="shared" si="1045"/>
        <v>0</v>
      </c>
      <c r="EZ129" s="369">
        <f t="shared" si="1045"/>
        <v>0</v>
      </c>
      <c r="FA129" s="369">
        <f t="shared" si="1045"/>
        <v>0</v>
      </c>
      <c r="FB129" s="383">
        <f t="shared" si="1045"/>
        <v>0</v>
      </c>
      <c r="FC129" s="372">
        <f t="shared" si="968"/>
        <v>0</v>
      </c>
      <c r="FD129" s="289">
        <f>SUM(CU116:DF128,DK116:DV128,EA116:EL128,EQ116:FB128)</f>
        <v>1.0000000000000002</v>
      </c>
    </row>
    <row r="130" spans="1:160" ht="21.5" thickBot="1" x14ac:dyDescent="0.4">
      <c r="A130" s="71"/>
      <c r="Q130" s="71"/>
      <c r="AG130" s="71"/>
      <c r="AW130" s="71"/>
      <c r="BK130" s="299" t="s">
        <v>189</v>
      </c>
      <c r="BL130" s="298">
        <f>SUM(C116:N128,S116:AD128,AI116:AT128,AY116:BJ128)</f>
        <v>822816.37450409296</v>
      </c>
      <c r="BM130" s="302"/>
      <c r="BN130" s="302"/>
      <c r="BO130" s="302"/>
      <c r="BP130" s="302"/>
      <c r="BQ130" s="302"/>
      <c r="BR130" s="302"/>
      <c r="BS130" s="302"/>
      <c r="BU130" s="302"/>
      <c r="BV130" s="302"/>
      <c r="BW130" s="302"/>
      <c r="BX130" s="302"/>
      <c r="BY130" s="302"/>
      <c r="BZ130" s="302"/>
      <c r="CA130" s="302"/>
      <c r="CC130" s="302"/>
      <c r="CD130" s="302"/>
      <c r="CE130" s="302"/>
      <c r="CF130" s="302"/>
      <c r="CG130" s="302"/>
      <c r="CH130" s="302"/>
      <c r="CI130" s="302"/>
      <c r="CK130" s="302"/>
      <c r="CL130" s="302"/>
      <c r="CM130" s="302"/>
      <c r="CN130" s="302"/>
      <c r="CO130" s="302"/>
      <c r="CP130" s="302"/>
      <c r="CQ130" s="302"/>
      <c r="CR130" s="293">
        <f>'FORECAST OVERVIEW'!D27</f>
        <v>822816.37450409285</v>
      </c>
      <c r="CS130" s="71"/>
      <c r="DF130" s="102"/>
      <c r="DG130" s="102"/>
      <c r="DH130" s="102"/>
      <c r="DI130" s="71"/>
      <c r="DV130" s="102"/>
      <c r="DW130" s="102"/>
      <c r="DX130" s="102"/>
      <c r="DY130" s="71"/>
      <c r="EL130" s="102"/>
      <c r="EM130" s="102"/>
      <c r="EN130" s="102"/>
      <c r="EO130" s="71"/>
      <c r="FB130" s="102"/>
      <c r="FC130" s="102"/>
      <c r="FD130" s="289">
        <f>DG129+DW129+EM129+FC129</f>
        <v>1.0000000000000002</v>
      </c>
    </row>
    <row r="131" spans="1:160" ht="21.5" thickBot="1" x14ac:dyDescent="0.4">
      <c r="A131" s="71"/>
      <c r="B131" s="174" t="s">
        <v>36</v>
      </c>
      <c r="C131" s="336" t="s">
        <v>203</v>
      </c>
      <c r="D131" s="336" t="s">
        <v>204</v>
      </c>
      <c r="E131" s="336" t="s">
        <v>205</v>
      </c>
      <c r="F131" s="336" t="s">
        <v>206</v>
      </c>
      <c r="G131" s="336" t="s">
        <v>44</v>
      </c>
      <c r="H131" s="336" t="s">
        <v>207</v>
      </c>
      <c r="I131" s="336" t="s">
        <v>208</v>
      </c>
      <c r="J131" s="336" t="s">
        <v>209</v>
      </c>
      <c r="K131" s="336" t="s">
        <v>210</v>
      </c>
      <c r="L131" s="336" t="s">
        <v>211</v>
      </c>
      <c r="M131" s="336" t="s">
        <v>212</v>
      </c>
      <c r="N131" s="336" t="s">
        <v>213</v>
      </c>
      <c r="O131" s="176" t="s">
        <v>34</v>
      </c>
      <c r="Q131" s="71"/>
      <c r="R131" s="174" t="s">
        <v>36</v>
      </c>
      <c r="S131" s="336" t="s">
        <v>203</v>
      </c>
      <c r="T131" s="336" t="s">
        <v>204</v>
      </c>
      <c r="U131" s="336" t="s">
        <v>205</v>
      </c>
      <c r="V131" s="336" t="s">
        <v>206</v>
      </c>
      <c r="W131" s="336" t="s">
        <v>44</v>
      </c>
      <c r="X131" s="336" t="s">
        <v>207</v>
      </c>
      <c r="Y131" s="336" t="s">
        <v>208</v>
      </c>
      <c r="Z131" s="336" t="s">
        <v>209</v>
      </c>
      <c r="AA131" s="336" t="s">
        <v>210</v>
      </c>
      <c r="AB131" s="336" t="s">
        <v>211</v>
      </c>
      <c r="AC131" s="336" t="s">
        <v>212</v>
      </c>
      <c r="AD131" s="336" t="s">
        <v>213</v>
      </c>
      <c r="AE131" s="176" t="s">
        <v>34</v>
      </c>
      <c r="AG131" s="71"/>
      <c r="AH131" s="174" t="s">
        <v>36</v>
      </c>
      <c r="AI131" s="336" t="s">
        <v>203</v>
      </c>
      <c r="AJ131" s="336" t="s">
        <v>204</v>
      </c>
      <c r="AK131" s="336" t="s">
        <v>205</v>
      </c>
      <c r="AL131" s="336" t="s">
        <v>206</v>
      </c>
      <c r="AM131" s="336" t="s">
        <v>44</v>
      </c>
      <c r="AN131" s="336" t="s">
        <v>207</v>
      </c>
      <c r="AO131" s="336" t="s">
        <v>208</v>
      </c>
      <c r="AP131" s="336" t="s">
        <v>209</v>
      </c>
      <c r="AQ131" s="336" t="s">
        <v>210</v>
      </c>
      <c r="AR131" s="336" t="s">
        <v>211</v>
      </c>
      <c r="AS131" s="336" t="s">
        <v>212</v>
      </c>
      <c r="AT131" s="336" t="s">
        <v>213</v>
      </c>
      <c r="AU131" s="176" t="s">
        <v>34</v>
      </c>
      <c r="AW131" s="71"/>
      <c r="AX131" s="174" t="s">
        <v>36</v>
      </c>
      <c r="AY131" s="336" t="s">
        <v>203</v>
      </c>
      <c r="AZ131" s="336" t="s">
        <v>204</v>
      </c>
      <c r="BA131" s="336" t="s">
        <v>205</v>
      </c>
      <c r="BB131" s="336" t="s">
        <v>206</v>
      </c>
      <c r="BC131" s="336" t="s">
        <v>44</v>
      </c>
      <c r="BD131" s="336" t="s">
        <v>207</v>
      </c>
      <c r="BE131" s="336" t="s">
        <v>208</v>
      </c>
      <c r="BF131" s="336" t="s">
        <v>209</v>
      </c>
      <c r="BG131" s="336" t="s">
        <v>210</v>
      </c>
      <c r="BH131" s="336" t="s">
        <v>211</v>
      </c>
      <c r="BI131" s="336" t="s">
        <v>212</v>
      </c>
      <c r="BJ131" s="336" t="s">
        <v>213</v>
      </c>
      <c r="BK131" s="176" t="s">
        <v>34</v>
      </c>
      <c r="BM131" s="301">
        <v>44166</v>
      </c>
      <c r="BN131" s="301">
        <v>44197</v>
      </c>
      <c r="BO131" s="301">
        <v>44228</v>
      </c>
      <c r="BP131" s="301">
        <v>44256</v>
      </c>
      <c r="BQ131" s="301">
        <v>44287</v>
      </c>
      <c r="BR131" s="301">
        <v>44317</v>
      </c>
      <c r="BS131" s="301">
        <v>44348</v>
      </c>
      <c r="BU131" s="301">
        <v>44166</v>
      </c>
      <c r="BV131" s="301">
        <v>44197</v>
      </c>
      <c r="BW131" s="301">
        <v>44228</v>
      </c>
      <c r="BX131" s="301">
        <v>44256</v>
      </c>
      <c r="BY131" s="301">
        <v>44287</v>
      </c>
      <c r="BZ131" s="301">
        <v>44317</v>
      </c>
      <c r="CA131" s="301">
        <v>44348</v>
      </c>
      <c r="CC131" s="301">
        <v>44166</v>
      </c>
      <c r="CD131" s="301">
        <v>44197</v>
      </c>
      <c r="CE131" s="301">
        <v>44228</v>
      </c>
      <c r="CF131" s="301">
        <v>44256</v>
      </c>
      <c r="CG131" s="301">
        <v>44287</v>
      </c>
      <c r="CH131" s="301">
        <v>44317</v>
      </c>
      <c r="CI131" s="301">
        <v>44348</v>
      </c>
      <c r="CK131" s="301">
        <v>44166</v>
      </c>
      <c r="CL131" s="301">
        <v>44197</v>
      </c>
      <c r="CM131" s="301">
        <v>44228</v>
      </c>
      <c r="CN131" s="301">
        <v>44256</v>
      </c>
      <c r="CO131" s="301">
        <v>44287</v>
      </c>
      <c r="CP131" s="301">
        <v>44317</v>
      </c>
      <c r="CQ131" s="301">
        <v>44348</v>
      </c>
      <c r="CS131" s="71"/>
      <c r="CT131" s="174" t="s">
        <v>36</v>
      </c>
      <c r="CU131" s="175" t="s">
        <v>203</v>
      </c>
      <c r="CV131" s="175" t="s">
        <v>204</v>
      </c>
      <c r="CW131" s="175" t="s">
        <v>205</v>
      </c>
      <c r="CX131" s="175" t="s">
        <v>206</v>
      </c>
      <c r="CY131" s="175" t="s">
        <v>44</v>
      </c>
      <c r="CZ131" s="175" t="s">
        <v>207</v>
      </c>
      <c r="DA131" s="175" t="s">
        <v>208</v>
      </c>
      <c r="DB131" s="175" t="s">
        <v>209</v>
      </c>
      <c r="DC131" s="175" t="s">
        <v>210</v>
      </c>
      <c r="DD131" s="175" t="s">
        <v>211</v>
      </c>
      <c r="DE131" s="175" t="s">
        <v>212</v>
      </c>
      <c r="DF131" s="175" t="s">
        <v>213</v>
      </c>
      <c r="DG131" s="176" t="s">
        <v>34</v>
      </c>
      <c r="DH131" s="102"/>
      <c r="DI131" s="71"/>
      <c r="DJ131" s="174" t="s">
        <v>36</v>
      </c>
      <c r="DK131" s="175" t="s">
        <v>203</v>
      </c>
      <c r="DL131" s="175" t="s">
        <v>204</v>
      </c>
      <c r="DM131" s="175" t="s">
        <v>205</v>
      </c>
      <c r="DN131" s="175" t="s">
        <v>206</v>
      </c>
      <c r="DO131" s="175" t="s">
        <v>44</v>
      </c>
      <c r="DP131" s="175" t="s">
        <v>207</v>
      </c>
      <c r="DQ131" s="175" t="s">
        <v>208</v>
      </c>
      <c r="DR131" s="175" t="s">
        <v>209</v>
      </c>
      <c r="DS131" s="175" t="s">
        <v>210</v>
      </c>
      <c r="DT131" s="175" t="s">
        <v>211</v>
      </c>
      <c r="DU131" s="175" t="s">
        <v>212</v>
      </c>
      <c r="DV131" s="175" t="s">
        <v>213</v>
      </c>
      <c r="DW131" s="176" t="s">
        <v>34</v>
      </c>
      <c r="DX131" s="102"/>
      <c r="DY131" s="71"/>
      <c r="DZ131" s="174" t="s">
        <v>36</v>
      </c>
      <c r="EA131" s="175" t="s">
        <v>203</v>
      </c>
      <c r="EB131" s="175" t="s">
        <v>204</v>
      </c>
      <c r="EC131" s="175" t="s">
        <v>205</v>
      </c>
      <c r="ED131" s="175" t="s">
        <v>206</v>
      </c>
      <c r="EE131" s="175" t="s">
        <v>44</v>
      </c>
      <c r="EF131" s="175" t="s">
        <v>207</v>
      </c>
      <c r="EG131" s="175" t="s">
        <v>208</v>
      </c>
      <c r="EH131" s="175" t="s">
        <v>209</v>
      </c>
      <c r="EI131" s="175" t="s">
        <v>210</v>
      </c>
      <c r="EJ131" s="175" t="s">
        <v>211</v>
      </c>
      <c r="EK131" s="175" t="s">
        <v>212</v>
      </c>
      <c r="EL131" s="175" t="s">
        <v>213</v>
      </c>
      <c r="EM131" s="176" t="s">
        <v>34</v>
      </c>
      <c r="EN131" s="102"/>
      <c r="EO131" s="71"/>
      <c r="EP131" s="174" t="s">
        <v>36</v>
      </c>
      <c r="EQ131" s="175" t="s">
        <v>203</v>
      </c>
      <c r="ER131" s="175" t="s">
        <v>204</v>
      </c>
      <c r="ES131" s="175" t="s">
        <v>205</v>
      </c>
      <c r="ET131" s="175" t="s">
        <v>206</v>
      </c>
      <c r="EU131" s="175" t="s">
        <v>44</v>
      </c>
      <c r="EV131" s="175" t="s">
        <v>207</v>
      </c>
      <c r="EW131" s="175" t="s">
        <v>208</v>
      </c>
      <c r="EX131" s="175" t="s">
        <v>209</v>
      </c>
      <c r="EY131" s="175" t="s">
        <v>210</v>
      </c>
      <c r="EZ131" s="175" t="s">
        <v>211</v>
      </c>
      <c r="FA131" s="175" t="s">
        <v>212</v>
      </c>
      <c r="FB131" s="175" t="s">
        <v>213</v>
      </c>
      <c r="FC131" s="176" t="s">
        <v>34</v>
      </c>
    </row>
    <row r="132" spans="1:160" ht="15" customHeight="1" x14ac:dyDescent="0.35">
      <c r="A132" s="495" t="s">
        <v>75</v>
      </c>
      <c r="B132" s="186" t="s">
        <v>66</v>
      </c>
      <c r="C132" s="296">
        <f t="shared" ref="C132:C144" si="1046">$CR$146*CU132</f>
        <v>0</v>
      </c>
      <c r="D132" s="296">
        <f t="shared" ref="D132:D144" si="1047">$CR$146*CV132</f>
        <v>0</v>
      </c>
      <c r="E132" s="296">
        <f t="shared" ref="E132:E144" si="1048">$CR$146*CW132</f>
        <v>0</v>
      </c>
      <c r="F132" s="296">
        <f t="shared" ref="F132:F144" si="1049">$CR$146*CX132</f>
        <v>0</v>
      </c>
      <c r="G132" s="296">
        <f>$CR$146*CY132</f>
        <v>0</v>
      </c>
      <c r="H132" s="296">
        <f t="shared" ref="H132:H144" si="1050">$CR$146*CZ132</f>
        <v>0</v>
      </c>
      <c r="I132" s="296">
        <f t="shared" ref="I132:I144" si="1051">$CR$146*DA132</f>
        <v>0</v>
      </c>
      <c r="J132" s="296">
        <f t="shared" ref="J132:J144" si="1052">$CR$146*DB132</f>
        <v>0</v>
      </c>
      <c r="K132" s="296">
        <f t="shared" ref="K132:K144" si="1053">$CR$146*DC132</f>
        <v>0</v>
      </c>
      <c r="L132" s="296">
        <f t="shared" ref="L132:L144" si="1054">$CR$146*DD132</f>
        <v>0</v>
      </c>
      <c r="M132" s="296">
        <f t="shared" ref="M132:M144" si="1055">$CR$146*DE132</f>
        <v>0</v>
      </c>
      <c r="N132" s="296">
        <f t="shared" ref="N132:N144" si="1056">$CR$146*DF132</f>
        <v>0</v>
      </c>
      <c r="O132" s="66">
        <f t="shared" ref="O132:O145" si="1057">SUM(C132:N132)</f>
        <v>0</v>
      </c>
      <c r="Q132" s="495" t="s">
        <v>75</v>
      </c>
      <c r="R132" s="186" t="s">
        <v>66</v>
      </c>
      <c r="S132" s="296">
        <f t="shared" ref="S132:S144" si="1058">$CR$146*DK132</f>
        <v>0</v>
      </c>
      <c r="T132" s="296">
        <f t="shared" ref="T132:T144" si="1059">$CR$146*DL132</f>
        <v>0</v>
      </c>
      <c r="U132" s="296">
        <f t="shared" ref="U132:U144" si="1060">$CR$146*DM132</f>
        <v>0</v>
      </c>
      <c r="V132" s="296">
        <f t="shared" ref="V132:V144" si="1061">$CR$146*DN132</f>
        <v>0</v>
      </c>
      <c r="W132" s="296">
        <f t="shared" ref="W132:W144" si="1062">$CR$146*DO132</f>
        <v>0</v>
      </c>
      <c r="X132" s="296">
        <f t="shared" ref="X132:X144" si="1063">$CR$146*DP132</f>
        <v>0</v>
      </c>
      <c r="Y132" s="296">
        <f t="shared" ref="Y132:Y144" si="1064">$CR$146*DQ132</f>
        <v>0</v>
      </c>
      <c r="Z132" s="296">
        <f t="shared" ref="Z132:Z144" si="1065">$CR$146*DR132</f>
        <v>0</v>
      </c>
      <c r="AA132" s="296">
        <f t="shared" ref="AA132:AA144" si="1066">$CR$146*DS132</f>
        <v>0</v>
      </c>
      <c r="AB132" s="296">
        <f t="shared" ref="AB132:AB144" si="1067">$CR$146*DT132</f>
        <v>0</v>
      </c>
      <c r="AC132" s="296">
        <f t="shared" ref="AC132:AC144" si="1068">$CR$146*DU132</f>
        <v>0</v>
      </c>
      <c r="AD132" s="296">
        <f t="shared" ref="AD132:AD144" si="1069">$CR$146*DV132</f>
        <v>0</v>
      </c>
      <c r="AE132" s="66">
        <f t="shared" ref="AE132:AE145" si="1070">SUM(S132:AD132)</f>
        <v>0</v>
      </c>
      <c r="AG132" s="495" t="s">
        <v>75</v>
      </c>
      <c r="AH132" s="186" t="s">
        <v>66</v>
      </c>
      <c r="AI132" s="296">
        <f t="shared" ref="AI132:AI144" si="1071">$CR$146*EA132</f>
        <v>0</v>
      </c>
      <c r="AJ132" s="296">
        <f t="shared" ref="AJ132:AJ144" si="1072">$CR$146*EB132</f>
        <v>0</v>
      </c>
      <c r="AK132" s="296">
        <f t="shared" ref="AK132:AK144" si="1073">$CR$146*EC132</f>
        <v>0</v>
      </c>
      <c r="AL132" s="296">
        <f t="shared" ref="AL132:AL144" si="1074">$CR$146*ED132</f>
        <v>0</v>
      </c>
      <c r="AM132" s="296">
        <f t="shared" ref="AM132:AM144" si="1075">$CR$146*EE132</f>
        <v>0</v>
      </c>
      <c r="AN132" s="296">
        <f t="shared" ref="AN132:AN144" si="1076">$CR$146*EF132</f>
        <v>0</v>
      </c>
      <c r="AO132" s="296">
        <f t="shared" ref="AO132:AO144" si="1077">$CR$146*EG132</f>
        <v>0</v>
      </c>
      <c r="AP132" s="296">
        <f t="shared" ref="AP132:AP144" si="1078">$CR$146*EH132</f>
        <v>0</v>
      </c>
      <c r="AQ132" s="296">
        <f t="shared" ref="AQ132:AQ144" si="1079">$CR$146*EI132</f>
        <v>0</v>
      </c>
      <c r="AR132" s="296">
        <f t="shared" ref="AR132:AR144" si="1080">$CR$146*EJ132</f>
        <v>0</v>
      </c>
      <c r="AS132" s="296">
        <f t="shared" ref="AS132:AS144" si="1081">$CR$146*EK132</f>
        <v>0</v>
      </c>
      <c r="AT132" s="296">
        <f t="shared" ref="AT132:AT144" si="1082">$CR$146*EL132</f>
        <v>0</v>
      </c>
      <c r="AU132" s="66">
        <f t="shared" ref="AU132:AU145" si="1083">SUM(AI132:AT132)</f>
        <v>0</v>
      </c>
      <c r="AW132" s="495" t="s">
        <v>75</v>
      </c>
      <c r="AX132" s="186" t="s">
        <v>66</v>
      </c>
      <c r="AY132" s="296">
        <f t="shared" ref="AY132:AY144" si="1084">$CR$146*EQ132</f>
        <v>0</v>
      </c>
      <c r="AZ132" s="296">
        <f t="shared" ref="AZ132:AZ144" si="1085">$CR$146*ER132</f>
        <v>0</v>
      </c>
      <c r="BA132" s="296">
        <f t="shared" ref="BA132:BA144" si="1086">$CR$146*ES132</f>
        <v>0</v>
      </c>
      <c r="BB132" s="296">
        <f t="shared" ref="BB132:BB144" si="1087">$CR$146*ET132</f>
        <v>0</v>
      </c>
      <c r="BC132" s="296">
        <f t="shared" ref="BC132:BC144" si="1088">$CR$146*EU132</f>
        <v>0</v>
      </c>
      <c r="BD132" s="296">
        <f t="shared" ref="BD132:BD144" si="1089">$CR$146*EV132</f>
        <v>0</v>
      </c>
      <c r="BE132" s="296">
        <f t="shared" ref="BE132:BE144" si="1090">$CR$146*EW132</f>
        <v>0</v>
      </c>
      <c r="BF132" s="296">
        <f t="shared" ref="BF132:BF144" si="1091">$CR$146*EX132</f>
        <v>0</v>
      </c>
      <c r="BG132" s="296">
        <f t="shared" ref="BG132:BG144" si="1092">$CR$146*EY132</f>
        <v>0</v>
      </c>
      <c r="BH132" s="296">
        <f t="shared" ref="BH132:BH144" si="1093">$CR$146*EZ132</f>
        <v>0</v>
      </c>
      <c r="BI132" s="296">
        <f t="shared" ref="BI132:BI144" si="1094">$CR$146*FA132</f>
        <v>0</v>
      </c>
      <c r="BJ132" s="296">
        <f t="shared" ref="BJ132:BJ144" si="1095">$CR$146*FB132</f>
        <v>0</v>
      </c>
      <c r="BK132" s="66">
        <f t="shared" ref="BK132:BK145" si="1096">SUM(AY132:BJ132)</f>
        <v>0</v>
      </c>
      <c r="BL132" s="183"/>
      <c r="BM132" s="302">
        <v>0</v>
      </c>
      <c r="BN132" s="302">
        <v>0</v>
      </c>
      <c r="BO132" s="302">
        <v>0</v>
      </c>
      <c r="BP132" s="302">
        <v>0</v>
      </c>
      <c r="BQ132" s="302">
        <v>0</v>
      </c>
      <c r="BR132" s="302">
        <v>0</v>
      </c>
      <c r="BS132" s="302">
        <v>0</v>
      </c>
      <c r="BU132" s="302">
        <v>0</v>
      </c>
      <c r="BV132" s="302">
        <v>0</v>
      </c>
      <c r="BW132" s="302">
        <v>0</v>
      </c>
      <c r="BX132" s="302">
        <v>0</v>
      </c>
      <c r="BY132" s="302">
        <v>0</v>
      </c>
      <c r="BZ132" s="302">
        <v>0</v>
      </c>
      <c r="CA132" s="302">
        <v>0</v>
      </c>
      <c r="CC132" s="302">
        <v>0</v>
      </c>
      <c r="CD132" s="302">
        <v>0</v>
      </c>
      <c r="CE132" s="302">
        <v>0</v>
      </c>
      <c r="CF132" s="302">
        <v>0</v>
      </c>
      <c r="CG132" s="302">
        <v>0</v>
      </c>
      <c r="CH132" s="302">
        <v>0</v>
      </c>
      <c r="CI132" s="302">
        <v>0</v>
      </c>
      <c r="CK132" s="302">
        <v>0</v>
      </c>
      <c r="CL132" s="302">
        <v>0</v>
      </c>
      <c r="CM132" s="302">
        <v>0</v>
      </c>
      <c r="CN132" s="302">
        <v>0</v>
      </c>
      <c r="CO132" s="302">
        <v>0</v>
      </c>
      <c r="CP132" s="302">
        <v>0</v>
      </c>
      <c r="CQ132" s="302">
        <v>0</v>
      </c>
      <c r="CS132" s="495" t="s">
        <v>75</v>
      </c>
      <c r="CT132" s="186" t="s">
        <v>66</v>
      </c>
      <c r="CU132" s="382">
        <v>0</v>
      </c>
      <c r="CV132" s="367">
        <v>0</v>
      </c>
      <c r="CW132" s="367">
        <v>0</v>
      </c>
      <c r="CX132" s="367">
        <v>0</v>
      </c>
      <c r="CY132" s="367">
        <v>0</v>
      </c>
      <c r="CZ132" s="367">
        <v>0</v>
      </c>
      <c r="DA132" s="367">
        <v>0</v>
      </c>
      <c r="DB132" s="367">
        <v>0</v>
      </c>
      <c r="DC132" s="367">
        <v>0</v>
      </c>
      <c r="DD132" s="367">
        <v>0</v>
      </c>
      <c r="DE132" s="367">
        <v>0</v>
      </c>
      <c r="DF132" s="367">
        <v>0</v>
      </c>
      <c r="DG132" s="368">
        <f t="shared" ref="DG132:DG145" si="1097">SUM(CU132:DF132)</f>
        <v>0</v>
      </c>
      <c r="DH132" s="102"/>
      <c r="DI132" s="495" t="s">
        <v>75</v>
      </c>
      <c r="DJ132" s="186" t="s">
        <v>66</v>
      </c>
      <c r="DK132" s="382">
        <v>0</v>
      </c>
      <c r="DL132" s="367">
        <v>0</v>
      </c>
      <c r="DM132" s="367">
        <v>0</v>
      </c>
      <c r="DN132" s="367">
        <v>0</v>
      </c>
      <c r="DO132" s="367">
        <v>0</v>
      </c>
      <c r="DP132" s="367">
        <v>0</v>
      </c>
      <c r="DQ132" s="367">
        <v>0</v>
      </c>
      <c r="DR132" s="367">
        <v>0</v>
      </c>
      <c r="DS132" s="367">
        <v>0</v>
      </c>
      <c r="DT132" s="367">
        <v>0</v>
      </c>
      <c r="DU132" s="367">
        <v>0</v>
      </c>
      <c r="DV132" s="367">
        <v>0</v>
      </c>
      <c r="DW132" s="368">
        <f t="shared" ref="DW132:DW145" si="1098">SUM(DK132:DV132)</f>
        <v>0</v>
      </c>
      <c r="DX132" s="102"/>
      <c r="DY132" s="495" t="s">
        <v>75</v>
      </c>
      <c r="DZ132" s="186" t="s">
        <v>66</v>
      </c>
      <c r="EA132" s="382">
        <v>0</v>
      </c>
      <c r="EB132" s="367">
        <v>0</v>
      </c>
      <c r="EC132" s="367">
        <v>0</v>
      </c>
      <c r="ED132" s="367">
        <v>0</v>
      </c>
      <c r="EE132" s="367">
        <v>0</v>
      </c>
      <c r="EF132" s="367">
        <v>0</v>
      </c>
      <c r="EG132" s="367">
        <v>0</v>
      </c>
      <c r="EH132" s="367">
        <v>0</v>
      </c>
      <c r="EI132" s="367">
        <v>0</v>
      </c>
      <c r="EJ132" s="367">
        <v>0</v>
      </c>
      <c r="EK132" s="367">
        <v>0</v>
      </c>
      <c r="EL132" s="367">
        <v>0</v>
      </c>
      <c r="EM132" s="368">
        <f t="shared" ref="EM132:EM145" si="1099">SUM(EA132:EL132)</f>
        <v>0</v>
      </c>
      <c r="EN132" s="102"/>
      <c r="EO132" s="495" t="s">
        <v>75</v>
      </c>
      <c r="EP132" s="186" t="s">
        <v>66</v>
      </c>
      <c r="EQ132" s="382">
        <v>0</v>
      </c>
      <c r="ER132" s="367">
        <v>0</v>
      </c>
      <c r="ES132" s="367">
        <v>0</v>
      </c>
      <c r="ET132" s="367">
        <v>0</v>
      </c>
      <c r="EU132" s="367">
        <v>0</v>
      </c>
      <c r="EV132" s="367">
        <v>0</v>
      </c>
      <c r="EW132" s="367">
        <v>0</v>
      </c>
      <c r="EX132" s="367">
        <v>0</v>
      </c>
      <c r="EY132" s="367">
        <v>0</v>
      </c>
      <c r="EZ132" s="367">
        <v>0</v>
      </c>
      <c r="FA132" s="367">
        <v>0</v>
      </c>
      <c r="FB132" s="367">
        <v>0</v>
      </c>
      <c r="FC132" s="368">
        <f t="shared" ref="FC132:FC145" si="1100">SUM(EQ132:FB132)</f>
        <v>0</v>
      </c>
    </row>
    <row r="133" spans="1:160" x14ac:dyDescent="0.35">
      <c r="A133" s="496"/>
      <c r="B133" s="186" t="s">
        <v>65</v>
      </c>
      <c r="C133" s="296">
        <f t="shared" si="1046"/>
        <v>0</v>
      </c>
      <c r="D133" s="296">
        <f t="shared" si="1047"/>
        <v>0</v>
      </c>
      <c r="E133" s="296">
        <f t="shared" si="1048"/>
        <v>0</v>
      </c>
      <c r="F133" s="296">
        <f t="shared" si="1049"/>
        <v>0</v>
      </c>
      <c r="G133" s="296">
        <f t="shared" ref="G133:G144" si="1101">$CR$146*CY133</f>
        <v>0</v>
      </c>
      <c r="H133" s="296">
        <f t="shared" si="1050"/>
        <v>0</v>
      </c>
      <c r="I133" s="296">
        <f t="shared" si="1051"/>
        <v>0</v>
      </c>
      <c r="J133" s="296">
        <f t="shared" si="1052"/>
        <v>0</v>
      </c>
      <c r="K133" s="296">
        <f t="shared" si="1053"/>
        <v>0</v>
      </c>
      <c r="L133" s="296">
        <f t="shared" si="1054"/>
        <v>0</v>
      </c>
      <c r="M133" s="296">
        <f t="shared" si="1055"/>
        <v>0</v>
      </c>
      <c r="N133" s="296">
        <f t="shared" si="1056"/>
        <v>0</v>
      </c>
      <c r="O133" s="66">
        <f t="shared" si="1057"/>
        <v>0</v>
      </c>
      <c r="Q133" s="496"/>
      <c r="R133" s="186" t="s">
        <v>65</v>
      </c>
      <c r="S133" s="296">
        <f t="shared" si="1058"/>
        <v>0</v>
      </c>
      <c r="T133" s="296">
        <f t="shared" si="1059"/>
        <v>0</v>
      </c>
      <c r="U133" s="296">
        <f t="shared" si="1060"/>
        <v>0</v>
      </c>
      <c r="V133" s="296">
        <f t="shared" si="1061"/>
        <v>0</v>
      </c>
      <c r="W133" s="296">
        <f t="shared" si="1062"/>
        <v>0</v>
      </c>
      <c r="X133" s="296">
        <f t="shared" si="1063"/>
        <v>0</v>
      </c>
      <c r="Y133" s="296">
        <f t="shared" si="1064"/>
        <v>0</v>
      </c>
      <c r="Z133" s="296">
        <f t="shared" si="1065"/>
        <v>0</v>
      </c>
      <c r="AA133" s="296">
        <f t="shared" si="1066"/>
        <v>0</v>
      </c>
      <c r="AB133" s="296">
        <f t="shared" si="1067"/>
        <v>0</v>
      </c>
      <c r="AC133" s="296">
        <f t="shared" si="1068"/>
        <v>0</v>
      </c>
      <c r="AD133" s="296">
        <f t="shared" si="1069"/>
        <v>0</v>
      </c>
      <c r="AE133" s="66">
        <f t="shared" si="1070"/>
        <v>0</v>
      </c>
      <c r="AG133" s="496"/>
      <c r="AH133" s="186" t="s">
        <v>65</v>
      </c>
      <c r="AI133" s="296">
        <f t="shared" si="1071"/>
        <v>0</v>
      </c>
      <c r="AJ133" s="296">
        <f t="shared" si="1072"/>
        <v>0</v>
      </c>
      <c r="AK133" s="296">
        <f t="shared" si="1073"/>
        <v>0</v>
      </c>
      <c r="AL133" s="296">
        <f t="shared" si="1074"/>
        <v>0</v>
      </c>
      <c r="AM133" s="296">
        <f t="shared" si="1075"/>
        <v>0</v>
      </c>
      <c r="AN133" s="296">
        <f t="shared" si="1076"/>
        <v>0</v>
      </c>
      <c r="AO133" s="296">
        <f t="shared" si="1077"/>
        <v>0</v>
      </c>
      <c r="AP133" s="296">
        <f t="shared" si="1078"/>
        <v>0</v>
      </c>
      <c r="AQ133" s="296">
        <f t="shared" si="1079"/>
        <v>0</v>
      </c>
      <c r="AR133" s="296">
        <f t="shared" si="1080"/>
        <v>0</v>
      </c>
      <c r="AS133" s="296">
        <f t="shared" si="1081"/>
        <v>0</v>
      </c>
      <c r="AT133" s="296">
        <f t="shared" si="1082"/>
        <v>0</v>
      </c>
      <c r="AU133" s="66">
        <f t="shared" si="1083"/>
        <v>0</v>
      </c>
      <c r="AW133" s="496"/>
      <c r="AX133" s="186" t="s">
        <v>65</v>
      </c>
      <c r="AY133" s="296">
        <f t="shared" si="1084"/>
        <v>0</v>
      </c>
      <c r="AZ133" s="296">
        <f t="shared" si="1085"/>
        <v>0</v>
      </c>
      <c r="BA133" s="296">
        <f t="shared" si="1086"/>
        <v>0</v>
      </c>
      <c r="BB133" s="296">
        <f t="shared" si="1087"/>
        <v>0</v>
      </c>
      <c r="BC133" s="296">
        <f t="shared" si="1088"/>
        <v>0</v>
      </c>
      <c r="BD133" s="296">
        <f t="shared" si="1089"/>
        <v>0</v>
      </c>
      <c r="BE133" s="296">
        <f t="shared" si="1090"/>
        <v>0</v>
      </c>
      <c r="BF133" s="296">
        <f t="shared" si="1091"/>
        <v>0</v>
      </c>
      <c r="BG133" s="296">
        <f t="shared" si="1092"/>
        <v>0</v>
      </c>
      <c r="BH133" s="296">
        <f t="shared" si="1093"/>
        <v>0</v>
      </c>
      <c r="BI133" s="296">
        <f t="shared" si="1094"/>
        <v>0</v>
      </c>
      <c r="BJ133" s="296">
        <f t="shared" si="1095"/>
        <v>0</v>
      </c>
      <c r="BK133" s="66">
        <f t="shared" si="1096"/>
        <v>0</v>
      </c>
      <c r="BM133" s="302">
        <v>0</v>
      </c>
      <c r="BN133" s="302">
        <v>0</v>
      </c>
      <c r="BO133" s="302">
        <v>0</v>
      </c>
      <c r="BP133" s="302">
        <v>0</v>
      </c>
      <c r="BQ133" s="302">
        <v>0</v>
      </c>
      <c r="BR133" s="302">
        <v>0</v>
      </c>
      <c r="BS133" s="302">
        <v>0</v>
      </c>
      <c r="BU133" s="302">
        <v>0</v>
      </c>
      <c r="BV133" s="302">
        <v>0</v>
      </c>
      <c r="BW133" s="302">
        <v>0</v>
      </c>
      <c r="BX133" s="302">
        <v>0</v>
      </c>
      <c r="BY133" s="302">
        <v>0</v>
      </c>
      <c r="BZ133" s="302">
        <v>0</v>
      </c>
      <c r="CA133" s="302">
        <v>0</v>
      </c>
      <c r="CC133" s="302">
        <v>0</v>
      </c>
      <c r="CD133" s="302">
        <v>0</v>
      </c>
      <c r="CE133" s="302">
        <v>0</v>
      </c>
      <c r="CF133" s="302">
        <v>0</v>
      </c>
      <c r="CG133" s="302">
        <v>0</v>
      </c>
      <c r="CH133" s="302">
        <v>0</v>
      </c>
      <c r="CI133" s="302">
        <v>0</v>
      </c>
      <c r="CK133" s="302">
        <v>0</v>
      </c>
      <c r="CL133" s="302">
        <v>0</v>
      </c>
      <c r="CM133" s="302">
        <v>0</v>
      </c>
      <c r="CN133" s="302">
        <v>0</v>
      </c>
      <c r="CO133" s="302">
        <v>0</v>
      </c>
      <c r="CP133" s="302">
        <v>0</v>
      </c>
      <c r="CQ133" s="302">
        <v>0</v>
      </c>
      <c r="CS133" s="496"/>
      <c r="CT133" s="186" t="s">
        <v>65</v>
      </c>
      <c r="CU133" s="367">
        <v>0</v>
      </c>
      <c r="CV133" s="367">
        <v>0</v>
      </c>
      <c r="CW133" s="367">
        <v>0</v>
      </c>
      <c r="CX133" s="367">
        <v>0</v>
      </c>
      <c r="CY133" s="367">
        <v>0</v>
      </c>
      <c r="CZ133" s="367">
        <v>0</v>
      </c>
      <c r="DA133" s="367">
        <v>0</v>
      </c>
      <c r="DB133" s="367">
        <v>0</v>
      </c>
      <c r="DC133" s="367">
        <v>0</v>
      </c>
      <c r="DD133" s="367">
        <v>0</v>
      </c>
      <c r="DE133" s="367">
        <v>0</v>
      </c>
      <c r="DF133" s="367">
        <v>0</v>
      </c>
      <c r="DG133" s="368">
        <f t="shared" si="1097"/>
        <v>0</v>
      </c>
      <c r="DH133" s="102"/>
      <c r="DI133" s="496"/>
      <c r="DJ133" s="186" t="s">
        <v>65</v>
      </c>
      <c r="DK133" s="367">
        <v>0</v>
      </c>
      <c r="DL133" s="367">
        <v>0</v>
      </c>
      <c r="DM133" s="367">
        <v>0</v>
      </c>
      <c r="DN133" s="367">
        <v>0</v>
      </c>
      <c r="DO133" s="367">
        <v>0</v>
      </c>
      <c r="DP133" s="367">
        <v>0</v>
      </c>
      <c r="DQ133" s="367">
        <v>0</v>
      </c>
      <c r="DR133" s="367">
        <v>0</v>
      </c>
      <c r="DS133" s="367">
        <v>0</v>
      </c>
      <c r="DT133" s="367">
        <v>0</v>
      </c>
      <c r="DU133" s="367">
        <v>0</v>
      </c>
      <c r="DV133" s="367">
        <v>0</v>
      </c>
      <c r="DW133" s="368">
        <f t="shared" si="1098"/>
        <v>0</v>
      </c>
      <c r="DX133" s="102"/>
      <c r="DY133" s="496"/>
      <c r="DZ133" s="186" t="s">
        <v>65</v>
      </c>
      <c r="EA133" s="367">
        <v>0</v>
      </c>
      <c r="EB133" s="367">
        <v>0</v>
      </c>
      <c r="EC133" s="367">
        <v>0</v>
      </c>
      <c r="ED133" s="367">
        <v>0</v>
      </c>
      <c r="EE133" s="367">
        <v>0</v>
      </c>
      <c r="EF133" s="367">
        <v>0</v>
      </c>
      <c r="EG133" s="367">
        <v>0</v>
      </c>
      <c r="EH133" s="367">
        <v>0</v>
      </c>
      <c r="EI133" s="367">
        <v>0</v>
      </c>
      <c r="EJ133" s="367">
        <v>0</v>
      </c>
      <c r="EK133" s="367">
        <v>0</v>
      </c>
      <c r="EL133" s="367">
        <v>0</v>
      </c>
      <c r="EM133" s="368">
        <f t="shared" si="1099"/>
        <v>0</v>
      </c>
      <c r="EN133" s="102"/>
      <c r="EO133" s="496"/>
      <c r="EP133" s="186" t="s">
        <v>65</v>
      </c>
      <c r="EQ133" s="367">
        <v>0</v>
      </c>
      <c r="ER133" s="367">
        <v>0</v>
      </c>
      <c r="ES133" s="367">
        <v>0</v>
      </c>
      <c r="ET133" s="367">
        <v>0</v>
      </c>
      <c r="EU133" s="367">
        <v>0</v>
      </c>
      <c r="EV133" s="367">
        <v>0</v>
      </c>
      <c r="EW133" s="367">
        <v>0</v>
      </c>
      <c r="EX133" s="367">
        <v>0</v>
      </c>
      <c r="EY133" s="367">
        <v>0</v>
      </c>
      <c r="EZ133" s="367">
        <v>0</v>
      </c>
      <c r="FA133" s="367">
        <v>0</v>
      </c>
      <c r="FB133" s="367">
        <v>0</v>
      </c>
      <c r="FC133" s="368">
        <f t="shared" si="1100"/>
        <v>0</v>
      </c>
    </row>
    <row r="134" spans="1:160" x14ac:dyDescent="0.35">
      <c r="A134" s="496"/>
      <c r="B134" s="186" t="s">
        <v>64</v>
      </c>
      <c r="C134" s="296">
        <f t="shared" si="1046"/>
        <v>0</v>
      </c>
      <c r="D134" s="296">
        <f t="shared" si="1047"/>
        <v>0</v>
      </c>
      <c r="E134" s="296">
        <f t="shared" si="1048"/>
        <v>0</v>
      </c>
      <c r="F134" s="296">
        <f t="shared" si="1049"/>
        <v>0</v>
      </c>
      <c r="G134" s="296">
        <f t="shared" si="1101"/>
        <v>0</v>
      </c>
      <c r="H134" s="296">
        <f t="shared" si="1050"/>
        <v>0</v>
      </c>
      <c r="I134" s="296">
        <f t="shared" si="1051"/>
        <v>0</v>
      </c>
      <c r="J134" s="296">
        <f t="shared" si="1052"/>
        <v>0</v>
      </c>
      <c r="K134" s="296">
        <f t="shared" si="1053"/>
        <v>0</v>
      </c>
      <c r="L134" s="296">
        <f t="shared" si="1054"/>
        <v>0</v>
      </c>
      <c r="M134" s="296">
        <f t="shared" si="1055"/>
        <v>0</v>
      </c>
      <c r="N134" s="296">
        <f t="shared" si="1056"/>
        <v>0</v>
      </c>
      <c r="O134" s="66">
        <f t="shared" si="1057"/>
        <v>0</v>
      </c>
      <c r="Q134" s="496"/>
      <c r="R134" s="186" t="s">
        <v>64</v>
      </c>
      <c r="S134" s="296">
        <f t="shared" si="1058"/>
        <v>0</v>
      </c>
      <c r="T134" s="296">
        <f t="shared" si="1059"/>
        <v>0</v>
      </c>
      <c r="U134" s="296">
        <f t="shared" si="1060"/>
        <v>0</v>
      </c>
      <c r="V134" s="296">
        <f t="shared" si="1061"/>
        <v>0</v>
      </c>
      <c r="W134" s="296">
        <f t="shared" si="1062"/>
        <v>0</v>
      </c>
      <c r="X134" s="296">
        <f t="shared" si="1063"/>
        <v>0</v>
      </c>
      <c r="Y134" s="296">
        <f t="shared" si="1064"/>
        <v>0</v>
      </c>
      <c r="Z134" s="296">
        <f t="shared" si="1065"/>
        <v>0</v>
      </c>
      <c r="AA134" s="296">
        <f t="shared" si="1066"/>
        <v>0</v>
      </c>
      <c r="AB134" s="296">
        <f t="shared" si="1067"/>
        <v>0</v>
      </c>
      <c r="AC134" s="296">
        <f t="shared" si="1068"/>
        <v>0</v>
      </c>
      <c r="AD134" s="296">
        <f t="shared" si="1069"/>
        <v>0</v>
      </c>
      <c r="AE134" s="66">
        <f t="shared" si="1070"/>
        <v>0</v>
      </c>
      <c r="AG134" s="496"/>
      <c r="AH134" s="186" t="s">
        <v>64</v>
      </c>
      <c r="AI134" s="296">
        <f t="shared" si="1071"/>
        <v>0</v>
      </c>
      <c r="AJ134" s="296">
        <f t="shared" si="1072"/>
        <v>0</v>
      </c>
      <c r="AK134" s="296">
        <f t="shared" si="1073"/>
        <v>0</v>
      </c>
      <c r="AL134" s="296">
        <f t="shared" si="1074"/>
        <v>0</v>
      </c>
      <c r="AM134" s="296">
        <f t="shared" si="1075"/>
        <v>0</v>
      </c>
      <c r="AN134" s="296">
        <f t="shared" si="1076"/>
        <v>0</v>
      </c>
      <c r="AO134" s="296">
        <f t="shared" si="1077"/>
        <v>0</v>
      </c>
      <c r="AP134" s="296">
        <f t="shared" si="1078"/>
        <v>0</v>
      </c>
      <c r="AQ134" s="296">
        <f t="shared" si="1079"/>
        <v>0</v>
      </c>
      <c r="AR134" s="296">
        <f t="shared" si="1080"/>
        <v>0</v>
      </c>
      <c r="AS134" s="296">
        <f t="shared" si="1081"/>
        <v>0</v>
      </c>
      <c r="AT134" s="296">
        <f t="shared" si="1082"/>
        <v>0</v>
      </c>
      <c r="AU134" s="66">
        <f t="shared" si="1083"/>
        <v>0</v>
      </c>
      <c r="AW134" s="496"/>
      <c r="AX134" s="186" t="s">
        <v>64</v>
      </c>
      <c r="AY134" s="296">
        <f t="shared" si="1084"/>
        <v>0</v>
      </c>
      <c r="AZ134" s="296">
        <f t="shared" si="1085"/>
        <v>0</v>
      </c>
      <c r="BA134" s="296">
        <f t="shared" si="1086"/>
        <v>0</v>
      </c>
      <c r="BB134" s="296">
        <f t="shared" si="1087"/>
        <v>0</v>
      </c>
      <c r="BC134" s="296">
        <f t="shared" si="1088"/>
        <v>0</v>
      </c>
      <c r="BD134" s="296">
        <f t="shared" si="1089"/>
        <v>0</v>
      </c>
      <c r="BE134" s="296">
        <f t="shared" si="1090"/>
        <v>0</v>
      </c>
      <c r="BF134" s="296">
        <f t="shared" si="1091"/>
        <v>0</v>
      </c>
      <c r="BG134" s="296">
        <f t="shared" si="1092"/>
        <v>0</v>
      </c>
      <c r="BH134" s="296">
        <f t="shared" si="1093"/>
        <v>0</v>
      </c>
      <c r="BI134" s="296">
        <f t="shared" si="1094"/>
        <v>0</v>
      </c>
      <c r="BJ134" s="296">
        <f t="shared" si="1095"/>
        <v>0</v>
      </c>
      <c r="BK134" s="66">
        <f t="shared" si="1096"/>
        <v>0</v>
      </c>
      <c r="BM134" s="302">
        <v>0</v>
      </c>
      <c r="BN134" s="302">
        <v>0</v>
      </c>
      <c r="BO134" s="302">
        <v>0</v>
      </c>
      <c r="BP134" s="302">
        <v>0</v>
      </c>
      <c r="BQ134" s="302">
        <v>0</v>
      </c>
      <c r="BR134" s="302">
        <v>0</v>
      </c>
      <c r="BS134" s="302">
        <v>0</v>
      </c>
      <c r="BU134" s="302">
        <v>0</v>
      </c>
      <c r="BV134" s="302">
        <v>0</v>
      </c>
      <c r="BW134" s="302">
        <v>0</v>
      </c>
      <c r="BX134" s="302">
        <v>0</v>
      </c>
      <c r="BY134" s="302">
        <v>0</v>
      </c>
      <c r="BZ134" s="302">
        <v>0</v>
      </c>
      <c r="CA134" s="302">
        <v>0</v>
      </c>
      <c r="CC134" s="302">
        <v>0</v>
      </c>
      <c r="CD134" s="302">
        <v>0</v>
      </c>
      <c r="CE134" s="302">
        <v>0</v>
      </c>
      <c r="CF134" s="302">
        <v>0</v>
      </c>
      <c r="CG134" s="302">
        <v>0</v>
      </c>
      <c r="CH134" s="302">
        <v>0</v>
      </c>
      <c r="CI134" s="302">
        <v>0</v>
      </c>
      <c r="CK134" s="302">
        <v>0</v>
      </c>
      <c r="CL134" s="302">
        <v>0</v>
      </c>
      <c r="CM134" s="302">
        <v>0</v>
      </c>
      <c r="CN134" s="302">
        <v>0</v>
      </c>
      <c r="CO134" s="302">
        <v>0</v>
      </c>
      <c r="CP134" s="302">
        <v>0</v>
      </c>
      <c r="CQ134" s="302">
        <v>0</v>
      </c>
      <c r="CS134" s="496"/>
      <c r="CT134" s="186" t="s">
        <v>64</v>
      </c>
      <c r="CU134" s="367">
        <v>0</v>
      </c>
      <c r="CV134" s="367">
        <v>0</v>
      </c>
      <c r="CW134" s="367">
        <v>0</v>
      </c>
      <c r="CX134" s="367">
        <v>0</v>
      </c>
      <c r="CY134" s="367">
        <v>0</v>
      </c>
      <c r="CZ134" s="367">
        <v>0</v>
      </c>
      <c r="DA134" s="367">
        <v>0</v>
      </c>
      <c r="DB134" s="367">
        <v>0</v>
      </c>
      <c r="DC134" s="367">
        <v>0</v>
      </c>
      <c r="DD134" s="367">
        <v>0</v>
      </c>
      <c r="DE134" s="367">
        <v>0</v>
      </c>
      <c r="DF134" s="367">
        <v>0</v>
      </c>
      <c r="DG134" s="368">
        <f t="shared" si="1097"/>
        <v>0</v>
      </c>
      <c r="DH134" s="102"/>
      <c r="DI134" s="496"/>
      <c r="DJ134" s="186" t="s">
        <v>64</v>
      </c>
      <c r="DK134" s="367">
        <v>0</v>
      </c>
      <c r="DL134" s="367">
        <v>0</v>
      </c>
      <c r="DM134" s="367">
        <v>0</v>
      </c>
      <c r="DN134" s="367">
        <v>0</v>
      </c>
      <c r="DO134" s="367">
        <v>0</v>
      </c>
      <c r="DP134" s="367">
        <v>0</v>
      </c>
      <c r="DQ134" s="367">
        <v>0</v>
      </c>
      <c r="DR134" s="367">
        <v>0</v>
      </c>
      <c r="DS134" s="367">
        <v>0</v>
      </c>
      <c r="DT134" s="367">
        <v>0</v>
      </c>
      <c r="DU134" s="367">
        <v>0</v>
      </c>
      <c r="DV134" s="367">
        <v>0</v>
      </c>
      <c r="DW134" s="368">
        <f t="shared" si="1098"/>
        <v>0</v>
      </c>
      <c r="DX134" s="102"/>
      <c r="DY134" s="496"/>
      <c r="DZ134" s="186" t="s">
        <v>64</v>
      </c>
      <c r="EA134" s="367">
        <v>0</v>
      </c>
      <c r="EB134" s="367">
        <v>0</v>
      </c>
      <c r="EC134" s="367">
        <v>0</v>
      </c>
      <c r="ED134" s="367">
        <v>0</v>
      </c>
      <c r="EE134" s="367">
        <v>0</v>
      </c>
      <c r="EF134" s="367">
        <v>0</v>
      </c>
      <c r="EG134" s="367">
        <v>0</v>
      </c>
      <c r="EH134" s="367">
        <v>0</v>
      </c>
      <c r="EI134" s="367">
        <v>0</v>
      </c>
      <c r="EJ134" s="367">
        <v>0</v>
      </c>
      <c r="EK134" s="367">
        <v>0</v>
      </c>
      <c r="EL134" s="367">
        <v>0</v>
      </c>
      <c r="EM134" s="368">
        <f t="shared" si="1099"/>
        <v>0</v>
      </c>
      <c r="EN134" s="102"/>
      <c r="EO134" s="496"/>
      <c r="EP134" s="186" t="s">
        <v>64</v>
      </c>
      <c r="EQ134" s="367">
        <v>0</v>
      </c>
      <c r="ER134" s="367">
        <v>0</v>
      </c>
      <c r="ES134" s="367">
        <v>0</v>
      </c>
      <c r="ET134" s="367">
        <v>0</v>
      </c>
      <c r="EU134" s="367">
        <v>0</v>
      </c>
      <c r="EV134" s="367">
        <v>0</v>
      </c>
      <c r="EW134" s="367">
        <v>0</v>
      </c>
      <c r="EX134" s="367">
        <v>0</v>
      </c>
      <c r="EY134" s="367">
        <v>0</v>
      </c>
      <c r="EZ134" s="367">
        <v>0</v>
      </c>
      <c r="FA134" s="367">
        <v>0</v>
      </c>
      <c r="FB134" s="367">
        <v>0</v>
      </c>
      <c r="FC134" s="368">
        <f t="shared" si="1100"/>
        <v>0</v>
      </c>
    </row>
    <row r="135" spans="1:160" x14ac:dyDescent="0.35">
      <c r="A135" s="496"/>
      <c r="B135" s="186" t="s">
        <v>63</v>
      </c>
      <c r="C135" s="296">
        <f t="shared" si="1046"/>
        <v>0</v>
      </c>
      <c r="D135" s="296">
        <f t="shared" si="1047"/>
        <v>0</v>
      </c>
      <c r="E135" s="296">
        <f t="shared" si="1048"/>
        <v>0</v>
      </c>
      <c r="F135" s="296">
        <f t="shared" si="1049"/>
        <v>0</v>
      </c>
      <c r="G135" s="296">
        <f t="shared" si="1101"/>
        <v>0</v>
      </c>
      <c r="H135" s="296">
        <f t="shared" si="1050"/>
        <v>0</v>
      </c>
      <c r="I135" s="296">
        <f t="shared" si="1051"/>
        <v>0</v>
      </c>
      <c r="J135" s="296">
        <f t="shared" si="1052"/>
        <v>0</v>
      </c>
      <c r="K135" s="296">
        <f t="shared" si="1053"/>
        <v>0</v>
      </c>
      <c r="L135" s="296">
        <f t="shared" si="1054"/>
        <v>0</v>
      </c>
      <c r="M135" s="296">
        <f t="shared" si="1055"/>
        <v>0</v>
      </c>
      <c r="N135" s="296">
        <f t="shared" si="1056"/>
        <v>443.65177051562335</v>
      </c>
      <c r="O135" s="66">
        <f t="shared" si="1057"/>
        <v>443.65177051562335</v>
      </c>
      <c r="Q135" s="496"/>
      <c r="R135" s="186" t="s">
        <v>63</v>
      </c>
      <c r="S135" s="296">
        <f t="shared" si="1058"/>
        <v>0</v>
      </c>
      <c r="T135" s="296">
        <f t="shared" si="1059"/>
        <v>0</v>
      </c>
      <c r="U135" s="296">
        <f t="shared" si="1060"/>
        <v>0</v>
      </c>
      <c r="V135" s="296">
        <f t="shared" si="1061"/>
        <v>0</v>
      </c>
      <c r="W135" s="296">
        <f t="shared" si="1062"/>
        <v>0</v>
      </c>
      <c r="X135" s="296">
        <f t="shared" si="1063"/>
        <v>0</v>
      </c>
      <c r="Y135" s="296">
        <f t="shared" si="1064"/>
        <v>0</v>
      </c>
      <c r="Z135" s="296">
        <f t="shared" si="1065"/>
        <v>0</v>
      </c>
      <c r="AA135" s="296">
        <f t="shared" si="1066"/>
        <v>0</v>
      </c>
      <c r="AB135" s="296">
        <f t="shared" si="1067"/>
        <v>0</v>
      </c>
      <c r="AC135" s="296">
        <f t="shared" si="1068"/>
        <v>0</v>
      </c>
      <c r="AD135" s="296">
        <f t="shared" si="1069"/>
        <v>0</v>
      </c>
      <c r="AE135" s="66">
        <f t="shared" si="1070"/>
        <v>0</v>
      </c>
      <c r="AG135" s="496"/>
      <c r="AH135" s="186" t="s">
        <v>63</v>
      </c>
      <c r="AI135" s="296">
        <f t="shared" si="1071"/>
        <v>0</v>
      </c>
      <c r="AJ135" s="296">
        <f t="shared" si="1072"/>
        <v>0</v>
      </c>
      <c r="AK135" s="296">
        <f t="shared" si="1073"/>
        <v>0</v>
      </c>
      <c r="AL135" s="296">
        <f t="shared" si="1074"/>
        <v>0</v>
      </c>
      <c r="AM135" s="296">
        <f t="shared" si="1075"/>
        <v>0</v>
      </c>
      <c r="AN135" s="296">
        <f t="shared" si="1076"/>
        <v>0</v>
      </c>
      <c r="AO135" s="296">
        <f t="shared" si="1077"/>
        <v>0</v>
      </c>
      <c r="AP135" s="296">
        <f t="shared" si="1078"/>
        <v>0</v>
      </c>
      <c r="AQ135" s="296">
        <f t="shared" si="1079"/>
        <v>0</v>
      </c>
      <c r="AR135" s="296">
        <f t="shared" si="1080"/>
        <v>0</v>
      </c>
      <c r="AS135" s="296">
        <f t="shared" si="1081"/>
        <v>0</v>
      </c>
      <c r="AT135" s="296">
        <f t="shared" si="1082"/>
        <v>0</v>
      </c>
      <c r="AU135" s="66">
        <f t="shared" si="1083"/>
        <v>0</v>
      </c>
      <c r="AW135" s="496"/>
      <c r="AX135" s="186" t="s">
        <v>63</v>
      </c>
      <c r="AY135" s="296">
        <f t="shared" si="1084"/>
        <v>0</v>
      </c>
      <c r="AZ135" s="296">
        <f t="shared" si="1085"/>
        <v>0</v>
      </c>
      <c r="BA135" s="296">
        <f t="shared" si="1086"/>
        <v>0</v>
      </c>
      <c r="BB135" s="296">
        <f t="shared" si="1087"/>
        <v>0</v>
      </c>
      <c r="BC135" s="296">
        <f t="shared" si="1088"/>
        <v>0</v>
      </c>
      <c r="BD135" s="296">
        <f t="shared" si="1089"/>
        <v>0</v>
      </c>
      <c r="BE135" s="296">
        <f t="shared" si="1090"/>
        <v>0</v>
      </c>
      <c r="BF135" s="296">
        <f t="shared" si="1091"/>
        <v>0</v>
      </c>
      <c r="BG135" s="296">
        <f t="shared" si="1092"/>
        <v>0</v>
      </c>
      <c r="BH135" s="296">
        <f t="shared" si="1093"/>
        <v>0</v>
      </c>
      <c r="BI135" s="296">
        <f t="shared" si="1094"/>
        <v>0</v>
      </c>
      <c r="BJ135" s="296">
        <f t="shared" si="1095"/>
        <v>0</v>
      </c>
      <c r="BK135" s="66">
        <f t="shared" si="1096"/>
        <v>0</v>
      </c>
      <c r="BM135" s="302">
        <v>0</v>
      </c>
      <c r="BN135" s="302">
        <v>0</v>
      </c>
      <c r="BO135" s="302">
        <v>0</v>
      </c>
      <c r="BP135" s="302">
        <v>0</v>
      </c>
      <c r="BQ135" s="302">
        <v>0</v>
      </c>
      <c r="BR135" s="302">
        <v>0</v>
      </c>
      <c r="BS135" s="302">
        <v>0</v>
      </c>
      <c r="BU135" s="302">
        <v>0</v>
      </c>
      <c r="BV135" s="302">
        <v>0</v>
      </c>
      <c r="BW135" s="302">
        <v>0</v>
      </c>
      <c r="BX135" s="302">
        <v>0</v>
      </c>
      <c r="BY135" s="302">
        <v>0</v>
      </c>
      <c r="BZ135" s="302">
        <v>0</v>
      </c>
      <c r="CA135" s="302">
        <v>0</v>
      </c>
      <c r="CC135" s="302">
        <v>0</v>
      </c>
      <c r="CD135" s="302">
        <v>0</v>
      </c>
      <c r="CE135" s="302">
        <v>0</v>
      </c>
      <c r="CF135" s="302">
        <v>0</v>
      </c>
      <c r="CG135" s="302">
        <v>0</v>
      </c>
      <c r="CH135" s="302">
        <v>0</v>
      </c>
      <c r="CI135" s="302">
        <v>0</v>
      </c>
      <c r="CK135" s="302">
        <v>0</v>
      </c>
      <c r="CL135" s="302">
        <v>0</v>
      </c>
      <c r="CM135" s="302">
        <v>0</v>
      </c>
      <c r="CN135" s="302">
        <v>0</v>
      </c>
      <c r="CO135" s="302">
        <v>0</v>
      </c>
      <c r="CP135" s="302">
        <v>0</v>
      </c>
      <c r="CQ135" s="302">
        <v>0</v>
      </c>
      <c r="CS135" s="496"/>
      <c r="CT135" s="186" t="s">
        <v>63</v>
      </c>
      <c r="CU135" s="367">
        <v>0</v>
      </c>
      <c r="CV135" s="367">
        <v>0</v>
      </c>
      <c r="CW135" s="367">
        <v>0</v>
      </c>
      <c r="CX135" s="367">
        <v>0</v>
      </c>
      <c r="CY135" s="367">
        <v>0</v>
      </c>
      <c r="CZ135" s="367">
        <v>0</v>
      </c>
      <c r="DA135" s="367">
        <v>0</v>
      </c>
      <c r="DB135" s="367">
        <v>0</v>
      </c>
      <c r="DC135" s="367">
        <v>0</v>
      </c>
      <c r="DD135" s="367">
        <v>0</v>
      </c>
      <c r="DE135" s="367">
        <v>0</v>
      </c>
      <c r="DF135" s="367">
        <v>6.4522406161113017E-4</v>
      </c>
      <c r="DG135" s="368">
        <f t="shared" si="1097"/>
        <v>6.4522406161113017E-4</v>
      </c>
      <c r="DH135" s="102"/>
      <c r="DI135" s="496"/>
      <c r="DJ135" s="186" t="s">
        <v>63</v>
      </c>
      <c r="DK135" s="367">
        <v>0</v>
      </c>
      <c r="DL135" s="367">
        <v>0</v>
      </c>
      <c r="DM135" s="367">
        <v>0</v>
      </c>
      <c r="DN135" s="367">
        <v>0</v>
      </c>
      <c r="DO135" s="367">
        <v>0</v>
      </c>
      <c r="DP135" s="367">
        <v>0</v>
      </c>
      <c r="DQ135" s="367">
        <v>0</v>
      </c>
      <c r="DR135" s="367">
        <v>0</v>
      </c>
      <c r="DS135" s="367">
        <v>0</v>
      </c>
      <c r="DT135" s="367">
        <v>0</v>
      </c>
      <c r="DU135" s="367">
        <v>0</v>
      </c>
      <c r="DV135" s="367">
        <v>0</v>
      </c>
      <c r="DW135" s="368">
        <f t="shared" si="1098"/>
        <v>0</v>
      </c>
      <c r="DX135" s="102"/>
      <c r="DY135" s="496"/>
      <c r="DZ135" s="186" t="s">
        <v>63</v>
      </c>
      <c r="EA135" s="367">
        <v>0</v>
      </c>
      <c r="EB135" s="367">
        <v>0</v>
      </c>
      <c r="EC135" s="367">
        <v>0</v>
      </c>
      <c r="ED135" s="367">
        <v>0</v>
      </c>
      <c r="EE135" s="367">
        <v>0</v>
      </c>
      <c r="EF135" s="367">
        <v>0</v>
      </c>
      <c r="EG135" s="367">
        <v>0</v>
      </c>
      <c r="EH135" s="367">
        <v>0</v>
      </c>
      <c r="EI135" s="367">
        <v>0</v>
      </c>
      <c r="EJ135" s="367">
        <v>0</v>
      </c>
      <c r="EK135" s="367">
        <v>0</v>
      </c>
      <c r="EL135" s="367">
        <v>0</v>
      </c>
      <c r="EM135" s="368">
        <f t="shared" si="1099"/>
        <v>0</v>
      </c>
      <c r="EN135" s="102"/>
      <c r="EO135" s="496"/>
      <c r="EP135" s="186" t="s">
        <v>63</v>
      </c>
      <c r="EQ135" s="367">
        <v>0</v>
      </c>
      <c r="ER135" s="367">
        <v>0</v>
      </c>
      <c r="ES135" s="367">
        <v>0</v>
      </c>
      <c r="ET135" s="367">
        <v>0</v>
      </c>
      <c r="EU135" s="367">
        <v>0</v>
      </c>
      <c r="EV135" s="367">
        <v>0</v>
      </c>
      <c r="EW135" s="367">
        <v>0</v>
      </c>
      <c r="EX135" s="367">
        <v>0</v>
      </c>
      <c r="EY135" s="367">
        <v>0</v>
      </c>
      <c r="EZ135" s="367">
        <v>0</v>
      </c>
      <c r="FA135" s="367">
        <v>0</v>
      </c>
      <c r="FB135" s="367">
        <v>0</v>
      </c>
      <c r="FC135" s="368">
        <f t="shared" si="1100"/>
        <v>0</v>
      </c>
    </row>
    <row r="136" spans="1:160" x14ac:dyDescent="0.35">
      <c r="A136" s="496"/>
      <c r="B136" s="186" t="s">
        <v>62</v>
      </c>
      <c r="C136" s="296">
        <f t="shared" si="1046"/>
        <v>0</v>
      </c>
      <c r="D136" s="296">
        <f t="shared" si="1047"/>
        <v>2700.6767308998146</v>
      </c>
      <c r="E136" s="296">
        <f t="shared" si="1048"/>
        <v>0</v>
      </c>
      <c r="F136" s="296">
        <f t="shared" si="1049"/>
        <v>0</v>
      </c>
      <c r="G136" s="296">
        <f t="shared" si="1101"/>
        <v>0</v>
      </c>
      <c r="H136" s="296">
        <f t="shared" si="1050"/>
        <v>0</v>
      </c>
      <c r="I136" s="296">
        <f t="shared" si="1051"/>
        <v>0</v>
      </c>
      <c r="J136" s="296">
        <f t="shared" si="1052"/>
        <v>0</v>
      </c>
      <c r="K136" s="296">
        <f t="shared" si="1053"/>
        <v>0</v>
      </c>
      <c r="L136" s="296">
        <f t="shared" si="1054"/>
        <v>0</v>
      </c>
      <c r="M136" s="296">
        <f t="shared" si="1055"/>
        <v>56248.030555539401</v>
      </c>
      <c r="N136" s="296">
        <f t="shared" si="1056"/>
        <v>42574.229655742769</v>
      </c>
      <c r="O136" s="66">
        <f t="shared" si="1057"/>
        <v>101522.93694218199</v>
      </c>
      <c r="Q136" s="496"/>
      <c r="R136" s="186" t="s">
        <v>62</v>
      </c>
      <c r="S136" s="296">
        <f t="shared" si="1058"/>
        <v>0</v>
      </c>
      <c r="T136" s="296">
        <f t="shared" si="1059"/>
        <v>0</v>
      </c>
      <c r="U136" s="296">
        <f t="shared" si="1060"/>
        <v>0</v>
      </c>
      <c r="V136" s="296">
        <f t="shared" si="1061"/>
        <v>0</v>
      </c>
      <c r="W136" s="296">
        <f t="shared" si="1062"/>
        <v>0</v>
      </c>
      <c r="X136" s="296">
        <f t="shared" si="1063"/>
        <v>0</v>
      </c>
      <c r="Y136" s="296">
        <f t="shared" si="1064"/>
        <v>0</v>
      </c>
      <c r="Z136" s="296">
        <f t="shared" si="1065"/>
        <v>0</v>
      </c>
      <c r="AA136" s="296">
        <f t="shared" si="1066"/>
        <v>0</v>
      </c>
      <c r="AB136" s="296">
        <f t="shared" si="1067"/>
        <v>0</v>
      </c>
      <c r="AC136" s="296">
        <f t="shared" si="1068"/>
        <v>0</v>
      </c>
      <c r="AD136" s="296">
        <f t="shared" si="1069"/>
        <v>0</v>
      </c>
      <c r="AE136" s="66">
        <f t="shared" si="1070"/>
        <v>0</v>
      </c>
      <c r="AG136" s="496"/>
      <c r="AH136" s="186" t="s">
        <v>62</v>
      </c>
      <c r="AI136" s="296">
        <f t="shared" si="1071"/>
        <v>0</v>
      </c>
      <c r="AJ136" s="296">
        <f t="shared" si="1072"/>
        <v>0</v>
      </c>
      <c r="AK136" s="296">
        <f t="shared" si="1073"/>
        <v>0</v>
      </c>
      <c r="AL136" s="296">
        <f t="shared" si="1074"/>
        <v>0</v>
      </c>
      <c r="AM136" s="296">
        <f t="shared" si="1075"/>
        <v>0</v>
      </c>
      <c r="AN136" s="296">
        <f t="shared" si="1076"/>
        <v>0</v>
      </c>
      <c r="AO136" s="296">
        <f t="shared" si="1077"/>
        <v>0</v>
      </c>
      <c r="AP136" s="296">
        <f t="shared" si="1078"/>
        <v>0</v>
      </c>
      <c r="AQ136" s="296">
        <f t="shared" si="1079"/>
        <v>0</v>
      </c>
      <c r="AR136" s="296">
        <f t="shared" si="1080"/>
        <v>0</v>
      </c>
      <c r="AS136" s="296">
        <f t="shared" si="1081"/>
        <v>0</v>
      </c>
      <c r="AT136" s="296">
        <f t="shared" si="1082"/>
        <v>0</v>
      </c>
      <c r="AU136" s="66">
        <f t="shared" si="1083"/>
        <v>0</v>
      </c>
      <c r="AW136" s="496"/>
      <c r="AX136" s="186" t="s">
        <v>62</v>
      </c>
      <c r="AY136" s="296">
        <f t="shared" si="1084"/>
        <v>0</v>
      </c>
      <c r="AZ136" s="296">
        <f t="shared" si="1085"/>
        <v>0</v>
      </c>
      <c r="BA136" s="296">
        <f t="shared" si="1086"/>
        <v>0</v>
      </c>
      <c r="BB136" s="296">
        <f t="shared" si="1087"/>
        <v>0</v>
      </c>
      <c r="BC136" s="296">
        <f t="shared" si="1088"/>
        <v>0</v>
      </c>
      <c r="BD136" s="296">
        <f t="shared" si="1089"/>
        <v>0</v>
      </c>
      <c r="BE136" s="296">
        <f t="shared" si="1090"/>
        <v>0</v>
      </c>
      <c r="BF136" s="296">
        <f t="shared" si="1091"/>
        <v>0</v>
      </c>
      <c r="BG136" s="296">
        <f t="shared" si="1092"/>
        <v>0</v>
      </c>
      <c r="BH136" s="296">
        <f t="shared" si="1093"/>
        <v>0</v>
      </c>
      <c r="BI136" s="296">
        <f t="shared" si="1094"/>
        <v>0</v>
      </c>
      <c r="BJ136" s="296">
        <f t="shared" si="1095"/>
        <v>0</v>
      </c>
      <c r="BK136" s="66">
        <f t="shared" si="1096"/>
        <v>0</v>
      </c>
      <c r="BM136" s="302">
        <v>0</v>
      </c>
      <c r="BN136" s="302">
        <v>0</v>
      </c>
      <c r="BO136" s="302">
        <v>0</v>
      </c>
      <c r="BP136" s="302">
        <v>0</v>
      </c>
      <c r="BQ136" s="302">
        <v>0</v>
      </c>
      <c r="BR136" s="302">
        <v>0</v>
      </c>
      <c r="BS136" s="302">
        <v>0</v>
      </c>
      <c r="BU136" s="302">
        <v>0</v>
      </c>
      <c r="BV136" s="302">
        <v>0</v>
      </c>
      <c r="BW136" s="302">
        <v>0</v>
      </c>
      <c r="BX136" s="302">
        <v>0</v>
      </c>
      <c r="BY136" s="302">
        <v>0</v>
      </c>
      <c r="BZ136" s="302">
        <v>0</v>
      </c>
      <c r="CA136" s="302">
        <v>0</v>
      </c>
      <c r="CC136" s="302">
        <v>0</v>
      </c>
      <c r="CD136" s="302">
        <v>0</v>
      </c>
      <c r="CE136" s="302">
        <v>0</v>
      </c>
      <c r="CF136" s="302">
        <v>0</v>
      </c>
      <c r="CG136" s="302">
        <v>0</v>
      </c>
      <c r="CH136" s="302">
        <v>0</v>
      </c>
      <c r="CI136" s="302">
        <v>0</v>
      </c>
      <c r="CK136" s="302">
        <v>0</v>
      </c>
      <c r="CL136" s="302">
        <v>0</v>
      </c>
      <c r="CM136" s="302">
        <v>0</v>
      </c>
      <c r="CN136" s="302">
        <v>0</v>
      </c>
      <c r="CO136" s="302">
        <v>0</v>
      </c>
      <c r="CP136" s="302">
        <v>0</v>
      </c>
      <c r="CQ136" s="302">
        <v>0</v>
      </c>
      <c r="CS136" s="496"/>
      <c r="CT136" s="186" t="s">
        <v>62</v>
      </c>
      <c r="CU136" s="367">
        <v>0</v>
      </c>
      <c r="CV136" s="367">
        <v>3.9277237807134671E-3</v>
      </c>
      <c r="CW136" s="367">
        <v>0</v>
      </c>
      <c r="CX136" s="367">
        <v>0</v>
      </c>
      <c r="CY136" s="367">
        <v>0</v>
      </c>
      <c r="CZ136" s="367">
        <v>0</v>
      </c>
      <c r="DA136" s="367">
        <v>0</v>
      </c>
      <c r="DB136" s="367">
        <v>0</v>
      </c>
      <c r="DC136" s="367">
        <v>0</v>
      </c>
      <c r="DD136" s="367">
        <v>0</v>
      </c>
      <c r="DE136" s="367">
        <v>8.1804210294240287E-2</v>
      </c>
      <c r="DF136" s="367">
        <v>6.1917745412166714E-2</v>
      </c>
      <c r="DG136" s="368">
        <f t="shared" si="1097"/>
        <v>0.14764967948712046</v>
      </c>
      <c r="DH136" s="102"/>
      <c r="DI136" s="496"/>
      <c r="DJ136" s="186" t="s">
        <v>62</v>
      </c>
      <c r="DK136" s="367">
        <v>0</v>
      </c>
      <c r="DL136" s="367">
        <v>0</v>
      </c>
      <c r="DM136" s="367">
        <v>0</v>
      </c>
      <c r="DN136" s="367">
        <v>0</v>
      </c>
      <c r="DO136" s="367">
        <v>0</v>
      </c>
      <c r="DP136" s="367">
        <v>0</v>
      </c>
      <c r="DQ136" s="367">
        <v>0</v>
      </c>
      <c r="DR136" s="367">
        <v>0</v>
      </c>
      <c r="DS136" s="367">
        <v>0</v>
      </c>
      <c r="DT136" s="367">
        <v>0</v>
      </c>
      <c r="DU136" s="367">
        <v>0</v>
      </c>
      <c r="DV136" s="367">
        <v>0</v>
      </c>
      <c r="DW136" s="368">
        <f t="shared" si="1098"/>
        <v>0</v>
      </c>
      <c r="DX136" s="102"/>
      <c r="DY136" s="496"/>
      <c r="DZ136" s="186" t="s">
        <v>62</v>
      </c>
      <c r="EA136" s="367">
        <v>0</v>
      </c>
      <c r="EB136" s="367">
        <v>0</v>
      </c>
      <c r="EC136" s="367">
        <v>0</v>
      </c>
      <c r="ED136" s="367">
        <v>0</v>
      </c>
      <c r="EE136" s="367">
        <v>0</v>
      </c>
      <c r="EF136" s="367">
        <v>0</v>
      </c>
      <c r="EG136" s="367">
        <v>0</v>
      </c>
      <c r="EH136" s="367">
        <v>0</v>
      </c>
      <c r="EI136" s="367">
        <v>0</v>
      </c>
      <c r="EJ136" s="367">
        <v>0</v>
      </c>
      <c r="EK136" s="367">
        <v>0</v>
      </c>
      <c r="EL136" s="367">
        <v>0</v>
      </c>
      <c r="EM136" s="368">
        <f t="shared" si="1099"/>
        <v>0</v>
      </c>
      <c r="EN136" s="102"/>
      <c r="EO136" s="496"/>
      <c r="EP136" s="186" t="s">
        <v>62</v>
      </c>
      <c r="EQ136" s="367">
        <v>0</v>
      </c>
      <c r="ER136" s="367">
        <v>0</v>
      </c>
      <c r="ES136" s="367">
        <v>0</v>
      </c>
      <c r="ET136" s="367">
        <v>0</v>
      </c>
      <c r="EU136" s="367">
        <v>0</v>
      </c>
      <c r="EV136" s="367">
        <v>0</v>
      </c>
      <c r="EW136" s="367">
        <v>0</v>
      </c>
      <c r="EX136" s="367">
        <v>0</v>
      </c>
      <c r="EY136" s="367">
        <v>0</v>
      </c>
      <c r="EZ136" s="367">
        <v>0</v>
      </c>
      <c r="FA136" s="367">
        <v>0</v>
      </c>
      <c r="FB136" s="367">
        <v>0</v>
      </c>
      <c r="FC136" s="368">
        <f t="shared" si="1100"/>
        <v>0</v>
      </c>
    </row>
    <row r="137" spans="1:160" x14ac:dyDescent="0.35">
      <c r="A137" s="496"/>
      <c r="B137" s="186" t="s">
        <v>61</v>
      </c>
      <c r="C137" s="296">
        <f t="shared" si="1046"/>
        <v>0</v>
      </c>
      <c r="D137" s="296">
        <f t="shared" si="1047"/>
        <v>0</v>
      </c>
      <c r="E137" s="296">
        <f t="shared" si="1048"/>
        <v>0</v>
      </c>
      <c r="F137" s="296">
        <f t="shared" si="1049"/>
        <v>0</v>
      </c>
      <c r="G137" s="296">
        <f t="shared" si="1101"/>
        <v>0</v>
      </c>
      <c r="H137" s="296">
        <f t="shared" si="1050"/>
        <v>0</v>
      </c>
      <c r="I137" s="296">
        <f t="shared" si="1051"/>
        <v>0</v>
      </c>
      <c r="J137" s="296">
        <f t="shared" si="1052"/>
        <v>0</v>
      </c>
      <c r="K137" s="296">
        <f t="shared" si="1053"/>
        <v>0</v>
      </c>
      <c r="L137" s="296">
        <f t="shared" si="1054"/>
        <v>0</v>
      </c>
      <c r="M137" s="296">
        <f t="shared" si="1055"/>
        <v>0</v>
      </c>
      <c r="N137" s="296">
        <f t="shared" si="1056"/>
        <v>1752.4396028214919</v>
      </c>
      <c r="O137" s="66">
        <f t="shared" si="1057"/>
        <v>1752.4396028214919</v>
      </c>
      <c r="Q137" s="496"/>
      <c r="R137" s="186" t="s">
        <v>61</v>
      </c>
      <c r="S137" s="296">
        <f t="shared" si="1058"/>
        <v>0</v>
      </c>
      <c r="T137" s="296">
        <f t="shared" si="1059"/>
        <v>0</v>
      </c>
      <c r="U137" s="296">
        <f t="shared" si="1060"/>
        <v>0</v>
      </c>
      <c r="V137" s="296">
        <f t="shared" si="1061"/>
        <v>0</v>
      </c>
      <c r="W137" s="296">
        <f t="shared" si="1062"/>
        <v>0</v>
      </c>
      <c r="X137" s="296">
        <f t="shared" si="1063"/>
        <v>0</v>
      </c>
      <c r="Y137" s="296">
        <f t="shared" si="1064"/>
        <v>0</v>
      </c>
      <c r="Z137" s="296">
        <f t="shared" si="1065"/>
        <v>0</v>
      </c>
      <c r="AA137" s="296">
        <f t="shared" si="1066"/>
        <v>0</v>
      </c>
      <c r="AB137" s="296">
        <f t="shared" si="1067"/>
        <v>0</v>
      </c>
      <c r="AC137" s="296">
        <f t="shared" si="1068"/>
        <v>0</v>
      </c>
      <c r="AD137" s="296">
        <f t="shared" si="1069"/>
        <v>0</v>
      </c>
      <c r="AE137" s="66">
        <f t="shared" si="1070"/>
        <v>0</v>
      </c>
      <c r="AG137" s="496"/>
      <c r="AH137" s="186" t="s">
        <v>61</v>
      </c>
      <c r="AI137" s="296">
        <f t="shared" si="1071"/>
        <v>0</v>
      </c>
      <c r="AJ137" s="296">
        <f t="shared" si="1072"/>
        <v>0</v>
      </c>
      <c r="AK137" s="296">
        <f t="shared" si="1073"/>
        <v>0</v>
      </c>
      <c r="AL137" s="296">
        <f t="shared" si="1074"/>
        <v>0</v>
      </c>
      <c r="AM137" s="296">
        <f t="shared" si="1075"/>
        <v>0</v>
      </c>
      <c r="AN137" s="296">
        <f t="shared" si="1076"/>
        <v>0</v>
      </c>
      <c r="AO137" s="296">
        <f t="shared" si="1077"/>
        <v>0</v>
      </c>
      <c r="AP137" s="296">
        <f t="shared" si="1078"/>
        <v>0</v>
      </c>
      <c r="AQ137" s="296">
        <f t="shared" si="1079"/>
        <v>0</v>
      </c>
      <c r="AR137" s="296">
        <f t="shared" si="1080"/>
        <v>0</v>
      </c>
      <c r="AS137" s="296">
        <f t="shared" si="1081"/>
        <v>0</v>
      </c>
      <c r="AT137" s="296">
        <f t="shared" si="1082"/>
        <v>0</v>
      </c>
      <c r="AU137" s="66">
        <f t="shared" si="1083"/>
        <v>0</v>
      </c>
      <c r="AW137" s="496"/>
      <c r="AX137" s="186" t="s">
        <v>61</v>
      </c>
      <c r="AY137" s="296">
        <f t="shared" si="1084"/>
        <v>0</v>
      </c>
      <c r="AZ137" s="296">
        <f t="shared" si="1085"/>
        <v>0</v>
      </c>
      <c r="BA137" s="296">
        <f t="shared" si="1086"/>
        <v>0</v>
      </c>
      <c r="BB137" s="296">
        <f t="shared" si="1087"/>
        <v>0</v>
      </c>
      <c r="BC137" s="296">
        <f t="shared" si="1088"/>
        <v>0</v>
      </c>
      <c r="BD137" s="296">
        <f t="shared" si="1089"/>
        <v>0</v>
      </c>
      <c r="BE137" s="296">
        <f t="shared" si="1090"/>
        <v>0</v>
      </c>
      <c r="BF137" s="296">
        <f t="shared" si="1091"/>
        <v>0</v>
      </c>
      <c r="BG137" s="296">
        <f t="shared" si="1092"/>
        <v>0</v>
      </c>
      <c r="BH137" s="296">
        <f t="shared" si="1093"/>
        <v>0</v>
      </c>
      <c r="BI137" s="296">
        <f t="shared" si="1094"/>
        <v>0</v>
      </c>
      <c r="BJ137" s="296">
        <f t="shared" si="1095"/>
        <v>0</v>
      </c>
      <c r="BK137" s="66">
        <f t="shared" si="1096"/>
        <v>0</v>
      </c>
      <c r="BM137" s="302">
        <v>0</v>
      </c>
      <c r="BN137" s="302">
        <v>0</v>
      </c>
      <c r="BO137" s="302">
        <v>0</v>
      </c>
      <c r="BP137" s="302">
        <v>0</v>
      </c>
      <c r="BQ137" s="302">
        <v>0</v>
      </c>
      <c r="BR137" s="302">
        <v>0</v>
      </c>
      <c r="BS137" s="302">
        <v>0</v>
      </c>
      <c r="BU137" s="302">
        <v>0</v>
      </c>
      <c r="BV137" s="302">
        <v>0</v>
      </c>
      <c r="BW137" s="302">
        <v>0</v>
      </c>
      <c r="BX137" s="302">
        <v>0</v>
      </c>
      <c r="BY137" s="302">
        <v>0</v>
      </c>
      <c r="BZ137" s="302">
        <v>0</v>
      </c>
      <c r="CA137" s="302">
        <v>0</v>
      </c>
      <c r="CC137" s="302">
        <v>0</v>
      </c>
      <c r="CD137" s="302">
        <v>0</v>
      </c>
      <c r="CE137" s="302">
        <v>0</v>
      </c>
      <c r="CF137" s="302">
        <v>0</v>
      </c>
      <c r="CG137" s="302">
        <v>0</v>
      </c>
      <c r="CH137" s="302">
        <v>0</v>
      </c>
      <c r="CI137" s="302">
        <v>0</v>
      </c>
      <c r="CK137" s="302">
        <v>0</v>
      </c>
      <c r="CL137" s="302">
        <v>0</v>
      </c>
      <c r="CM137" s="302">
        <v>0</v>
      </c>
      <c r="CN137" s="302">
        <v>0</v>
      </c>
      <c r="CO137" s="302">
        <v>0</v>
      </c>
      <c r="CP137" s="302">
        <v>0</v>
      </c>
      <c r="CQ137" s="302">
        <v>0</v>
      </c>
      <c r="CS137" s="496"/>
      <c r="CT137" s="186" t="s">
        <v>61</v>
      </c>
      <c r="CU137" s="367">
        <v>0</v>
      </c>
      <c r="CV137" s="367">
        <v>0</v>
      </c>
      <c r="CW137" s="367">
        <v>0</v>
      </c>
      <c r="CX137" s="367">
        <v>0</v>
      </c>
      <c r="CY137" s="367">
        <v>0</v>
      </c>
      <c r="CZ137" s="367">
        <v>0</v>
      </c>
      <c r="DA137" s="367">
        <v>0</v>
      </c>
      <c r="DB137" s="367">
        <v>0</v>
      </c>
      <c r="DC137" s="367">
        <v>0</v>
      </c>
      <c r="DD137" s="367">
        <v>0</v>
      </c>
      <c r="DE137" s="367">
        <v>0</v>
      </c>
      <c r="DF137" s="367">
        <v>2.5486570175219446E-3</v>
      </c>
      <c r="DG137" s="368">
        <f t="shared" si="1097"/>
        <v>2.5486570175219446E-3</v>
      </c>
      <c r="DH137" s="102"/>
      <c r="DI137" s="496"/>
      <c r="DJ137" s="186" t="s">
        <v>61</v>
      </c>
      <c r="DK137" s="367">
        <v>0</v>
      </c>
      <c r="DL137" s="367">
        <v>0</v>
      </c>
      <c r="DM137" s="367">
        <v>0</v>
      </c>
      <c r="DN137" s="367">
        <v>0</v>
      </c>
      <c r="DO137" s="367">
        <v>0</v>
      </c>
      <c r="DP137" s="367">
        <v>0</v>
      </c>
      <c r="DQ137" s="367">
        <v>0</v>
      </c>
      <c r="DR137" s="367">
        <v>0</v>
      </c>
      <c r="DS137" s="367">
        <v>0</v>
      </c>
      <c r="DT137" s="367">
        <v>0</v>
      </c>
      <c r="DU137" s="367">
        <v>0</v>
      </c>
      <c r="DV137" s="367">
        <v>0</v>
      </c>
      <c r="DW137" s="368">
        <f t="shared" si="1098"/>
        <v>0</v>
      </c>
      <c r="DX137" s="102"/>
      <c r="DY137" s="496"/>
      <c r="DZ137" s="186" t="s">
        <v>61</v>
      </c>
      <c r="EA137" s="367">
        <v>0</v>
      </c>
      <c r="EB137" s="367">
        <v>0</v>
      </c>
      <c r="EC137" s="367">
        <v>0</v>
      </c>
      <c r="ED137" s="367">
        <v>0</v>
      </c>
      <c r="EE137" s="367">
        <v>0</v>
      </c>
      <c r="EF137" s="367">
        <v>0</v>
      </c>
      <c r="EG137" s="367">
        <v>0</v>
      </c>
      <c r="EH137" s="367">
        <v>0</v>
      </c>
      <c r="EI137" s="367">
        <v>0</v>
      </c>
      <c r="EJ137" s="367">
        <v>0</v>
      </c>
      <c r="EK137" s="367">
        <v>0</v>
      </c>
      <c r="EL137" s="367">
        <v>0</v>
      </c>
      <c r="EM137" s="368">
        <f t="shared" si="1099"/>
        <v>0</v>
      </c>
      <c r="EN137" s="102"/>
      <c r="EO137" s="496"/>
      <c r="EP137" s="186" t="s">
        <v>61</v>
      </c>
      <c r="EQ137" s="367">
        <v>0</v>
      </c>
      <c r="ER137" s="367">
        <v>0</v>
      </c>
      <c r="ES137" s="367">
        <v>0</v>
      </c>
      <c r="ET137" s="367">
        <v>0</v>
      </c>
      <c r="EU137" s="367">
        <v>0</v>
      </c>
      <c r="EV137" s="367">
        <v>0</v>
      </c>
      <c r="EW137" s="367">
        <v>0</v>
      </c>
      <c r="EX137" s="367">
        <v>0</v>
      </c>
      <c r="EY137" s="367">
        <v>0</v>
      </c>
      <c r="EZ137" s="367">
        <v>0</v>
      </c>
      <c r="FA137" s="367">
        <v>0</v>
      </c>
      <c r="FB137" s="367">
        <v>0</v>
      </c>
      <c r="FC137" s="368">
        <f t="shared" si="1100"/>
        <v>0</v>
      </c>
    </row>
    <row r="138" spans="1:160" x14ac:dyDescent="0.35">
      <c r="A138" s="496"/>
      <c r="B138" s="186" t="s">
        <v>60</v>
      </c>
      <c r="C138" s="296">
        <f t="shared" si="1046"/>
        <v>0</v>
      </c>
      <c r="D138" s="296">
        <f t="shared" si="1047"/>
        <v>0</v>
      </c>
      <c r="E138" s="296">
        <f t="shared" si="1048"/>
        <v>0</v>
      </c>
      <c r="F138" s="296">
        <f t="shared" si="1049"/>
        <v>0</v>
      </c>
      <c r="G138" s="296">
        <f t="shared" si="1101"/>
        <v>0</v>
      </c>
      <c r="H138" s="296">
        <f t="shared" si="1050"/>
        <v>0</v>
      </c>
      <c r="I138" s="296">
        <f t="shared" si="1051"/>
        <v>0</v>
      </c>
      <c r="J138" s="296">
        <f t="shared" si="1052"/>
        <v>0</v>
      </c>
      <c r="K138" s="296">
        <f t="shared" si="1053"/>
        <v>0</v>
      </c>
      <c r="L138" s="296">
        <f t="shared" si="1054"/>
        <v>0</v>
      </c>
      <c r="M138" s="296">
        <f t="shared" si="1055"/>
        <v>0</v>
      </c>
      <c r="N138" s="296">
        <f t="shared" si="1056"/>
        <v>0</v>
      </c>
      <c r="O138" s="66">
        <f t="shared" si="1057"/>
        <v>0</v>
      </c>
      <c r="Q138" s="496"/>
      <c r="R138" s="186" t="s">
        <v>60</v>
      </c>
      <c r="S138" s="296">
        <f t="shared" si="1058"/>
        <v>0</v>
      </c>
      <c r="T138" s="296">
        <f t="shared" si="1059"/>
        <v>0</v>
      </c>
      <c r="U138" s="296">
        <f t="shared" si="1060"/>
        <v>0</v>
      </c>
      <c r="V138" s="296">
        <f t="shared" si="1061"/>
        <v>0</v>
      </c>
      <c r="W138" s="296">
        <f t="shared" si="1062"/>
        <v>0</v>
      </c>
      <c r="X138" s="296">
        <f t="shared" si="1063"/>
        <v>0</v>
      </c>
      <c r="Y138" s="296">
        <f t="shared" si="1064"/>
        <v>79114.751307623737</v>
      </c>
      <c r="Z138" s="296">
        <f t="shared" si="1065"/>
        <v>0</v>
      </c>
      <c r="AA138" s="296">
        <f t="shared" si="1066"/>
        <v>0</v>
      </c>
      <c r="AB138" s="296">
        <f t="shared" si="1067"/>
        <v>0</v>
      </c>
      <c r="AC138" s="296">
        <f t="shared" si="1068"/>
        <v>42702.92369035595</v>
      </c>
      <c r="AD138" s="296">
        <f t="shared" si="1069"/>
        <v>0</v>
      </c>
      <c r="AE138" s="66">
        <f t="shared" si="1070"/>
        <v>121817.67499797969</v>
      </c>
      <c r="AG138" s="496"/>
      <c r="AH138" s="186" t="s">
        <v>60</v>
      </c>
      <c r="AI138" s="296">
        <f t="shared" si="1071"/>
        <v>0</v>
      </c>
      <c r="AJ138" s="296">
        <f t="shared" si="1072"/>
        <v>0</v>
      </c>
      <c r="AK138" s="296">
        <f t="shared" si="1073"/>
        <v>0</v>
      </c>
      <c r="AL138" s="296">
        <f t="shared" si="1074"/>
        <v>0</v>
      </c>
      <c r="AM138" s="296">
        <f t="shared" si="1075"/>
        <v>0</v>
      </c>
      <c r="AN138" s="296">
        <f t="shared" si="1076"/>
        <v>0</v>
      </c>
      <c r="AO138" s="296">
        <f t="shared" si="1077"/>
        <v>0</v>
      </c>
      <c r="AP138" s="296">
        <f t="shared" si="1078"/>
        <v>0</v>
      </c>
      <c r="AQ138" s="296">
        <f t="shared" si="1079"/>
        <v>0</v>
      </c>
      <c r="AR138" s="296">
        <f t="shared" si="1080"/>
        <v>0</v>
      </c>
      <c r="AS138" s="296">
        <f t="shared" si="1081"/>
        <v>0</v>
      </c>
      <c r="AT138" s="296">
        <f t="shared" si="1082"/>
        <v>0</v>
      </c>
      <c r="AU138" s="66">
        <f t="shared" si="1083"/>
        <v>0</v>
      </c>
      <c r="AW138" s="496"/>
      <c r="AX138" s="186" t="s">
        <v>60</v>
      </c>
      <c r="AY138" s="296">
        <f t="shared" si="1084"/>
        <v>0</v>
      </c>
      <c r="AZ138" s="296">
        <f t="shared" si="1085"/>
        <v>0</v>
      </c>
      <c r="BA138" s="296">
        <f t="shared" si="1086"/>
        <v>0</v>
      </c>
      <c r="BB138" s="296">
        <f t="shared" si="1087"/>
        <v>0</v>
      </c>
      <c r="BC138" s="296">
        <f t="shared" si="1088"/>
        <v>0</v>
      </c>
      <c r="BD138" s="296">
        <f t="shared" si="1089"/>
        <v>0</v>
      </c>
      <c r="BE138" s="296">
        <f t="shared" si="1090"/>
        <v>0</v>
      </c>
      <c r="BF138" s="296">
        <f t="shared" si="1091"/>
        <v>0</v>
      </c>
      <c r="BG138" s="296">
        <f t="shared" si="1092"/>
        <v>0</v>
      </c>
      <c r="BH138" s="296">
        <f t="shared" si="1093"/>
        <v>0</v>
      </c>
      <c r="BI138" s="296">
        <f t="shared" si="1094"/>
        <v>0</v>
      </c>
      <c r="BJ138" s="296">
        <f t="shared" si="1095"/>
        <v>0</v>
      </c>
      <c r="BK138" s="66">
        <f t="shared" si="1096"/>
        <v>0</v>
      </c>
      <c r="BM138" s="302">
        <v>0</v>
      </c>
      <c r="BN138" s="302">
        <v>0</v>
      </c>
      <c r="BO138" s="302">
        <v>0</v>
      </c>
      <c r="BP138" s="302">
        <v>0</v>
      </c>
      <c r="BQ138" s="302">
        <v>0</v>
      </c>
      <c r="BR138" s="302">
        <v>0</v>
      </c>
      <c r="BS138" s="302">
        <v>0</v>
      </c>
      <c r="BU138" s="302">
        <v>0</v>
      </c>
      <c r="BV138" s="302">
        <v>0</v>
      </c>
      <c r="BW138" s="302">
        <v>0</v>
      </c>
      <c r="BX138" s="302">
        <v>0</v>
      </c>
      <c r="BY138" s="302">
        <v>0</v>
      </c>
      <c r="BZ138" s="302">
        <v>0</v>
      </c>
      <c r="CA138" s="302">
        <v>0</v>
      </c>
      <c r="CC138" s="302">
        <v>0</v>
      </c>
      <c r="CD138" s="302">
        <v>0</v>
      </c>
      <c r="CE138" s="302">
        <v>0</v>
      </c>
      <c r="CF138" s="302">
        <v>0</v>
      </c>
      <c r="CG138" s="302">
        <v>0</v>
      </c>
      <c r="CH138" s="302">
        <v>0</v>
      </c>
      <c r="CI138" s="302">
        <v>0</v>
      </c>
      <c r="CK138" s="302">
        <v>0</v>
      </c>
      <c r="CL138" s="302">
        <v>0</v>
      </c>
      <c r="CM138" s="302">
        <v>0</v>
      </c>
      <c r="CN138" s="302">
        <v>0</v>
      </c>
      <c r="CO138" s="302">
        <v>0</v>
      </c>
      <c r="CP138" s="302">
        <v>0</v>
      </c>
      <c r="CQ138" s="302">
        <v>0</v>
      </c>
      <c r="CS138" s="496"/>
      <c r="CT138" s="186" t="s">
        <v>60</v>
      </c>
      <c r="CU138" s="367">
        <v>0</v>
      </c>
      <c r="CV138" s="367">
        <v>0</v>
      </c>
      <c r="CW138" s="367">
        <v>0</v>
      </c>
      <c r="CX138" s="367">
        <v>0</v>
      </c>
      <c r="CY138" s="367">
        <v>0</v>
      </c>
      <c r="CZ138" s="367">
        <v>0</v>
      </c>
      <c r="DA138" s="367">
        <v>0</v>
      </c>
      <c r="DB138" s="367">
        <v>0</v>
      </c>
      <c r="DC138" s="367">
        <v>0</v>
      </c>
      <c r="DD138" s="367">
        <v>0</v>
      </c>
      <c r="DE138" s="367">
        <v>0</v>
      </c>
      <c r="DF138" s="367">
        <v>0</v>
      </c>
      <c r="DG138" s="368">
        <f t="shared" si="1097"/>
        <v>0</v>
      </c>
      <c r="DH138" s="102"/>
      <c r="DI138" s="496"/>
      <c r="DJ138" s="186" t="s">
        <v>60</v>
      </c>
      <c r="DK138" s="367">
        <v>0</v>
      </c>
      <c r="DL138" s="367">
        <v>0</v>
      </c>
      <c r="DM138" s="367">
        <v>0</v>
      </c>
      <c r="DN138" s="367">
        <v>0</v>
      </c>
      <c r="DO138" s="367">
        <v>0</v>
      </c>
      <c r="DP138" s="367">
        <v>0</v>
      </c>
      <c r="DQ138" s="367">
        <v>0.11506037970440565</v>
      </c>
      <c r="DR138" s="367">
        <v>0</v>
      </c>
      <c r="DS138" s="367">
        <v>0</v>
      </c>
      <c r="DT138" s="367">
        <v>0</v>
      </c>
      <c r="DU138" s="367">
        <v>6.2104911322992978E-2</v>
      </c>
      <c r="DV138" s="367">
        <v>0</v>
      </c>
      <c r="DW138" s="368">
        <f t="shared" si="1098"/>
        <v>0.17716529102739864</v>
      </c>
      <c r="DX138" s="102"/>
      <c r="DY138" s="496"/>
      <c r="DZ138" s="186" t="s">
        <v>60</v>
      </c>
      <c r="EA138" s="367">
        <v>0</v>
      </c>
      <c r="EB138" s="367">
        <v>0</v>
      </c>
      <c r="EC138" s="367">
        <v>0</v>
      </c>
      <c r="ED138" s="367">
        <v>0</v>
      </c>
      <c r="EE138" s="367">
        <v>0</v>
      </c>
      <c r="EF138" s="367">
        <v>0</v>
      </c>
      <c r="EG138" s="367">
        <v>0</v>
      </c>
      <c r="EH138" s="367">
        <v>0</v>
      </c>
      <c r="EI138" s="367">
        <v>0</v>
      </c>
      <c r="EJ138" s="367">
        <v>0</v>
      </c>
      <c r="EK138" s="367">
        <v>0</v>
      </c>
      <c r="EL138" s="367">
        <v>0</v>
      </c>
      <c r="EM138" s="368">
        <f t="shared" si="1099"/>
        <v>0</v>
      </c>
      <c r="EN138" s="102"/>
      <c r="EO138" s="496"/>
      <c r="EP138" s="186" t="s">
        <v>60</v>
      </c>
      <c r="EQ138" s="367">
        <v>0</v>
      </c>
      <c r="ER138" s="367">
        <v>0</v>
      </c>
      <c r="ES138" s="367">
        <v>0</v>
      </c>
      <c r="ET138" s="367">
        <v>0</v>
      </c>
      <c r="EU138" s="367">
        <v>0</v>
      </c>
      <c r="EV138" s="367">
        <v>0</v>
      </c>
      <c r="EW138" s="367">
        <v>0</v>
      </c>
      <c r="EX138" s="367">
        <v>0</v>
      </c>
      <c r="EY138" s="367">
        <v>0</v>
      </c>
      <c r="EZ138" s="367">
        <v>0</v>
      </c>
      <c r="FA138" s="367">
        <v>0</v>
      </c>
      <c r="FB138" s="367">
        <v>0</v>
      </c>
      <c r="FC138" s="368">
        <f t="shared" si="1100"/>
        <v>0</v>
      </c>
    </row>
    <row r="139" spans="1:160" x14ac:dyDescent="0.35">
      <c r="A139" s="496"/>
      <c r="B139" s="186" t="s">
        <v>59</v>
      </c>
      <c r="C139" s="296">
        <f t="shared" si="1046"/>
        <v>0</v>
      </c>
      <c r="D139" s="296">
        <f t="shared" si="1047"/>
        <v>17423.850558769187</v>
      </c>
      <c r="E139" s="296">
        <f t="shared" si="1048"/>
        <v>0</v>
      </c>
      <c r="F139" s="296">
        <f t="shared" si="1049"/>
        <v>0</v>
      </c>
      <c r="G139" s="296">
        <f t="shared" si="1101"/>
        <v>0</v>
      </c>
      <c r="H139" s="296">
        <f t="shared" si="1050"/>
        <v>0</v>
      </c>
      <c r="I139" s="296">
        <f t="shared" si="1051"/>
        <v>72454.244014019394</v>
      </c>
      <c r="J139" s="296">
        <f t="shared" si="1052"/>
        <v>383.79741809566502</v>
      </c>
      <c r="K139" s="296">
        <f t="shared" si="1053"/>
        <v>0</v>
      </c>
      <c r="L139" s="296">
        <f t="shared" si="1054"/>
        <v>17850.270923873166</v>
      </c>
      <c r="M139" s="296">
        <f t="shared" si="1055"/>
        <v>33567.256533534346</v>
      </c>
      <c r="N139" s="296">
        <f t="shared" si="1056"/>
        <v>149041.59640138192</v>
      </c>
      <c r="O139" s="66">
        <f t="shared" si="1057"/>
        <v>290721.01584967365</v>
      </c>
      <c r="Q139" s="496"/>
      <c r="R139" s="186" t="s">
        <v>59</v>
      </c>
      <c r="S139" s="296">
        <f t="shared" si="1058"/>
        <v>0</v>
      </c>
      <c r="T139" s="296">
        <f t="shared" si="1059"/>
        <v>0</v>
      </c>
      <c r="U139" s="296">
        <f t="shared" si="1060"/>
        <v>0</v>
      </c>
      <c r="V139" s="296">
        <f t="shared" si="1061"/>
        <v>0</v>
      </c>
      <c r="W139" s="296">
        <f t="shared" si="1062"/>
        <v>0</v>
      </c>
      <c r="X139" s="296">
        <f t="shared" si="1063"/>
        <v>0</v>
      </c>
      <c r="Y139" s="296">
        <f t="shared" si="1064"/>
        <v>0</v>
      </c>
      <c r="Z139" s="296">
        <f t="shared" si="1065"/>
        <v>0</v>
      </c>
      <c r="AA139" s="296">
        <f t="shared" si="1066"/>
        <v>0</v>
      </c>
      <c r="AB139" s="296">
        <f t="shared" si="1067"/>
        <v>0</v>
      </c>
      <c r="AC139" s="296">
        <f t="shared" si="1068"/>
        <v>0</v>
      </c>
      <c r="AD139" s="296">
        <f t="shared" si="1069"/>
        <v>111557.38060562361</v>
      </c>
      <c r="AE139" s="66">
        <f t="shared" si="1070"/>
        <v>111557.38060562361</v>
      </c>
      <c r="AG139" s="496"/>
      <c r="AH139" s="186" t="s">
        <v>59</v>
      </c>
      <c r="AI139" s="296">
        <f t="shared" si="1071"/>
        <v>0</v>
      </c>
      <c r="AJ139" s="296">
        <f t="shared" si="1072"/>
        <v>0</v>
      </c>
      <c r="AK139" s="296">
        <f t="shared" si="1073"/>
        <v>0</v>
      </c>
      <c r="AL139" s="296">
        <f t="shared" si="1074"/>
        <v>0</v>
      </c>
      <c r="AM139" s="296">
        <f t="shared" si="1075"/>
        <v>0</v>
      </c>
      <c r="AN139" s="296">
        <f t="shared" si="1076"/>
        <v>0</v>
      </c>
      <c r="AO139" s="296">
        <f t="shared" si="1077"/>
        <v>0</v>
      </c>
      <c r="AP139" s="296">
        <f t="shared" si="1078"/>
        <v>0</v>
      </c>
      <c r="AQ139" s="296">
        <f t="shared" si="1079"/>
        <v>0</v>
      </c>
      <c r="AR139" s="296">
        <f t="shared" si="1080"/>
        <v>0</v>
      </c>
      <c r="AS139" s="296">
        <f t="shared" si="1081"/>
        <v>0</v>
      </c>
      <c r="AT139" s="296">
        <f t="shared" si="1082"/>
        <v>0</v>
      </c>
      <c r="AU139" s="66">
        <f t="shared" si="1083"/>
        <v>0</v>
      </c>
      <c r="AW139" s="496"/>
      <c r="AX139" s="186" t="s">
        <v>59</v>
      </c>
      <c r="AY139" s="296">
        <f t="shared" si="1084"/>
        <v>0</v>
      </c>
      <c r="AZ139" s="296">
        <f t="shared" si="1085"/>
        <v>0</v>
      </c>
      <c r="BA139" s="296">
        <f t="shared" si="1086"/>
        <v>0</v>
      </c>
      <c r="BB139" s="296">
        <f t="shared" si="1087"/>
        <v>0</v>
      </c>
      <c r="BC139" s="296">
        <f t="shared" si="1088"/>
        <v>0</v>
      </c>
      <c r="BD139" s="296">
        <f t="shared" si="1089"/>
        <v>0</v>
      </c>
      <c r="BE139" s="296">
        <f t="shared" si="1090"/>
        <v>0</v>
      </c>
      <c r="BF139" s="296">
        <f t="shared" si="1091"/>
        <v>0</v>
      </c>
      <c r="BG139" s="296">
        <f t="shared" si="1092"/>
        <v>0</v>
      </c>
      <c r="BH139" s="296">
        <f t="shared" si="1093"/>
        <v>0</v>
      </c>
      <c r="BI139" s="296">
        <f t="shared" si="1094"/>
        <v>0</v>
      </c>
      <c r="BJ139" s="296">
        <f t="shared" si="1095"/>
        <v>0</v>
      </c>
      <c r="BK139" s="66">
        <f t="shared" si="1096"/>
        <v>0</v>
      </c>
      <c r="BM139" s="302">
        <v>0</v>
      </c>
      <c r="BN139" s="302">
        <v>0</v>
      </c>
      <c r="BO139" s="302">
        <v>0</v>
      </c>
      <c r="BP139" s="302">
        <v>0</v>
      </c>
      <c r="BQ139" s="302">
        <v>0</v>
      </c>
      <c r="BR139" s="302">
        <v>0</v>
      </c>
      <c r="BS139" s="302">
        <v>0</v>
      </c>
      <c r="BU139" s="302">
        <v>0</v>
      </c>
      <c r="BV139" s="302">
        <v>0</v>
      </c>
      <c r="BW139" s="302">
        <v>0</v>
      </c>
      <c r="BX139" s="302">
        <v>0</v>
      </c>
      <c r="BY139" s="302">
        <v>0</v>
      </c>
      <c r="BZ139" s="302">
        <v>0</v>
      </c>
      <c r="CA139" s="302">
        <v>0</v>
      </c>
      <c r="CC139" s="302">
        <v>0</v>
      </c>
      <c r="CD139" s="302">
        <v>0</v>
      </c>
      <c r="CE139" s="302">
        <v>0</v>
      </c>
      <c r="CF139" s="302">
        <v>0</v>
      </c>
      <c r="CG139" s="302">
        <v>0</v>
      </c>
      <c r="CH139" s="302">
        <v>0</v>
      </c>
      <c r="CI139" s="302">
        <v>0</v>
      </c>
      <c r="CK139" s="302">
        <v>0</v>
      </c>
      <c r="CL139" s="302">
        <v>0</v>
      </c>
      <c r="CM139" s="302">
        <v>0</v>
      </c>
      <c r="CN139" s="302">
        <v>0</v>
      </c>
      <c r="CO139" s="302">
        <v>0</v>
      </c>
      <c r="CP139" s="302">
        <v>0</v>
      </c>
      <c r="CQ139" s="302">
        <v>0</v>
      </c>
      <c r="CS139" s="496"/>
      <c r="CT139" s="186" t="s">
        <v>59</v>
      </c>
      <c r="CU139" s="367">
        <v>0</v>
      </c>
      <c r="CV139" s="367">
        <v>2.5340342073623064E-2</v>
      </c>
      <c r="CW139" s="367">
        <v>0</v>
      </c>
      <c r="CX139" s="367">
        <v>0</v>
      </c>
      <c r="CY139" s="367">
        <v>0</v>
      </c>
      <c r="CZ139" s="367">
        <v>0</v>
      </c>
      <c r="DA139" s="367">
        <v>0.10537368429603329</v>
      </c>
      <c r="DB139" s="367">
        <v>5.5817500435474871E-4</v>
      </c>
      <c r="DC139" s="367">
        <v>0</v>
      </c>
      <c r="DD139" s="367">
        <v>2.596050567537387E-2</v>
      </c>
      <c r="DE139" s="367">
        <v>4.8818472137590774E-2</v>
      </c>
      <c r="DF139" s="367">
        <v>0.21675834645569153</v>
      </c>
      <c r="DG139" s="368">
        <f t="shared" si="1097"/>
        <v>0.42280952564266727</v>
      </c>
      <c r="DH139" s="102"/>
      <c r="DI139" s="496"/>
      <c r="DJ139" s="186" t="s">
        <v>59</v>
      </c>
      <c r="DK139" s="367">
        <v>0</v>
      </c>
      <c r="DL139" s="367">
        <v>0</v>
      </c>
      <c r="DM139" s="367">
        <v>0</v>
      </c>
      <c r="DN139" s="367">
        <v>0</v>
      </c>
      <c r="DO139" s="367">
        <v>0</v>
      </c>
      <c r="DP139" s="367">
        <v>0</v>
      </c>
      <c r="DQ139" s="367">
        <v>0</v>
      </c>
      <c r="DR139" s="367">
        <v>0</v>
      </c>
      <c r="DS139" s="367">
        <v>0</v>
      </c>
      <c r="DT139" s="367">
        <v>0</v>
      </c>
      <c r="DU139" s="367">
        <v>0</v>
      </c>
      <c r="DV139" s="367">
        <v>0.16224325248021162</v>
      </c>
      <c r="DW139" s="368">
        <f t="shared" si="1098"/>
        <v>0.16224325248021162</v>
      </c>
      <c r="DX139" s="102"/>
      <c r="DY139" s="496"/>
      <c r="DZ139" s="186" t="s">
        <v>59</v>
      </c>
      <c r="EA139" s="367">
        <v>0</v>
      </c>
      <c r="EB139" s="367">
        <v>0</v>
      </c>
      <c r="EC139" s="367">
        <v>0</v>
      </c>
      <c r="ED139" s="367">
        <v>0</v>
      </c>
      <c r="EE139" s="367">
        <v>0</v>
      </c>
      <c r="EF139" s="367">
        <v>0</v>
      </c>
      <c r="EG139" s="367">
        <v>0</v>
      </c>
      <c r="EH139" s="367">
        <v>0</v>
      </c>
      <c r="EI139" s="367">
        <v>0</v>
      </c>
      <c r="EJ139" s="367">
        <v>0</v>
      </c>
      <c r="EK139" s="367">
        <v>0</v>
      </c>
      <c r="EL139" s="367">
        <v>0</v>
      </c>
      <c r="EM139" s="368">
        <f t="shared" si="1099"/>
        <v>0</v>
      </c>
      <c r="EN139" s="102"/>
      <c r="EO139" s="496"/>
      <c r="EP139" s="186" t="s">
        <v>59</v>
      </c>
      <c r="EQ139" s="367">
        <v>0</v>
      </c>
      <c r="ER139" s="367">
        <v>0</v>
      </c>
      <c r="ES139" s="367">
        <v>0</v>
      </c>
      <c r="ET139" s="367">
        <v>0</v>
      </c>
      <c r="EU139" s="367">
        <v>0</v>
      </c>
      <c r="EV139" s="367">
        <v>0</v>
      </c>
      <c r="EW139" s="367">
        <v>0</v>
      </c>
      <c r="EX139" s="367">
        <v>0</v>
      </c>
      <c r="EY139" s="367">
        <v>0</v>
      </c>
      <c r="EZ139" s="367">
        <v>0</v>
      </c>
      <c r="FA139" s="367">
        <v>0</v>
      </c>
      <c r="FB139" s="367">
        <v>0</v>
      </c>
      <c r="FC139" s="368">
        <f t="shared" si="1100"/>
        <v>0</v>
      </c>
    </row>
    <row r="140" spans="1:160" x14ac:dyDescent="0.35">
      <c r="A140" s="496"/>
      <c r="B140" s="186" t="s">
        <v>58</v>
      </c>
      <c r="C140" s="296">
        <f t="shared" si="1046"/>
        <v>0</v>
      </c>
      <c r="D140" s="296">
        <f t="shared" si="1047"/>
        <v>0</v>
      </c>
      <c r="E140" s="296">
        <f t="shared" si="1048"/>
        <v>0</v>
      </c>
      <c r="F140" s="296">
        <f t="shared" si="1049"/>
        <v>0</v>
      </c>
      <c r="G140" s="296">
        <f t="shared" si="1101"/>
        <v>0</v>
      </c>
      <c r="H140" s="296">
        <f t="shared" si="1050"/>
        <v>0</v>
      </c>
      <c r="I140" s="296">
        <f t="shared" si="1051"/>
        <v>3431.8366060796448</v>
      </c>
      <c r="J140" s="296">
        <f t="shared" si="1052"/>
        <v>0</v>
      </c>
      <c r="K140" s="296">
        <f t="shared" si="1053"/>
        <v>0</v>
      </c>
      <c r="L140" s="296">
        <f t="shared" si="1054"/>
        <v>0</v>
      </c>
      <c r="M140" s="296">
        <f t="shared" si="1055"/>
        <v>33713.303959449069</v>
      </c>
      <c r="N140" s="296">
        <f t="shared" si="1056"/>
        <v>22633.104228525259</v>
      </c>
      <c r="O140" s="66">
        <f t="shared" si="1057"/>
        <v>59778.244794053971</v>
      </c>
      <c r="Q140" s="496"/>
      <c r="R140" s="186" t="s">
        <v>58</v>
      </c>
      <c r="S140" s="296">
        <f t="shared" si="1058"/>
        <v>0</v>
      </c>
      <c r="T140" s="296">
        <f t="shared" si="1059"/>
        <v>0</v>
      </c>
      <c r="U140" s="296">
        <f t="shared" si="1060"/>
        <v>0</v>
      </c>
      <c r="V140" s="296">
        <f t="shared" si="1061"/>
        <v>0</v>
      </c>
      <c r="W140" s="296">
        <f t="shared" si="1062"/>
        <v>0</v>
      </c>
      <c r="X140" s="296">
        <f t="shared" si="1063"/>
        <v>0</v>
      </c>
      <c r="Y140" s="296">
        <f t="shared" si="1064"/>
        <v>0</v>
      </c>
      <c r="Z140" s="296">
        <f t="shared" si="1065"/>
        <v>0</v>
      </c>
      <c r="AA140" s="296">
        <f t="shared" si="1066"/>
        <v>0</v>
      </c>
      <c r="AB140" s="296">
        <f t="shared" si="1067"/>
        <v>0</v>
      </c>
      <c r="AC140" s="296">
        <f t="shared" si="1068"/>
        <v>0</v>
      </c>
      <c r="AD140" s="296">
        <f t="shared" si="1069"/>
        <v>0</v>
      </c>
      <c r="AE140" s="66">
        <f t="shared" si="1070"/>
        <v>0</v>
      </c>
      <c r="AG140" s="496"/>
      <c r="AH140" s="186" t="s">
        <v>58</v>
      </c>
      <c r="AI140" s="296">
        <f t="shared" si="1071"/>
        <v>0</v>
      </c>
      <c r="AJ140" s="296">
        <f t="shared" si="1072"/>
        <v>0</v>
      </c>
      <c r="AK140" s="296">
        <f t="shared" si="1073"/>
        <v>0</v>
      </c>
      <c r="AL140" s="296">
        <f t="shared" si="1074"/>
        <v>0</v>
      </c>
      <c r="AM140" s="296">
        <f t="shared" si="1075"/>
        <v>0</v>
      </c>
      <c r="AN140" s="296">
        <f t="shared" si="1076"/>
        <v>0</v>
      </c>
      <c r="AO140" s="296">
        <f t="shared" si="1077"/>
        <v>0</v>
      </c>
      <c r="AP140" s="296">
        <f t="shared" si="1078"/>
        <v>0</v>
      </c>
      <c r="AQ140" s="296">
        <f t="shared" si="1079"/>
        <v>0</v>
      </c>
      <c r="AR140" s="296">
        <f t="shared" si="1080"/>
        <v>0</v>
      </c>
      <c r="AS140" s="296">
        <f t="shared" si="1081"/>
        <v>0</v>
      </c>
      <c r="AT140" s="296">
        <f t="shared" si="1082"/>
        <v>0</v>
      </c>
      <c r="AU140" s="66">
        <f t="shared" si="1083"/>
        <v>0</v>
      </c>
      <c r="AW140" s="496"/>
      <c r="AX140" s="186" t="s">
        <v>58</v>
      </c>
      <c r="AY140" s="296">
        <f t="shared" si="1084"/>
        <v>0</v>
      </c>
      <c r="AZ140" s="296">
        <f t="shared" si="1085"/>
        <v>0</v>
      </c>
      <c r="BA140" s="296">
        <f t="shared" si="1086"/>
        <v>0</v>
      </c>
      <c r="BB140" s="296">
        <f t="shared" si="1087"/>
        <v>0</v>
      </c>
      <c r="BC140" s="296">
        <f t="shared" si="1088"/>
        <v>0</v>
      </c>
      <c r="BD140" s="296">
        <f t="shared" si="1089"/>
        <v>0</v>
      </c>
      <c r="BE140" s="296">
        <f t="shared" si="1090"/>
        <v>0</v>
      </c>
      <c r="BF140" s="296">
        <f t="shared" si="1091"/>
        <v>0</v>
      </c>
      <c r="BG140" s="296">
        <f t="shared" si="1092"/>
        <v>0</v>
      </c>
      <c r="BH140" s="296">
        <f t="shared" si="1093"/>
        <v>0</v>
      </c>
      <c r="BI140" s="296">
        <f t="shared" si="1094"/>
        <v>0</v>
      </c>
      <c r="BJ140" s="296">
        <f t="shared" si="1095"/>
        <v>0</v>
      </c>
      <c r="BK140" s="66">
        <f t="shared" si="1096"/>
        <v>0</v>
      </c>
      <c r="BM140" s="302">
        <v>0</v>
      </c>
      <c r="BN140" s="302">
        <v>0</v>
      </c>
      <c r="BO140" s="302">
        <v>0</v>
      </c>
      <c r="BP140" s="302">
        <v>0</v>
      </c>
      <c r="BQ140" s="302">
        <v>0</v>
      </c>
      <c r="BR140" s="302">
        <v>0</v>
      </c>
      <c r="BS140" s="302">
        <v>0</v>
      </c>
      <c r="BU140" s="302">
        <v>0</v>
      </c>
      <c r="BV140" s="302">
        <v>0</v>
      </c>
      <c r="BW140" s="302">
        <v>0</v>
      </c>
      <c r="BX140" s="302">
        <v>0</v>
      </c>
      <c r="BY140" s="302">
        <v>0</v>
      </c>
      <c r="BZ140" s="302">
        <v>0</v>
      </c>
      <c r="CA140" s="302">
        <v>0</v>
      </c>
      <c r="CC140" s="302">
        <v>0</v>
      </c>
      <c r="CD140" s="302">
        <v>0</v>
      </c>
      <c r="CE140" s="302">
        <v>0</v>
      </c>
      <c r="CF140" s="302">
        <v>0</v>
      </c>
      <c r="CG140" s="302">
        <v>0</v>
      </c>
      <c r="CH140" s="302">
        <v>0</v>
      </c>
      <c r="CI140" s="302">
        <v>0</v>
      </c>
      <c r="CK140" s="302">
        <v>0</v>
      </c>
      <c r="CL140" s="302">
        <v>0</v>
      </c>
      <c r="CM140" s="302">
        <v>0</v>
      </c>
      <c r="CN140" s="302">
        <v>0</v>
      </c>
      <c r="CO140" s="302">
        <v>0</v>
      </c>
      <c r="CP140" s="302">
        <v>0</v>
      </c>
      <c r="CQ140" s="302">
        <v>0</v>
      </c>
      <c r="CS140" s="496"/>
      <c r="CT140" s="186" t="s">
        <v>58</v>
      </c>
      <c r="CU140" s="367">
        <v>0</v>
      </c>
      <c r="CV140" s="367">
        <v>0</v>
      </c>
      <c r="CW140" s="367">
        <v>0</v>
      </c>
      <c r="CX140" s="367">
        <v>0</v>
      </c>
      <c r="CY140" s="367">
        <v>0</v>
      </c>
      <c r="CZ140" s="367">
        <v>0</v>
      </c>
      <c r="DA140" s="367">
        <v>4.9910846770361015E-3</v>
      </c>
      <c r="DB140" s="367">
        <v>0</v>
      </c>
      <c r="DC140" s="367">
        <v>0</v>
      </c>
      <c r="DD140" s="367">
        <v>0</v>
      </c>
      <c r="DE140" s="367">
        <v>4.9030875918211397E-2</v>
      </c>
      <c r="DF140" s="367">
        <v>3.2916409688221557E-2</v>
      </c>
      <c r="DG140" s="368">
        <f t="shared" si="1097"/>
        <v>8.6938370283469055E-2</v>
      </c>
      <c r="DH140" s="102"/>
      <c r="DI140" s="496"/>
      <c r="DJ140" s="186" t="s">
        <v>58</v>
      </c>
      <c r="DK140" s="367">
        <v>0</v>
      </c>
      <c r="DL140" s="367">
        <v>0</v>
      </c>
      <c r="DM140" s="367">
        <v>0</v>
      </c>
      <c r="DN140" s="367">
        <v>0</v>
      </c>
      <c r="DO140" s="367">
        <v>0</v>
      </c>
      <c r="DP140" s="367">
        <v>0</v>
      </c>
      <c r="DQ140" s="367">
        <v>0</v>
      </c>
      <c r="DR140" s="367">
        <v>0</v>
      </c>
      <c r="DS140" s="367">
        <v>0</v>
      </c>
      <c r="DT140" s="367">
        <v>0</v>
      </c>
      <c r="DU140" s="367">
        <v>0</v>
      </c>
      <c r="DV140" s="367">
        <v>0</v>
      </c>
      <c r="DW140" s="368">
        <f t="shared" si="1098"/>
        <v>0</v>
      </c>
      <c r="DX140" s="102"/>
      <c r="DY140" s="496"/>
      <c r="DZ140" s="186" t="s">
        <v>58</v>
      </c>
      <c r="EA140" s="367">
        <v>0</v>
      </c>
      <c r="EB140" s="367">
        <v>0</v>
      </c>
      <c r="EC140" s="367">
        <v>0</v>
      </c>
      <c r="ED140" s="367">
        <v>0</v>
      </c>
      <c r="EE140" s="367">
        <v>0</v>
      </c>
      <c r="EF140" s="367">
        <v>0</v>
      </c>
      <c r="EG140" s="367">
        <v>0</v>
      </c>
      <c r="EH140" s="367">
        <v>0</v>
      </c>
      <c r="EI140" s="367">
        <v>0</v>
      </c>
      <c r="EJ140" s="367">
        <v>0</v>
      </c>
      <c r="EK140" s="367">
        <v>0</v>
      </c>
      <c r="EL140" s="367">
        <v>0</v>
      </c>
      <c r="EM140" s="368">
        <f t="shared" si="1099"/>
        <v>0</v>
      </c>
      <c r="EN140" s="102"/>
      <c r="EO140" s="496"/>
      <c r="EP140" s="186" t="s">
        <v>58</v>
      </c>
      <c r="EQ140" s="367">
        <v>0</v>
      </c>
      <c r="ER140" s="367">
        <v>0</v>
      </c>
      <c r="ES140" s="367">
        <v>0</v>
      </c>
      <c r="ET140" s="367">
        <v>0</v>
      </c>
      <c r="EU140" s="367">
        <v>0</v>
      </c>
      <c r="EV140" s="367">
        <v>0</v>
      </c>
      <c r="EW140" s="367">
        <v>0</v>
      </c>
      <c r="EX140" s="367">
        <v>0</v>
      </c>
      <c r="EY140" s="367">
        <v>0</v>
      </c>
      <c r="EZ140" s="367">
        <v>0</v>
      </c>
      <c r="FA140" s="367">
        <v>0</v>
      </c>
      <c r="FB140" s="367">
        <v>0</v>
      </c>
      <c r="FC140" s="368">
        <f t="shared" si="1100"/>
        <v>0</v>
      </c>
    </row>
    <row r="141" spans="1:160" x14ac:dyDescent="0.35">
      <c r="A141" s="496"/>
      <c r="B141" s="186" t="s">
        <v>57</v>
      </c>
      <c r="C141" s="296">
        <f t="shared" si="1046"/>
        <v>0</v>
      </c>
      <c r="D141" s="296">
        <f t="shared" si="1047"/>
        <v>0</v>
      </c>
      <c r="E141" s="296">
        <f t="shared" si="1048"/>
        <v>0</v>
      </c>
      <c r="F141" s="296">
        <f t="shared" si="1049"/>
        <v>0</v>
      </c>
      <c r="G141" s="296">
        <f t="shared" si="1101"/>
        <v>0</v>
      </c>
      <c r="H141" s="296">
        <f t="shared" si="1050"/>
        <v>0</v>
      </c>
      <c r="I141" s="296">
        <f t="shared" si="1051"/>
        <v>0</v>
      </c>
      <c r="J141" s="296">
        <f t="shared" si="1052"/>
        <v>0</v>
      </c>
      <c r="K141" s="296">
        <f t="shared" si="1053"/>
        <v>0</v>
      </c>
      <c r="L141" s="296">
        <f t="shared" si="1054"/>
        <v>0</v>
      </c>
      <c r="M141" s="296">
        <f t="shared" si="1055"/>
        <v>0</v>
      </c>
      <c r="N141" s="296">
        <f t="shared" si="1056"/>
        <v>0</v>
      </c>
      <c r="O141" s="66">
        <f t="shared" si="1057"/>
        <v>0</v>
      </c>
      <c r="Q141" s="496"/>
      <c r="R141" s="186" t="s">
        <v>57</v>
      </c>
      <c r="S141" s="296">
        <f t="shared" si="1058"/>
        <v>0</v>
      </c>
      <c r="T141" s="296">
        <f t="shared" si="1059"/>
        <v>0</v>
      </c>
      <c r="U141" s="296">
        <f t="shared" si="1060"/>
        <v>0</v>
      </c>
      <c r="V141" s="296">
        <f t="shared" si="1061"/>
        <v>0</v>
      </c>
      <c r="W141" s="296">
        <f t="shared" si="1062"/>
        <v>0</v>
      </c>
      <c r="X141" s="296">
        <f t="shared" si="1063"/>
        <v>0</v>
      </c>
      <c r="Y141" s="296">
        <f t="shared" si="1064"/>
        <v>0</v>
      </c>
      <c r="Z141" s="296">
        <f t="shared" si="1065"/>
        <v>0</v>
      </c>
      <c r="AA141" s="296">
        <f t="shared" si="1066"/>
        <v>0</v>
      </c>
      <c r="AB141" s="296">
        <f t="shared" si="1067"/>
        <v>0</v>
      </c>
      <c r="AC141" s="296">
        <f t="shared" si="1068"/>
        <v>0</v>
      </c>
      <c r="AD141" s="296">
        <f t="shared" si="1069"/>
        <v>0</v>
      </c>
      <c r="AE141" s="66">
        <f t="shared" si="1070"/>
        <v>0</v>
      </c>
      <c r="AG141" s="496"/>
      <c r="AH141" s="186" t="s">
        <v>57</v>
      </c>
      <c r="AI141" s="296">
        <f t="shared" si="1071"/>
        <v>0</v>
      </c>
      <c r="AJ141" s="296">
        <f t="shared" si="1072"/>
        <v>0</v>
      </c>
      <c r="AK141" s="296">
        <f t="shared" si="1073"/>
        <v>0</v>
      </c>
      <c r="AL141" s="296">
        <f t="shared" si="1074"/>
        <v>0</v>
      </c>
      <c r="AM141" s="296">
        <f t="shared" si="1075"/>
        <v>0</v>
      </c>
      <c r="AN141" s="296">
        <f t="shared" si="1076"/>
        <v>0</v>
      </c>
      <c r="AO141" s="296">
        <f t="shared" si="1077"/>
        <v>0</v>
      </c>
      <c r="AP141" s="296">
        <f t="shared" si="1078"/>
        <v>0</v>
      </c>
      <c r="AQ141" s="296">
        <f t="shared" si="1079"/>
        <v>0</v>
      </c>
      <c r="AR141" s="296">
        <f t="shared" si="1080"/>
        <v>0</v>
      </c>
      <c r="AS141" s="296">
        <f t="shared" si="1081"/>
        <v>0</v>
      </c>
      <c r="AT141" s="296">
        <f t="shared" si="1082"/>
        <v>0</v>
      </c>
      <c r="AU141" s="66">
        <f t="shared" si="1083"/>
        <v>0</v>
      </c>
      <c r="AW141" s="496"/>
      <c r="AX141" s="186" t="s">
        <v>57</v>
      </c>
      <c r="AY141" s="296">
        <f t="shared" si="1084"/>
        <v>0</v>
      </c>
      <c r="AZ141" s="296">
        <f t="shared" si="1085"/>
        <v>0</v>
      </c>
      <c r="BA141" s="296">
        <f t="shared" si="1086"/>
        <v>0</v>
      </c>
      <c r="BB141" s="296">
        <f t="shared" si="1087"/>
        <v>0</v>
      </c>
      <c r="BC141" s="296">
        <f t="shared" si="1088"/>
        <v>0</v>
      </c>
      <c r="BD141" s="296">
        <f t="shared" si="1089"/>
        <v>0</v>
      </c>
      <c r="BE141" s="296">
        <f t="shared" si="1090"/>
        <v>0</v>
      </c>
      <c r="BF141" s="296">
        <f t="shared" si="1091"/>
        <v>0</v>
      </c>
      <c r="BG141" s="296">
        <f t="shared" si="1092"/>
        <v>0</v>
      </c>
      <c r="BH141" s="296">
        <f t="shared" si="1093"/>
        <v>0</v>
      </c>
      <c r="BI141" s="296">
        <f t="shared" si="1094"/>
        <v>0</v>
      </c>
      <c r="BJ141" s="296">
        <f t="shared" si="1095"/>
        <v>0</v>
      </c>
      <c r="BK141" s="66">
        <f t="shared" si="1096"/>
        <v>0</v>
      </c>
      <c r="BM141" s="302">
        <v>0</v>
      </c>
      <c r="BN141" s="302">
        <v>0</v>
      </c>
      <c r="BO141" s="302">
        <v>0</v>
      </c>
      <c r="BP141" s="302">
        <v>0</v>
      </c>
      <c r="BQ141" s="302">
        <v>0</v>
      </c>
      <c r="BR141" s="302">
        <v>0</v>
      </c>
      <c r="BS141" s="302">
        <v>0</v>
      </c>
      <c r="BU141" s="302">
        <v>0</v>
      </c>
      <c r="BV141" s="302">
        <v>0</v>
      </c>
      <c r="BW141" s="302">
        <v>0</v>
      </c>
      <c r="BX141" s="302">
        <v>0</v>
      </c>
      <c r="BY141" s="302">
        <v>0</v>
      </c>
      <c r="BZ141" s="302">
        <v>0</v>
      </c>
      <c r="CA141" s="302">
        <v>0</v>
      </c>
      <c r="CC141" s="302">
        <v>0</v>
      </c>
      <c r="CD141" s="302">
        <v>0</v>
      </c>
      <c r="CE141" s="302">
        <v>0</v>
      </c>
      <c r="CF141" s="302">
        <v>0</v>
      </c>
      <c r="CG141" s="302">
        <v>0</v>
      </c>
      <c r="CH141" s="302">
        <v>0</v>
      </c>
      <c r="CI141" s="302">
        <v>0</v>
      </c>
      <c r="CK141" s="302">
        <v>0</v>
      </c>
      <c r="CL141" s="302">
        <v>0</v>
      </c>
      <c r="CM141" s="302">
        <v>0</v>
      </c>
      <c r="CN141" s="302">
        <v>0</v>
      </c>
      <c r="CO141" s="302">
        <v>0</v>
      </c>
      <c r="CP141" s="302">
        <v>0</v>
      </c>
      <c r="CQ141" s="302">
        <v>0</v>
      </c>
      <c r="CS141" s="496"/>
      <c r="CT141" s="186" t="s">
        <v>57</v>
      </c>
      <c r="CU141" s="367">
        <v>0</v>
      </c>
      <c r="CV141" s="367">
        <v>0</v>
      </c>
      <c r="CW141" s="367">
        <v>0</v>
      </c>
      <c r="CX141" s="367">
        <v>0</v>
      </c>
      <c r="CY141" s="367">
        <v>0</v>
      </c>
      <c r="CZ141" s="367">
        <v>0</v>
      </c>
      <c r="DA141" s="367">
        <v>0</v>
      </c>
      <c r="DB141" s="367">
        <v>0</v>
      </c>
      <c r="DC141" s="367">
        <v>0</v>
      </c>
      <c r="DD141" s="367">
        <v>0</v>
      </c>
      <c r="DE141" s="367">
        <v>0</v>
      </c>
      <c r="DF141" s="367">
        <v>0</v>
      </c>
      <c r="DG141" s="368">
        <f t="shared" si="1097"/>
        <v>0</v>
      </c>
      <c r="DH141" s="102"/>
      <c r="DI141" s="496"/>
      <c r="DJ141" s="186" t="s">
        <v>57</v>
      </c>
      <c r="DK141" s="367">
        <v>0</v>
      </c>
      <c r="DL141" s="367">
        <v>0</v>
      </c>
      <c r="DM141" s="367">
        <v>0</v>
      </c>
      <c r="DN141" s="367">
        <v>0</v>
      </c>
      <c r="DO141" s="367">
        <v>0</v>
      </c>
      <c r="DP141" s="367">
        <v>0</v>
      </c>
      <c r="DQ141" s="367">
        <v>0</v>
      </c>
      <c r="DR141" s="367">
        <v>0</v>
      </c>
      <c r="DS141" s="367">
        <v>0</v>
      </c>
      <c r="DT141" s="367">
        <v>0</v>
      </c>
      <c r="DU141" s="367">
        <v>0</v>
      </c>
      <c r="DV141" s="367">
        <v>0</v>
      </c>
      <c r="DW141" s="368">
        <f t="shared" si="1098"/>
        <v>0</v>
      </c>
      <c r="DX141" s="102"/>
      <c r="DY141" s="496"/>
      <c r="DZ141" s="186" t="s">
        <v>57</v>
      </c>
      <c r="EA141" s="367">
        <v>0</v>
      </c>
      <c r="EB141" s="367">
        <v>0</v>
      </c>
      <c r="EC141" s="367">
        <v>0</v>
      </c>
      <c r="ED141" s="367">
        <v>0</v>
      </c>
      <c r="EE141" s="367">
        <v>0</v>
      </c>
      <c r="EF141" s="367">
        <v>0</v>
      </c>
      <c r="EG141" s="367">
        <v>0</v>
      </c>
      <c r="EH141" s="367">
        <v>0</v>
      </c>
      <c r="EI141" s="367">
        <v>0</v>
      </c>
      <c r="EJ141" s="367">
        <v>0</v>
      </c>
      <c r="EK141" s="367">
        <v>0</v>
      </c>
      <c r="EL141" s="367">
        <v>0</v>
      </c>
      <c r="EM141" s="368">
        <f t="shared" si="1099"/>
        <v>0</v>
      </c>
      <c r="EN141" s="102"/>
      <c r="EO141" s="496"/>
      <c r="EP141" s="186" t="s">
        <v>57</v>
      </c>
      <c r="EQ141" s="367">
        <v>0</v>
      </c>
      <c r="ER141" s="367">
        <v>0</v>
      </c>
      <c r="ES141" s="367">
        <v>0</v>
      </c>
      <c r="ET141" s="367">
        <v>0</v>
      </c>
      <c r="EU141" s="367">
        <v>0</v>
      </c>
      <c r="EV141" s="367">
        <v>0</v>
      </c>
      <c r="EW141" s="367">
        <v>0</v>
      </c>
      <c r="EX141" s="367">
        <v>0</v>
      </c>
      <c r="EY141" s="367">
        <v>0</v>
      </c>
      <c r="EZ141" s="367">
        <v>0</v>
      </c>
      <c r="FA141" s="367">
        <v>0</v>
      </c>
      <c r="FB141" s="367">
        <v>0</v>
      </c>
      <c r="FC141" s="368">
        <f t="shared" si="1100"/>
        <v>0</v>
      </c>
    </row>
    <row r="142" spans="1:160" x14ac:dyDescent="0.35">
      <c r="A142" s="496"/>
      <c r="B142" s="186" t="s">
        <v>56</v>
      </c>
      <c r="C142" s="296">
        <f t="shared" si="1046"/>
        <v>0</v>
      </c>
      <c r="D142" s="296">
        <f t="shared" si="1047"/>
        <v>0</v>
      </c>
      <c r="E142" s="296">
        <f t="shared" si="1048"/>
        <v>0</v>
      </c>
      <c r="F142" s="296">
        <f t="shared" si="1049"/>
        <v>0</v>
      </c>
      <c r="G142" s="296">
        <f t="shared" si="1101"/>
        <v>0</v>
      </c>
      <c r="H142" s="296">
        <f t="shared" si="1050"/>
        <v>0</v>
      </c>
      <c r="I142" s="296">
        <f t="shared" si="1051"/>
        <v>0</v>
      </c>
      <c r="J142" s="296">
        <f t="shared" si="1052"/>
        <v>0</v>
      </c>
      <c r="K142" s="296">
        <f t="shared" si="1053"/>
        <v>0</v>
      </c>
      <c r="L142" s="296">
        <f t="shared" si="1054"/>
        <v>0</v>
      </c>
      <c r="M142" s="296">
        <f t="shared" si="1055"/>
        <v>0</v>
      </c>
      <c r="N142" s="296">
        <f t="shared" si="1056"/>
        <v>0</v>
      </c>
      <c r="O142" s="66">
        <f t="shared" si="1057"/>
        <v>0</v>
      </c>
      <c r="Q142" s="496"/>
      <c r="R142" s="186" t="s">
        <v>56</v>
      </c>
      <c r="S142" s="296">
        <f t="shared" si="1058"/>
        <v>0</v>
      </c>
      <c r="T142" s="296">
        <f t="shared" si="1059"/>
        <v>0</v>
      </c>
      <c r="U142" s="296">
        <f t="shared" si="1060"/>
        <v>0</v>
      </c>
      <c r="V142" s="296">
        <f t="shared" si="1061"/>
        <v>0</v>
      </c>
      <c r="W142" s="296">
        <f t="shared" si="1062"/>
        <v>0</v>
      </c>
      <c r="X142" s="296">
        <f t="shared" si="1063"/>
        <v>0</v>
      </c>
      <c r="Y142" s="296">
        <f t="shared" si="1064"/>
        <v>0</v>
      </c>
      <c r="Z142" s="296">
        <f t="shared" si="1065"/>
        <v>0</v>
      </c>
      <c r="AA142" s="296">
        <f t="shared" si="1066"/>
        <v>0</v>
      </c>
      <c r="AB142" s="296">
        <f t="shared" si="1067"/>
        <v>0</v>
      </c>
      <c r="AC142" s="296">
        <f t="shared" si="1068"/>
        <v>0</v>
      </c>
      <c r="AD142" s="296">
        <f t="shared" si="1069"/>
        <v>0</v>
      </c>
      <c r="AE142" s="66">
        <f t="shared" si="1070"/>
        <v>0</v>
      </c>
      <c r="AG142" s="496"/>
      <c r="AH142" s="186" t="s">
        <v>56</v>
      </c>
      <c r="AI142" s="296">
        <f t="shared" si="1071"/>
        <v>0</v>
      </c>
      <c r="AJ142" s="296">
        <f t="shared" si="1072"/>
        <v>0</v>
      </c>
      <c r="AK142" s="296">
        <f t="shared" si="1073"/>
        <v>0</v>
      </c>
      <c r="AL142" s="296">
        <f t="shared" si="1074"/>
        <v>0</v>
      </c>
      <c r="AM142" s="296">
        <f t="shared" si="1075"/>
        <v>0</v>
      </c>
      <c r="AN142" s="296">
        <f t="shared" si="1076"/>
        <v>0</v>
      </c>
      <c r="AO142" s="296">
        <f t="shared" si="1077"/>
        <v>0</v>
      </c>
      <c r="AP142" s="296">
        <f t="shared" si="1078"/>
        <v>0</v>
      </c>
      <c r="AQ142" s="296">
        <f t="shared" si="1079"/>
        <v>0</v>
      </c>
      <c r="AR142" s="296">
        <f t="shared" si="1080"/>
        <v>0</v>
      </c>
      <c r="AS142" s="296">
        <f t="shared" si="1081"/>
        <v>0</v>
      </c>
      <c r="AT142" s="296">
        <f t="shared" si="1082"/>
        <v>0</v>
      </c>
      <c r="AU142" s="66">
        <f t="shared" si="1083"/>
        <v>0</v>
      </c>
      <c r="AW142" s="496"/>
      <c r="AX142" s="186" t="s">
        <v>56</v>
      </c>
      <c r="AY142" s="296">
        <f t="shared" si="1084"/>
        <v>0</v>
      </c>
      <c r="AZ142" s="296">
        <f t="shared" si="1085"/>
        <v>0</v>
      </c>
      <c r="BA142" s="296">
        <f t="shared" si="1086"/>
        <v>0</v>
      </c>
      <c r="BB142" s="296">
        <f t="shared" si="1087"/>
        <v>0</v>
      </c>
      <c r="BC142" s="296">
        <f t="shared" si="1088"/>
        <v>0</v>
      </c>
      <c r="BD142" s="296">
        <f t="shared" si="1089"/>
        <v>0</v>
      </c>
      <c r="BE142" s="296">
        <f t="shared" si="1090"/>
        <v>0</v>
      </c>
      <c r="BF142" s="296">
        <f t="shared" si="1091"/>
        <v>0</v>
      </c>
      <c r="BG142" s="296">
        <f t="shared" si="1092"/>
        <v>0</v>
      </c>
      <c r="BH142" s="296">
        <f t="shared" si="1093"/>
        <v>0</v>
      </c>
      <c r="BI142" s="296">
        <f t="shared" si="1094"/>
        <v>0</v>
      </c>
      <c r="BJ142" s="296">
        <f t="shared" si="1095"/>
        <v>0</v>
      </c>
      <c r="BK142" s="66">
        <f t="shared" si="1096"/>
        <v>0</v>
      </c>
      <c r="BM142" s="302">
        <v>0</v>
      </c>
      <c r="BN142" s="302">
        <v>0</v>
      </c>
      <c r="BO142" s="302">
        <v>0</v>
      </c>
      <c r="BP142" s="302">
        <v>0</v>
      </c>
      <c r="BQ142" s="302">
        <v>0</v>
      </c>
      <c r="BR142" s="302">
        <v>0</v>
      </c>
      <c r="BS142" s="302">
        <v>0</v>
      </c>
      <c r="BU142" s="302">
        <v>0</v>
      </c>
      <c r="BV142" s="302">
        <v>0</v>
      </c>
      <c r="BW142" s="302">
        <v>0</v>
      </c>
      <c r="BX142" s="302">
        <v>0</v>
      </c>
      <c r="BY142" s="302">
        <v>0</v>
      </c>
      <c r="BZ142" s="302">
        <v>0</v>
      </c>
      <c r="CA142" s="302">
        <v>0</v>
      </c>
      <c r="CC142" s="302">
        <v>0</v>
      </c>
      <c r="CD142" s="302">
        <v>0</v>
      </c>
      <c r="CE142" s="302">
        <v>0</v>
      </c>
      <c r="CF142" s="302">
        <v>0</v>
      </c>
      <c r="CG142" s="302">
        <v>0</v>
      </c>
      <c r="CH142" s="302">
        <v>0</v>
      </c>
      <c r="CI142" s="302">
        <v>0</v>
      </c>
      <c r="CK142" s="302">
        <v>0</v>
      </c>
      <c r="CL142" s="302">
        <v>0</v>
      </c>
      <c r="CM142" s="302">
        <v>0</v>
      </c>
      <c r="CN142" s="302">
        <v>0</v>
      </c>
      <c r="CO142" s="302">
        <v>0</v>
      </c>
      <c r="CP142" s="302">
        <v>0</v>
      </c>
      <c r="CQ142" s="302">
        <v>0</v>
      </c>
      <c r="CS142" s="496"/>
      <c r="CT142" s="186" t="s">
        <v>56</v>
      </c>
      <c r="CU142" s="367">
        <v>0</v>
      </c>
      <c r="CV142" s="367">
        <v>0</v>
      </c>
      <c r="CW142" s="367">
        <v>0</v>
      </c>
      <c r="CX142" s="367">
        <v>0</v>
      </c>
      <c r="CY142" s="367">
        <v>0</v>
      </c>
      <c r="CZ142" s="367">
        <v>0</v>
      </c>
      <c r="DA142" s="367">
        <v>0</v>
      </c>
      <c r="DB142" s="367">
        <v>0</v>
      </c>
      <c r="DC142" s="367">
        <v>0</v>
      </c>
      <c r="DD142" s="367">
        <v>0</v>
      </c>
      <c r="DE142" s="367">
        <v>0</v>
      </c>
      <c r="DF142" s="367">
        <v>0</v>
      </c>
      <c r="DG142" s="368">
        <f t="shared" si="1097"/>
        <v>0</v>
      </c>
      <c r="DH142" s="102"/>
      <c r="DI142" s="496"/>
      <c r="DJ142" s="186" t="s">
        <v>56</v>
      </c>
      <c r="DK142" s="367">
        <v>0</v>
      </c>
      <c r="DL142" s="367">
        <v>0</v>
      </c>
      <c r="DM142" s="367">
        <v>0</v>
      </c>
      <c r="DN142" s="367">
        <v>0</v>
      </c>
      <c r="DO142" s="367">
        <v>0</v>
      </c>
      <c r="DP142" s="367">
        <v>0</v>
      </c>
      <c r="DQ142" s="367">
        <v>0</v>
      </c>
      <c r="DR142" s="367">
        <v>0</v>
      </c>
      <c r="DS142" s="367">
        <v>0</v>
      </c>
      <c r="DT142" s="367">
        <v>0</v>
      </c>
      <c r="DU142" s="367">
        <v>0</v>
      </c>
      <c r="DV142" s="367">
        <v>0</v>
      </c>
      <c r="DW142" s="368">
        <f t="shared" si="1098"/>
        <v>0</v>
      </c>
      <c r="DX142" s="102"/>
      <c r="DY142" s="496"/>
      <c r="DZ142" s="186" t="s">
        <v>56</v>
      </c>
      <c r="EA142" s="367">
        <v>0</v>
      </c>
      <c r="EB142" s="367">
        <v>0</v>
      </c>
      <c r="EC142" s="367">
        <v>0</v>
      </c>
      <c r="ED142" s="367">
        <v>0</v>
      </c>
      <c r="EE142" s="367">
        <v>0</v>
      </c>
      <c r="EF142" s="367">
        <v>0</v>
      </c>
      <c r="EG142" s="367">
        <v>0</v>
      </c>
      <c r="EH142" s="367">
        <v>0</v>
      </c>
      <c r="EI142" s="367">
        <v>0</v>
      </c>
      <c r="EJ142" s="367">
        <v>0</v>
      </c>
      <c r="EK142" s="367">
        <v>0</v>
      </c>
      <c r="EL142" s="367">
        <v>0</v>
      </c>
      <c r="EM142" s="368">
        <f t="shared" si="1099"/>
        <v>0</v>
      </c>
      <c r="EN142" s="102"/>
      <c r="EO142" s="496"/>
      <c r="EP142" s="186" t="s">
        <v>56</v>
      </c>
      <c r="EQ142" s="367">
        <v>0</v>
      </c>
      <c r="ER142" s="367">
        <v>0</v>
      </c>
      <c r="ES142" s="367">
        <v>0</v>
      </c>
      <c r="ET142" s="367">
        <v>0</v>
      </c>
      <c r="EU142" s="367">
        <v>0</v>
      </c>
      <c r="EV142" s="367">
        <v>0</v>
      </c>
      <c r="EW142" s="367">
        <v>0</v>
      </c>
      <c r="EX142" s="367">
        <v>0</v>
      </c>
      <c r="EY142" s="367">
        <v>0</v>
      </c>
      <c r="EZ142" s="367">
        <v>0</v>
      </c>
      <c r="FA142" s="367">
        <v>0</v>
      </c>
      <c r="FB142" s="367">
        <v>0</v>
      </c>
      <c r="FC142" s="368">
        <f t="shared" si="1100"/>
        <v>0</v>
      </c>
    </row>
    <row r="143" spans="1:160" x14ac:dyDescent="0.35">
      <c r="A143" s="496"/>
      <c r="B143" s="186" t="s">
        <v>55</v>
      </c>
      <c r="C143" s="296">
        <f t="shared" si="1046"/>
        <v>0</v>
      </c>
      <c r="D143" s="296">
        <f t="shared" si="1047"/>
        <v>0</v>
      </c>
      <c r="E143" s="296">
        <f t="shared" si="1048"/>
        <v>0</v>
      </c>
      <c r="F143" s="296">
        <f t="shared" si="1049"/>
        <v>0</v>
      </c>
      <c r="G143" s="296">
        <f t="shared" si="1101"/>
        <v>0</v>
      </c>
      <c r="H143" s="296">
        <f t="shared" si="1050"/>
        <v>0</v>
      </c>
      <c r="I143" s="296">
        <f t="shared" si="1051"/>
        <v>0</v>
      </c>
      <c r="J143" s="296">
        <f t="shared" si="1052"/>
        <v>0</v>
      </c>
      <c r="K143" s="296">
        <f t="shared" si="1053"/>
        <v>0</v>
      </c>
      <c r="L143" s="296">
        <f t="shared" si="1054"/>
        <v>0</v>
      </c>
      <c r="M143" s="296">
        <f t="shared" si="1055"/>
        <v>0</v>
      </c>
      <c r="N143" s="296">
        <f t="shared" si="1056"/>
        <v>0</v>
      </c>
      <c r="O143" s="66">
        <f t="shared" si="1057"/>
        <v>0</v>
      </c>
      <c r="Q143" s="496"/>
      <c r="R143" s="186" t="s">
        <v>55</v>
      </c>
      <c r="S143" s="296">
        <f t="shared" si="1058"/>
        <v>0</v>
      </c>
      <c r="T143" s="296">
        <f t="shared" si="1059"/>
        <v>0</v>
      </c>
      <c r="U143" s="296">
        <f t="shared" si="1060"/>
        <v>0</v>
      </c>
      <c r="V143" s="296">
        <f t="shared" si="1061"/>
        <v>0</v>
      </c>
      <c r="W143" s="296">
        <f t="shared" si="1062"/>
        <v>0</v>
      </c>
      <c r="X143" s="296">
        <f t="shared" si="1063"/>
        <v>0</v>
      </c>
      <c r="Y143" s="296">
        <f t="shared" si="1064"/>
        <v>0</v>
      </c>
      <c r="Z143" s="296">
        <f t="shared" si="1065"/>
        <v>0</v>
      </c>
      <c r="AA143" s="296">
        <f t="shared" si="1066"/>
        <v>0</v>
      </c>
      <c r="AB143" s="296">
        <f t="shared" si="1067"/>
        <v>0</v>
      </c>
      <c r="AC143" s="296">
        <f t="shared" si="1068"/>
        <v>0</v>
      </c>
      <c r="AD143" s="296">
        <f t="shared" si="1069"/>
        <v>0</v>
      </c>
      <c r="AE143" s="66">
        <f t="shared" si="1070"/>
        <v>0</v>
      </c>
      <c r="AG143" s="496"/>
      <c r="AH143" s="186" t="s">
        <v>55</v>
      </c>
      <c r="AI143" s="296">
        <f t="shared" si="1071"/>
        <v>0</v>
      </c>
      <c r="AJ143" s="296">
        <f t="shared" si="1072"/>
        <v>0</v>
      </c>
      <c r="AK143" s="296">
        <f t="shared" si="1073"/>
        <v>0</v>
      </c>
      <c r="AL143" s="296">
        <f t="shared" si="1074"/>
        <v>0</v>
      </c>
      <c r="AM143" s="296">
        <f t="shared" si="1075"/>
        <v>0</v>
      </c>
      <c r="AN143" s="296">
        <f t="shared" si="1076"/>
        <v>0</v>
      </c>
      <c r="AO143" s="296">
        <f t="shared" si="1077"/>
        <v>0</v>
      </c>
      <c r="AP143" s="296">
        <f t="shared" si="1078"/>
        <v>0</v>
      </c>
      <c r="AQ143" s="296">
        <f t="shared" si="1079"/>
        <v>0</v>
      </c>
      <c r="AR143" s="296">
        <f t="shared" si="1080"/>
        <v>0</v>
      </c>
      <c r="AS143" s="296">
        <f t="shared" si="1081"/>
        <v>0</v>
      </c>
      <c r="AT143" s="296">
        <f t="shared" si="1082"/>
        <v>0</v>
      </c>
      <c r="AU143" s="66">
        <f t="shared" si="1083"/>
        <v>0</v>
      </c>
      <c r="AW143" s="496"/>
      <c r="AX143" s="186" t="s">
        <v>55</v>
      </c>
      <c r="AY143" s="296">
        <f t="shared" si="1084"/>
        <v>0</v>
      </c>
      <c r="AZ143" s="296">
        <f t="shared" si="1085"/>
        <v>0</v>
      </c>
      <c r="BA143" s="296">
        <f t="shared" si="1086"/>
        <v>0</v>
      </c>
      <c r="BB143" s="296">
        <f t="shared" si="1087"/>
        <v>0</v>
      </c>
      <c r="BC143" s="296">
        <f t="shared" si="1088"/>
        <v>0</v>
      </c>
      <c r="BD143" s="296">
        <f t="shared" si="1089"/>
        <v>0</v>
      </c>
      <c r="BE143" s="296">
        <f t="shared" si="1090"/>
        <v>0</v>
      </c>
      <c r="BF143" s="296">
        <f t="shared" si="1091"/>
        <v>0</v>
      </c>
      <c r="BG143" s="296">
        <f t="shared" si="1092"/>
        <v>0</v>
      </c>
      <c r="BH143" s="296">
        <f t="shared" si="1093"/>
        <v>0</v>
      </c>
      <c r="BI143" s="296">
        <f t="shared" si="1094"/>
        <v>0</v>
      </c>
      <c r="BJ143" s="296">
        <f t="shared" si="1095"/>
        <v>0</v>
      </c>
      <c r="BK143" s="66">
        <f t="shared" si="1096"/>
        <v>0</v>
      </c>
      <c r="BM143" s="302">
        <v>0</v>
      </c>
      <c r="BN143" s="302">
        <v>0</v>
      </c>
      <c r="BO143" s="302">
        <v>0</v>
      </c>
      <c r="BP143" s="302">
        <v>0</v>
      </c>
      <c r="BQ143" s="302">
        <v>0</v>
      </c>
      <c r="BR143" s="302">
        <v>0</v>
      </c>
      <c r="BS143" s="302">
        <v>0</v>
      </c>
      <c r="BU143" s="302">
        <v>0</v>
      </c>
      <c r="BV143" s="302">
        <v>0</v>
      </c>
      <c r="BW143" s="302">
        <v>0</v>
      </c>
      <c r="BX143" s="302">
        <v>0</v>
      </c>
      <c r="BY143" s="302">
        <v>0</v>
      </c>
      <c r="BZ143" s="302">
        <v>0</v>
      </c>
      <c r="CA143" s="302">
        <v>0</v>
      </c>
      <c r="CC143" s="302">
        <v>0</v>
      </c>
      <c r="CD143" s="302">
        <v>0</v>
      </c>
      <c r="CE143" s="302">
        <v>0</v>
      </c>
      <c r="CF143" s="302">
        <v>0</v>
      </c>
      <c r="CG143" s="302">
        <v>0</v>
      </c>
      <c r="CH143" s="302">
        <v>0</v>
      </c>
      <c r="CI143" s="302">
        <v>0</v>
      </c>
      <c r="CK143" s="302">
        <v>0</v>
      </c>
      <c r="CL143" s="302">
        <v>0</v>
      </c>
      <c r="CM143" s="302">
        <v>0</v>
      </c>
      <c r="CN143" s="302">
        <v>0</v>
      </c>
      <c r="CO143" s="302">
        <v>0</v>
      </c>
      <c r="CP143" s="302">
        <v>0</v>
      </c>
      <c r="CQ143" s="302">
        <v>0</v>
      </c>
      <c r="CS143" s="496"/>
      <c r="CT143" s="186" t="s">
        <v>55</v>
      </c>
      <c r="CU143" s="367">
        <v>0</v>
      </c>
      <c r="CV143" s="367">
        <v>0</v>
      </c>
      <c r="CW143" s="367">
        <v>0</v>
      </c>
      <c r="CX143" s="367">
        <v>0</v>
      </c>
      <c r="CY143" s="367">
        <v>0</v>
      </c>
      <c r="CZ143" s="367">
        <v>0</v>
      </c>
      <c r="DA143" s="367">
        <v>0</v>
      </c>
      <c r="DB143" s="367">
        <v>0</v>
      </c>
      <c r="DC143" s="367">
        <v>0</v>
      </c>
      <c r="DD143" s="367">
        <v>0</v>
      </c>
      <c r="DE143" s="367">
        <v>0</v>
      </c>
      <c r="DF143" s="367">
        <v>0</v>
      </c>
      <c r="DG143" s="368">
        <f t="shared" si="1097"/>
        <v>0</v>
      </c>
      <c r="DH143" s="102"/>
      <c r="DI143" s="496"/>
      <c r="DJ143" s="186" t="s">
        <v>55</v>
      </c>
      <c r="DK143" s="367">
        <v>0</v>
      </c>
      <c r="DL143" s="367">
        <v>0</v>
      </c>
      <c r="DM143" s="367">
        <v>0</v>
      </c>
      <c r="DN143" s="367">
        <v>0</v>
      </c>
      <c r="DO143" s="367">
        <v>0</v>
      </c>
      <c r="DP143" s="367">
        <v>0</v>
      </c>
      <c r="DQ143" s="367">
        <v>0</v>
      </c>
      <c r="DR143" s="367">
        <v>0</v>
      </c>
      <c r="DS143" s="367">
        <v>0</v>
      </c>
      <c r="DT143" s="367">
        <v>0</v>
      </c>
      <c r="DU143" s="367">
        <v>0</v>
      </c>
      <c r="DV143" s="367">
        <v>0</v>
      </c>
      <c r="DW143" s="368">
        <f t="shared" si="1098"/>
        <v>0</v>
      </c>
      <c r="DX143" s="102"/>
      <c r="DY143" s="496"/>
      <c r="DZ143" s="186" t="s">
        <v>55</v>
      </c>
      <c r="EA143" s="367">
        <v>0</v>
      </c>
      <c r="EB143" s="367">
        <v>0</v>
      </c>
      <c r="EC143" s="367">
        <v>0</v>
      </c>
      <c r="ED143" s="367">
        <v>0</v>
      </c>
      <c r="EE143" s="367">
        <v>0</v>
      </c>
      <c r="EF143" s="367">
        <v>0</v>
      </c>
      <c r="EG143" s="367">
        <v>0</v>
      </c>
      <c r="EH143" s="367">
        <v>0</v>
      </c>
      <c r="EI143" s="367">
        <v>0</v>
      </c>
      <c r="EJ143" s="367">
        <v>0</v>
      </c>
      <c r="EK143" s="367">
        <v>0</v>
      </c>
      <c r="EL143" s="367">
        <v>0</v>
      </c>
      <c r="EM143" s="368">
        <f t="shared" si="1099"/>
        <v>0</v>
      </c>
      <c r="EN143" s="102"/>
      <c r="EO143" s="496"/>
      <c r="EP143" s="186" t="s">
        <v>55</v>
      </c>
      <c r="EQ143" s="367">
        <v>0</v>
      </c>
      <c r="ER143" s="367">
        <v>0</v>
      </c>
      <c r="ES143" s="367">
        <v>0</v>
      </c>
      <c r="ET143" s="367">
        <v>0</v>
      </c>
      <c r="EU143" s="367">
        <v>0</v>
      </c>
      <c r="EV143" s="367">
        <v>0</v>
      </c>
      <c r="EW143" s="367">
        <v>0</v>
      </c>
      <c r="EX143" s="367">
        <v>0</v>
      </c>
      <c r="EY143" s="367">
        <v>0</v>
      </c>
      <c r="EZ143" s="367">
        <v>0</v>
      </c>
      <c r="FA143" s="367">
        <v>0</v>
      </c>
      <c r="FB143" s="367">
        <v>0</v>
      </c>
      <c r="FC143" s="368">
        <f t="shared" si="1100"/>
        <v>0</v>
      </c>
    </row>
    <row r="144" spans="1:160" ht="15" thickBot="1" x14ac:dyDescent="0.4">
      <c r="A144" s="497"/>
      <c r="B144" s="186" t="s">
        <v>54</v>
      </c>
      <c r="C144" s="296">
        <f t="shared" si="1046"/>
        <v>0</v>
      </c>
      <c r="D144" s="296">
        <f t="shared" si="1047"/>
        <v>0</v>
      </c>
      <c r="E144" s="296">
        <f t="shared" si="1048"/>
        <v>0</v>
      </c>
      <c r="F144" s="296">
        <f t="shared" si="1049"/>
        <v>0</v>
      </c>
      <c r="G144" s="296">
        <f t="shared" si="1101"/>
        <v>0</v>
      </c>
      <c r="H144" s="296">
        <f t="shared" si="1050"/>
        <v>0</v>
      </c>
      <c r="I144" s="296">
        <f t="shared" si="1051"/>
        <v>0</v>
      </c>
      <c r="J144" s="296">
        <f t="shared" si="1052"/>
        <v>0</v>
      </c>
      <c r="K144" s="296">
        <f t="shared" si="1053"/>
        <v>0</v>
      </c>
      <c r="L144" s="296">
        <f t="shared" si="1054"/>
        <v>0</v>
      </c>
      <c r="M144" s="296">
        <f t="shared" si="1055"/>
        <v>0</v>
      </c>
      <c r="N144" s="296">
        <f t="shared" si="1056"/>
        <v>0</v>
      </c>
      <c r="O144" s="66">
        <f t="shared" si="1057"/>
        <v>0</v>
      </c>
      <c r="Q144" s="497"/>
      <c r="R144" s="186" t="s">
        <v>54</v>
      </c>
      <c r="S144" s="296">
        <f t="shared" si="1058"/>
        <v>0</v>
      </c>
      <c r="T144" s="296">
        <f t="shared" si="1059"/>
        <v>0</v>
      </c>
      <c r="U144" s="296">
        <f t="shared" si="1060"/>
        <v>0</v>
      </c>
      <c r="V144" s="296">
        <f t="shared" si="1061"/>
        <v>0</v>
      </c>
      <c r="W144" s="296">
        <f t="shared" si="1062"/>
        <v>0</v>
      </c>
      <c r="X144" s="296">
        <f t="shared" si="1063"/>
        <v>0</v>
      </c>
      <c r="Y144" s="296">
        <f t="shared" si="1064"/>
        <v>0</v>
      </c>
      <c r="Z144" s="296">
        <f t="shared" si="1065"/>
        <v>0</v>
      </c>
      <c r="AA144" s="296">
        <f t="shared" si="1066"/>
        <v>0</v>
      </c>
      <c r="AB144" s="296">
        <f t="shared" si="1067"/>
        <v>0</v>
      </c>
      <c r="AC144" s="296">
        <f t="shared" si="1068"/>
        <v>0</v>
      </c>
      <c r="AD144" s="296">
        <f t="shared" si="1069"/>
        <v>0</v>
      </c>
      <c r="AE144" s="66">
        <f t="shared" si="1070"/>
        <v>0</v>
      </c>
      <c r="AG144" s="497"/>
      <c r="AH144" s="186" t="s">
        <v>54</v>
      </c>
      <c r="AI144" s="296">
        <f t="shared" si="1071"/>
        <v>0</v>
      </c>
      <c r="AJ144" s="296">
        <f t="shared" si="1072"/>
        <v>0</v>
      </c>
      <c r="AK144" s="296">
        <f t="shared" si="1073"/>
        <v>0</v>
      </c>
      <c r="AL144" s="296">
        <f t="shared" si="1074"/>
        <v>0</v>
      </c>
      <c r="AM144" s="296">
        <f t="shared" si="1075"/>
        <v>0</v>
      </c>
      <c r="AN144" s="296">
        <f t="shared" si="1076"/>
        <v>0</v>
      </c>
      <c r="AO144" s="296">
        <f t="shared" si="1077"/>
        <v>0</v>
      </c>
      <c r="AP144" s="296">
        <f t="shared" si="1078"/>
        <v>0</v>
      </c>
      <c r="AQ144" s="296">
        <f t="shared" si="1079"/>
        <v>0</v>
      </c>
      <c r="AR144" s="296">
        <f t="shared" si="1080"/>
        <v>0</v>
      </c>
      <c r="AS144" s="296">
        <f t="shared" si="1081"/>
        <v>0</v>
      </c>
      <c r="AT144" s="296">
        <f t="shared" si="1082"/>
        <v>0</v>
      </c>
      <c r="AU144" s="66">
        <f t="shared" si="1083"/>
        <v>0</v>
      </c>
      <c r="AW144" s="497"/>
      <c r="AX144" s="186" t="s">
        <v>54</v>
      </c>
      <c r="AY144" s="296">
        <f t="shared" si="1084"/>
        <v>0</v>
      </c>
      <c r="AZ144" s="296">
        <f t="shared" si="1085"/>
        <v>0</v>
      </c>
      <c r="BA144" s="296">
        <f t="shared" si="1086"/>
        <v>0</v>
      </c>
      <c r="BB144" s="296">
        <f t="shared" si="1087"/>
        <v>0</v>
      </c>
      <c r="BC144" s="296">
        <f t="shared" si="1088"/>
        <v>0</v>
      </c>
      <c r="BD144" s="296">
        <f t="shared" si="1089"/>
        <v>0</v>
      </c>
      <c r="BE144" s="296">
        <f t="shared" si="1090"/>
        <v>0</v>
      </c>
      <c r="BF144" s="296">
        <f t="shared" si="1091"/>
        <v>0</v>
      </c>
      <c r="BG144" s="296">
        <f t="shared" si="1092"/>
        <v>0</v>
      </c>
      <c r="BH144" s="296">
        <f t="shared" si="1093"/>
        <v>0</v>
      </c>
      <c r="BI144" s="296">
        <f t="shared" si="1094"/>
        <v>0</v>
      </c>
      <c r="BJ144" s="296">
        <f t="shared" si="1095"/>
        <v>0</v>
      </c>
      <c r="BK144" s="66">
        <f t="shared" si="1096"/>
        <v>0</v>
      </c>
      <c r="BM144" s="302">
        <v>0</v>
      </c>
      <c r="BN144" s="302">
        <v>0</v>
      </c>
      <c r="BO144" s="302">
        <v>0</v>
      </c>
      <c r="BP144" s="302">
        <v>0</v>
      </c>
      <c r="BQ144" s="302">
        <v>0</v>
      </c>
      <c r="BR144" s="302">
        <v>0</v>
      </c>
      <c r="BS144" s="302">
        <v>0</v>
      </c>
      <c r="BU144" s="302">
        <v>0</v>
      </c>
      <c r="BV144" s="302">
        <v>0</v>
      </c>
      <c r="BW144" s="302">
        <v>0</v>
      </c>
      <c r="BX144" s="302">
        <v>0</v>
      </c>
      <c r="BY144" s="302">
        <v>0</v>
      </c>
      <c r="BZ144" s="302">
        <v>0</v>
      </c>
      <c r="CA144" s="302">
        <v>0</v>
      </c>
      <c r="CC144" s="302">
        <v>0</v>
      </c>
      <c r="CD144" s="302">
        <v>0</v>
      </c>
      <c r="CE144" s="302">
        <v>0</v>
      </c>
      <c r="CF144" s="302">
        <v>0</v>
      </c>
      <c r="CG144" s="302">
        <v>0</v>
      </c>
      <c r="CH144" s="302">
        <v>0</v>
      </c>
      <c r="CI144" s="302">
        <v>0</v>
      </c>
      <c r="CK144" s="302">
        <v>0</v>
      </c>
      <c r="CL144" s="302">
        <v>0</v>
      </c>
      <c r="CM144" s="302">
        <v>0</v>
      </c>
      <c r="CN144" s="302">
        <v>0</v>
      </c>
      <c r="CO144" s="302">
        <v>0</v>
      </c>
      <c r="CP144" s="302">
        <v>0</v>
      </c>
      <c r="CQ144" s="302">
        <v>0</v>
      </c>
      <c r="CS144" s="497"/>
      <c r="CT144" s="186" t="s">
        <v>54</v>
      </c>
      <c r="CU144" s="367">
        <v>0</v>
      </c>
      <c r="CV144" s="367">
        <v>0</v>
      </c>
      <c r="CW144" s="367">
        <v>0</v>
      </c>
      <c r="CX144" s="367">
        <v>0</v>
      </c>
      <c r="CY144" s="367">
        <v>0</v>
      </c>
      <c r="CZ144" s="367">
        <v>0</v>
      </c>
      <c r="DA144" s="367">
        <v>0</v>
      </c>
      <c r="DB144" s="367">
        <v>0</v>
      </c>
      <c r="DC144" s="367">
        <v>0</v>
      </c>
      <c r="DD144" s="367">
        <v>0</v>
      </c>
      <c r="DE144" s="367">
        <v>0</v>
      </c>
      <c r="DF144" s="367">
        <v>0</v>
      </c>
      <c r="DG144" s="368">
        <f t="shared" si="1097"/>
        <v>0</v>
      </c>
      <c r="DH144" s="102"/>
      <c r="DI144" s="497"/>
      <c r="DJ144" s="186" t="s">
        <v>54</v>
      </c>
      <c r="DK144" s="367">
        <v>0</v>
      </c>
      <c r="DL144" s="367">
        <v>0</v>
      </c>
      <c r="DM144" s="367">
        <v>0</v>
      </c>
      <c r="DN144" s="367">
        <v>0</v>
      </c>
      <c r="DO144" s="367">
        <v>0</v>
      </c>
      <c r="DP144" s="367">
        <v>0</v>
      </c>
      <c r="DQ144" s="367">
        <v>0</v>
      </c>
      <c r="DR144" s="367">
        <v>0</v>
      </c>
      <c r="DS144" s="367">
        <v>0</v>
      </c>
      <c r="DT144" s="367">
        <v>0</v>
      </c>
      <c r="DU144" s="367">
        <v>0</v>
      </c>
      <c r="DV144" s="367">
        <v>0</v>
      </c>
      <c r="DW144" s="368">
        <f t="shared" si="1098"/>
        <v>0</v>
      </c>
      <c r="DX144" s="102"/>
      <c r="DY144" s="497"/>
      <c r="DZ144" s="186" t="s">
        <v>54</v>
      </c>
      <c r="EA144" s="367">
        <v>0</v>
      </c>
      <c r="EB144" s="367">
        <v>0</v>
      </c>
      <c r="EC144" s="367">
        <v>0</v>
      </c>
      <c r="ED144" s="367">
        <v>0</v>
      </c>
      <c r="EE144" s="367">
        <v>0</v>
      </c>
      <c r="EF144" s="367">
        <v>0</v>
      </c>
      <c r="EG144" s="367">
        <v>0</v>
      </c>
      <c r="EH144" s="367">
        <v>0</v>
      </c>
      <c r="EI144" s="367">
        <v>0</v>
      </c>
      <c r="EJ144" s="367">
        <v>0</v>
      </c>
      <c r="EK144" s="367">
        <v>0</v>
      </c>
      <c r="EL144" s="367">
        <v>0</v>
      </c>
      <c r="EM144" s="368">
        <f t="shared" si="1099"/>
        <v>0</v>
      </c>
      <c r="EN144" s="102"/>
      <c r="EO144" s="497"/>
      <c r="EP144" s="186" t="s">
        <v>54</v>
      </c>
      <c r="EQ144" s="367">
        <v>0</v>
      </c>
      <c r="ER144" s="367">
        <v>0</v>
      </c>
      <c r="ES144" s="367">
        <v>0</v>
      </c>
      <c r="ET144" s="367">
        <v>0</v>
      </c>
      <c r="EU144" s="367">
        <v>0</v>
      </c>
      <c r="EV144" s="367">
        <v>0</v>
      </c>
      <c r="EW144" s="367">
        <v>0</v>
      </c>
      <c r="EX144" s="367">
        <v>0</v>
      </c>
      <c r="EY144" s="367">
        <v>0</v>
      </c>
      <c r="EZ144" s="367">
        <v>0</v>
      </c>
      <c r="FA144" s="367">
        <v>0</v>
      </c>
      <c r="FB144" s="367">
        <v>0</v>
      </c>
      <c r="FC144" s="368">
        <f t="shared" si="1100"/>
        <v>0</v>
      </c>
    </row>
    <row r="145" spans="1:160" ht="15" thickBot="1" x14ac:dyDescent="0.4">
      <c r="B145" s="187" t="s">
        <v>43</v>
      </c>
      <c r="C145" s="179">
        <f>SUM(C132:C144)</f>
        <v>0</v>
      </c>
      <c r="D145" s="179">
        <f t="shared" ref="D145" si="1102">SUM(D132:D144)</f>
        <v>20124.527289669</v>
      </c>
      <c r="E145" s="179">
        <f t="shared" ref="E145" si="1103">SUM(E132:E144)</f>
        <v>0</v>
      </c>
      <c r="F145" s="179">
        <f t="shared" ref="F145" si="1104">SUM(F132:F144)</f>
        <v>0</v>
      </c>
      <c r="G145" s="179">
        <f t="shared" ref="G145" si="1105">SUM(G132:G144)</f>
        <v>0</v>
      </c>
      <c r="H145" s="179">
        <f t="shared" ref="H145" si="1106">SUM(H132:H144)</f>
        <v>0</v>
      </c>
      <c r="I145" s="179">
        <f t="shared" ref="I145" si="1107">SUM(I132:I144)</f>
        <v>75886.080620099034</v>
      </c>
      <c r="J145" s="179">
        <f t="shared" ref="J145" si="1108">SUM(J132:J144)</f>
        <v>383.79741809566502</v>
      </c>
      <c r="K145" s="179">
        <f t="shared" ref="K145" si="1109">SUM(K132:K144)</f>
        <v>0</v>
      </c>
      <c r="L145" s="179">
        <f t="shared" ref="L145" si="1110">SUM(L132:L144)</f>
        <v>17850.270923873166</v>
      </c>
      <c r="M145" s="179">
        <f t="shared" ref="M145" si="1111">SUM(M132:M144)</f>
        <v>123528.59104852281</v>
      </c>
      <c r="N145" s="189">
        <f t="shared" ref="N145" si="1112">SUM(N132:N144)</f>
        <v>216445.02165898704</v>
      </c>
      <c r="O145" s="69">
        <f t="shared" si="1057"/>
        <v>454218.28895924671</v>
      </c>
      <c r="Q145" s="70"/>
      <c r="R145" s="187" t="s">
        <v>43</v>
      </c>
      <c r="S145" s="179">
        <f>SUM(S132:S144)</f>
        <v>0</v>
      </c>
      <c r="T145" s="179">
        <f t="shared" ref="T145" si="1113">SUM(T132:T144)</f>
        <v>0</v>
      </c>
      <c r="U145" s="179">
        <f t="shared" ref="U145" si="1114">SUM(U132:U144)</f>
        <v>0</v>
      </c>
      <c r="V145" s="179">
        <f t="shared" ref="V145" si="1115">SUM(V132:V144)</f>
        <v>0</v>
      </c>
      <c r="W145" s="179">
        <f t="shared" ref="W145" si="1116">SUM(W132:W144)</f>
        <v>0</v>
      </c>
      <c r="X145" s="179">
        <f t="shared" ref="X145" si="1117">SUM(X132:X144)</f>
        <v>0</v>
      </c>
      <c r="Y145" s="179">
        <f t="shared" ref="Y145" si="1118">SUM(Y132:Y144)</f>
        <v>79114.751307623737</v>
      </c>
      <c r="Z145" s="179">
        <f t="shared" ref="Z145" si="1119">SUM(Z132:Z144)</f>
        <v>0</v>
      </c>
      <c r="AA145" s="179">
        <f t="shared" ref="AA145" si="1120">SUM(AA132:AA144)</f>
        <v>0</v>
      </c>
      <c r="AB145" s="179">
        <f t="shared" ref="AB145" si="1121">SUM(AB132:AB144)</f>
        <v>0</v>
      </c>
      <c r="AC145" s="179">
        <f t="shared" ref="AC145" si="1122">SUM(AC132:AC144)</f>
        <v>42702.92369035595</v>
      </c>
      <c r="AD145" s="189">
        <f t="shared" ref="AD145" si="1123">SUM(AD132:AD144)</f>
        <v>111557.38060562361</v>
      </c>
      <c r="AE145" s="69">
        <f t="shared" si="1070"/>
        <v>233375.05560360331</v>
      </c>
      <c r="AG145" s="70"/>
      <c r="AH145" s="187" t="s">
        <v>43</v>
      </c>
      <c r="AI145" s="179">
        <f>SUM(AI132:AI144)</f>
        <v>0</v>
      </c>
      <c r="AJ145" s="179">
        <f t="shared" ref="AJ145" si="1124">SUM(AJ132:AJ144)</f>
        <v>0</v>
      </c>
      <c r="AK145" s="179">
        <f t="shared" ref="AK145" si="1125">SUM(AK132:AK144)</f>
        <v>0</v>
      </c>
      <c r="AL145" s="179">
        <f t="shared" ref="AL145" si="1126">SUM(AL132:AL144)</f>
        <v>0</v>
      </c>
      <c r="AM145" s="179">
        <f t="shared" ref="AM145" si="1127">SUM(AM132:AM144)</f>
        <v>0</v>
      </c>
      <c r="AN145" s="179">
        <f t="shared" ref="AN145" si="1128">SUM(AN132:AN144)</f>
        <v>0</v>
      </c>
      <c r="AO145" s="179">
        <f t="shared" ref="AO145" si="1129">SUM(AO132:AO144)</f>
        <v>0</v>
      </c>
      <c r="AP145" s="179">
        <f t="shared" ref="AP145" si="1130">SUM(AP132:AP144)</f>
        <v>0</v>
      </c>
      <c r="AQ145" s="179">
        <f t="shared" ref="AQ145" si="1131">SUM(AQ132:AQ144)</f>
        <v>0</v>
      </c>
      <c r="AR145" s="179">
        <f t="shared" ref="AR145" si="1132">SUM(AR132:AR144)</f>
        <v>0</v>
      </c>
      <c r="AS145" s="179">
        <f t="shared" ref="AS145" si="1133">SUM(AS132:AS144)</f>
        <v>0</v>
      </c>
      <c r="AT145" s="189">
        <f t="shared" ref="AT145" si="1134">SUM(AT132:AT144)</f>
        <v>0</v>
      </c>
      <c r="AU145" s="69">
        <f t="shared" si="1083"/>
        <v>0</v>
      </c>
      <c r="AW145" s="70"/>
      <c r="AX145" s="187" t="s">
        <v>43</v>
      </c>
      <c r="AY145" s="179">
        <f>SUM(AY132:AY144)</f>
        <v>0</v>
      </c>
      <c r="AZ145" s="179">
        <f t="shared" ref="AZ145" si="1135">SUM(AZ132:AZ144)</f>
        <v>0</v>
      </c>
      <c r="BA145" s="179">
        <f t="shared" ref="BA145" si="1136">SUM(BA132:BA144)</f>
        <v>0</v>
      </c>
      <c r="BB145" s="179">
        <f t="shared" ref="BB145" si="1137">SUM(BB132:BB144)</f>
        <v>0</v>
      </c>
      <c r="BC145" s="179">
        <f t="shared" ref="BC145" si="1138">SUM(BC132:BC144)</f>
        <v>0</v>
      </c>
      <c r="BD145" s="179">
        <f t="shared" ref="BD145" si="1139">SUM(BD132:BD144)</f>
        <v>0</v>
      </c>
      <c r="BE145" s="179">
        <f t="shared" ref="BE145" si="1140">SUM(BE132:BE144)</f>
        <v>0</v>
      </c>
      <c r="BF145" s="179">
        <f t="shared" ref="BF145" si="1141">SUM(BF132:BF144)</f>
        <v>0</v>
      </c>
      <c r="BG145" s="179">
        <f t="shared" ref="BG145" si="1142">SUM(BG132:BG144)</f>
        <v>0</v>
      </c>
      <c r="BH145" s="179">
        <f t="shared" ref="BH145" si="1143">SUM(BH132:BH144)</f>
        <v>0</v>
      </c>
      <c r="BI145" s="179">
        <f t="shared" ref="BI145" si="1144">SUM(BI132:BI144)</f>
        <v>0</v>
      </c>
      <c r="BJ145" s="189">
        <f t="shared" ref="BJ145" si="1145">SUM(BJ132:BJ144)</f>
        <v>0</v>
      </c>
      <c r="BK145" s="69">
        <f t="shared" si="1096"/>
        <v>0</v>
      </c>
      <c r="BM145" s="302">
        <f t="shared" ref="BM145" si="1146">SUM(BM132:BM144)</f>
        <v>0</v>
      </c>
      <c r="BN145" s="302">
        <f t="shared" ref="BN145" si="1147">SUM(BN132:BN144)</f>
        <v>0</v>
      </c>
      <c r="BO145" s="302">
        <f t="shared" ref="BO145" si="1148">SUM(BO132:BO144)</f>
        <v>0</v>
      </c>
      <c r="BP145" s="302">
        <f t="shared" ref="BP145" si="1149">SUM(BP132:BP144)</f>
        <v>0</v>
      </c>
      <c r="BQ145" s="302">
        <f t="shared" ref="BQ145" si="1150">SUM(BQ132:BQ144)</f>
        <v>0</v>
      </c>
      <c r="BR145" s="302">
        <f t="shared" ref="BR145" si="1151">SUM(BR132:BR144)</f>
        <v>0</v>
      </c>
      <c r="BS145" s="302">
        <f t="shared" ref="BS145" si="1152">SUM(BS132:BS144)</f>
        <v>0</v>
      </c>
      <c r="BU145" s="302">
        <f t="shared" ref="BU145" si="1153">SUM(BU132:BU144)</f>
        <v>0</v>
      </c>
      <c r="BV145" s="302">
        <f t="shared" ref="BV145" si="1154">SUM(BV132:BV144)</f>
        <v>0</v>
      </c>
      <c r="BW145" s="302">
        <f t="shared" ref="BW145" si="1155">SUM(BW132:BW144)</f>
        <v>0</v>
      </c>
      <c r="BX145" s="302">
        <f t="shared" ref="BX145" si="1156">SUM(BX132:BX144)</f>
        <v>0</v>
      </c>
      <c r="BY145" s="302">
        <f t="shared" ref="BY145" si="1157">SUM(BY132:BY144)</f>
        <v>0</v>
      </c>
      <c r="BZ145" s="302">
        <f t="shared" ref="BZ145" si="1158">SUM(BZ132:BZ144)</f>
        <v>0</v>
      </c>
      <c r="CA145" s="302">
        <f t="shared" ref="CA145" si="1159">SUM(CA132:CA144)</f>
        <v>0</v>
      </c>
      <c r="CC145" s="302">
        <f t="shared" ref="CC145" si="1160">SUM(CC132:CC144)</f>
        <v>0</v>
      </c>
      <c r="CD145" s="302">
        <f t="shared" ref="CD145" si="1161">SUM(CD132:CD144)</f>
        <v>0</v>
      </c>
      <c r="CE145" s="302">
        <f t="shared" ref="CE145" si="1162">SUM(CE132:CE144)</f>
        <v>0</v>
      </c>
      <c r="CF145" s="302">
        <f t="shared" ref="CF145" si="1163">SUM(CF132:CF144)</f>
        <v>0</v>
      </c>
      <c r="CG145" s="302">
        <f t="shared" ref="CG145" si="1164">SUM(CG132:CG144)</f>
        <v>0</v>
      </c>
      <c r="CH145" s="302">
        <f t="shared" ref="CH145" si="1165">SUM(CH132:CH144)</f>
        <v>0</v>
      </c>
      <c r="CI145" s="302">
        <f t="shared" ref="CI145" si="1166">SUM(CI132:CI144)</f>
        <v>0</v>
      </c>
      <c r="CK145" s="302">
        <f t="shared" ref="CK145" si="1167">SUM(CK132:CK144)</f>
        <v>0</v>
      </c>
      <c r="CL145" s="302">
        <f t="shared" ref="CL145" si="1168">SUM(CL132:CL144)</f>
        <v>0</v>
      </c>
      <c r="CM145" s="302">
        <f t="shared" ref="CM145" si="1169">SUM(CM132:CM144)</f>
        <v>0</v>
      </c>
      <c r="CN145" s="302">
        <f t="shared" ref="CN145" si="1170">SUM(CN132:CN144)</f>
        <v>0</v>
      </c>
      <c r="CO145" s="302">
        <f t="shared" ref="CO145" si="1171">SUM(CO132:CO144)</f>
        <v>0</v>
      </c>
      <c r="CP145" s="302">
        <f t="shared" ref="CP145" si="1172">SUM(CP132:CP144)</f>
        <v>0</v>
      </c>
      <c r="CQ145" s="302">
        <f t="shared" ref="CQ145" si="1173">SUM(CQ132:CQ144)</f>
        <v>0</v>
      </c>
      <c r="CR145" s="291" t="s">
        <v>231</v>
      </c>
      <c r="CT145" s="187" t="s">
        <v>43</v>
      </c>
      <c r="CU145" s="369">
        <f>SUM(CU132:CU144)</f>
        <v>0</v>
      </c>
      <c r="CV145" s="369">
        <f t="shared" ref="CV145:DF145" si="1174">SUM(CV132:CV144)</f>
        <v>2.9268065854336531E-2</v>
      </c>
      <c r="CW145" s="369">
        <f t="shared" si="1174"/>
        <v>0</v>
      </c>
      <c r="CX145" s="369">
        <f t="shared" si="1174"/>
        <v>0</v>
      </c>
      <c r="CY145" s="369">
        <f t="shared" si="1174"/>
        <v>0</v>
      </c>
      <c r="CZ145" s="369">
        <f t="shared" si="1174"/>
        <v>0</v>
      </c>
      <c r="DA145" s="369">
        <f t="shared" si="1174"/>
        <v>0.11036476897306939</v>
      </c>
      <c r="DB145" s="369">
        <f t="shared" si="1174"/>
        <v>5.5817500435474871E-4</v>
      </c>
      <c r="DC145" s="369">
        <f t="shared" si="1174"/>
        <v>0</v>
      </c>
      <c r="DD145" s="369">
        <f t="shared" si="1174"/>
        <v>2.596050567537387E-2</v>
      </c>
      <c r="DE145" s="369">
        <f t="shared" si="1174"/>
        <v>0.17965355835004246</v>
      </c>
      <c r="DF145" s="383">
        <f t="shared" si="1174"/>
        <v>0.31478638263521291</v>
      </c>
      <c r="DG145" s="372">
        <f t="shared" si="1097"/>
        <v>0.66059145649238993</v>
      </c>
      <c r="DH145" s="102"/>
      <c r="DI145" s="70"/>
      <c r="DJ145" s="187" t="s">
        <v>43</v>
      </c>
      <c r="DK145" s="369">
        <f>SUM(DK132:DK144)</f>
        <v>0</v>
      </c>
      <c r="DL145" s="369">
        <f t="shared" ref="DL145:DV145" si="1175">SUM(DL132:DL144)</f>
        <v>0</v>
      </c>
      <c r="DM145" s="369">
        <f t="shared" si="1175"/>
        <v>0</v>
      </c>
      <c r="DN145" s="369">
        <f t="shared" si="1175"/>
        <v>0</v>
      </c>
      <c r="DO145" s="369">
        <f t="shared" si="1175"/>
        <v>0</v>
      </c>
      <c r="DP145" s="369">
        <f t="shared" si="1175"/>
        <v>0</v>
      </c>
      <c r="DQ145" s="369">
        <f t="shared" si="1175"/>
        <v>0.11506037970440565</v>
      </c>
      <c r="DR145" s="369">
        <f t="shared" si="1175"/>
        <v>0</v>
      </c>
      <c r="DS145" s="369">
        <f t="shared" si="1175"/>
        <v>0</v>
      </c>
      <c r="DT145" s="369">
        <f t="shared" si="1175"/>
        <v>0</v>
      </c>
      <c r="DU145" s="369">
        <f t="shared" si="1175"/>
        <v>6.2104911322992978E-2</v>
      </c>
      <c r="DV145" s="383">
        <f t="shared" si="1175"/>
        <v>0.16224325248021162</v>
      </c>
      <c r="DW145" s="372">
        <f t="shared" si="1098"/>
        <v>0.33940854350761029</v>
      </c>
      <c r="DX145" s="102"/>
      <c r="DY145" s="70"/>
      <c r="DZ145" s="187" t="s">
        <v>43</v>
      </c>
      <c r="EA145" s="369">
        <f>SUM(EA132:EA144)</f>
        <v>0</v>
      </c>
      <c r="EB145" s="369">
        <f t="shared" ref="EB145:EL145" si="1176">SUM(EB132:EB144)</f>
        <v>0</v>
      </c>
      <c r="EC145" s="369">
        <f t="shared" si="1176"/>
        <v>0</v>
      </c>
      <c r="ED145" s="369">
        <f t="shared" si="1176"/>
        <v>0</v>
      </c>
      <c r="EE145" s="369">
        <f t="shared" si="1176"/>
        <v>0</v>
      </c>
      <c r="EF145" s="369">
        <f t="shared" si="1176"/>
        <v>0</v>
      </c>
      <c r="EG145" s="369">
        <f t="shared" si="1176"/>
        <v>0</v>
      </c>
      <c r="EH145" s="369">
        <f t="shared" si="1176"/>
        <v>0</v>
      </c>
      <c r="EI145" s="369">
        <f t="shared" si="1176"/>
        <v>0</v>
      </c>
      <c r="EJ145" s="369">
        <f t="shared" si="1176"/>
        <v>0</v>
      </c>
      <c r="EK145" s="369">
        <f t="shared" si="1176"/>
        <v>0</v>
      </c>
      <c r="EL145" s="383">
        <f t="shared" si="1176"/>
        <v>0</v>
      </c>
      <c r="EM145" s="372">
        <f t="shared" si="1099"/>
        <v>0</v>
      </c>
      <c r="EN145" s="102"/>
      <c r="EO145" s="70"/>
      <c r="EP145" s="187" t="s">
        <v>43</v>
      </c>
      <c r="EQ145" s="369">
        <f>SUM(EQ132:EQ144)</f>
        <v>0</v>
      </c>
      <c r="ER145" s="369">
        <f t="shared" ref="ER145:FB145" si="1177">SUM(ER132:ER144)</f>
        <v>0</v>
      </c>
      <c r="ES145" s="369">
        <f t="shared" si="1177"/>
        <v>0</v>
      </c>
      <c r="ET145" s="369">
        <f t="shared" si="1177"/>
        <v>0</v>
      </c>
      <c r="EU145" s="369">
        <f t="shared" si="1177"/>
        <v>0</v>
      </c>
      <c r="EV145" s="369">
        <f t="shared" si="1177"/>
        <v>0</v>
      </c>
      <c r="EW145" s="369">
        <f t="shared" si="1177"/>
        <v>0</v>
      </c>
      <c r="EX145" s="369">
        <f t="shared" si="1177"/>
        <v>0</v>
      </c>
      <c r="EY145" s="369">
        <f t="shared" si="1177"/>
        <v>0</v>
      </c>
      <c r="EZ145" s="369">
        <f t="shared" si="1177"/>
        <v>0</v>
      </c>
      <c r="FA145" s="369">
        <f t="shared" si="1177"/>
        <v>0</v>
      </c>
      <c r="FB145" s="383">
        <f t="shared" si="1177"/>
        <v>0</v>
      </c>
      <c r="FC145" s="372">
        <f t="shared" si="1100"/>
        <v>0</v>
      </c>
      <c r="FD145" s="289">
        <f>SUM(CU132:DF144,DK132:DV144,EA132:EL144,EQ132:FB144)</f>
        <v>1.0000000000000002</v>
      </c>
    </row>
    <row r="146" spans="1:160" ht="21.5" thickBot="1" x14ac:dyDescent="0.4">
      <c r="A146" s="71"/>
      <c r="Q146" s="71"/>
      <c r="AG146" s="71"/>
      <c r="AW146" s="71"/>
      <c r="BJ146" s="102"/>
      <c r="BK146" s="299" t="s">
        <v>189</v>
      </c>
      <c r="BL146" s="298">
        <f>SUM(C132:N144,S132:AD144,AI132:AT144,AY132:BJ144)</f>
        <v>687593.34456285008</v>
      </c>
      <c r="BM146" s="302"/>
      <c r="BN146" s="302"/>
      <c r="BO146" s="302"/>
      <c r="BP146" s="302"/>
      <c r="BQ146" s="302"/>
      <c r="BR146" s="302"/>
      <c r="BS146" s="302"/>
      <c r="BU146" s="302"/>
      <c r="BV146" s="302"/>
      <c r="BW146" s="302"/>
      <c r="BX146" s="302"/>
      <c r="BY146" s="302"/>
      <c r="BZ146" s="302"/>
      <c r="CA146" s="302"/>
      <c r="CC146" s="302"/>
      <c r="CD146" s="302"/>
      <c r="CE146" s="302"/>
      <c r="CF146" s="302"/>
      <c r="CG146" s="302"/>
      <c r="CH146" s="302"/>
      <c r="CI146" s="302"/>
      <c r="CK146" s="302"/>
      <c r="CL146" s="302"/>
      <c r="CM146" s="302"/>
      <c r="CN146" s="302"/>
      <c r="CO146" s="302"/>
      <c r="CP146" s="302"/>
      <c r="CQ146" s="302"/>
      <c r="CR146" s="293">
        <f>'FORECAST OVERVIEW'!D28</f>
        <v>687593.34456284996</v>
      </c>
      <c r="CS146" s="71"/>
      <c r="DF146" s="102"/>
      <c r="DG146" s="102"/>
      <c r="DH146" s="102"/>
      <c r="DI146" s="71"/>
      <c r="DV146" s="102"/>
      <c r="DW146" s="102"/>
      <c r="DX146" s="102"/>
      <c r="DY146" s="71"/>
      <c r="EL146" s="102"/>
      <c r="EM146" s="102"/>
      <c r="EN146" s="102"/>
      <c r="EO146" s="71"/>
      <c r="FB146" s="102"/>
      <c r="FC146" s="102"/>
      <c r="FD146" s="289">
        <f>DG145+DW145+EM145+FC145</f>
        <v>1.0000000000000002</v>
      </c>
    </row>
    <row r="147" spans="1:160" ht="21.5" thickBot="1" x14ac:dyDescent="0.4">
      <c r="A147" s="71"/>
      <c r="B147" s="174" t="s">
        <v>36</v>
      </c>
      <c r="C147" s="336" t="s">
        <v>203</v>
      </c>
      <c r="D147" s="336" t="s">
        <v>204</v>
      </c>
      <c r="E147" s="336" t="s">
        <v>205</v>
      </c>
      <c r="F147" s="336" t="s">
        <v>206</v>
      </c>
      <c r="G147" s="336" t="s">
        <v>44</v>
      </c>
      <c r="H147" s="336" t="s">
        <v>207</v>
      </c>
      <c r="I147" s="336" t="s">
        <v>208</v>
      </c>
      <c r="J147" s="336" t="s">
        <v>209</v>
      </c>
      <c r="K147" s="336" t="s">
        <v>210</v>
      </c>
      <c r="L147" s="336" t="s">
        <v>211</v>
      </c>
      <c r="M147" s="336" t="s">
        <v>212</v>
      </c>
      <c r="N147" s="336" t="s">
        <v>213</v>
      </c>
      <c r="O147" s="176" t="s">
        <v>34</v>
      </c>
      <c r="Q147" s="71"/>
      <c r="R147" s="174" t="s">
        <v>36</v>
      </c>
      <c r="S147" s="336" t="s">
        <v>203</v>
      </c>
      <c r="T147" s="336" t="s">
        <v>204</v>
      </c>
      <c r="U147" s="336" t="s">
        <v>205</v>
      </c>
      <c r="V147" s="336" t="s">
        <v>206</v>
      </c>
      <c r="W147" s="336" t="s">
        <v>44</v>
      </c>
      <c r="X147" s="336" t="s">
        <v>207</v>
      </c>
      <c r="Y147" s="336" t="s">
        <v>208</v>
      </c>
      <c r="Z147" s="336" t="s">
        <v>209</v>
      </c>
      <c r="AA147" s="336" t="s">
        <v>210</v>
      </c>
      <c r="AB147" s="336" t="s">
        <v>211</v>
      </c>
      <c r="AC147" s="336" t="s">
        <v>212</v>
      </c>
      <c r="AD147" s="336" t="s">
        <v>213</v>
      </c>
      <c r="AE147" s="176" t="s">
        <v>34</v>
      </c>
      <c r="AG147" s="71"/>
      <c r="AH147" s="174" t="s">
        <v>36</v>
      </c>
      <c r="AI147" s="336" t="s">
        <v>203</v>
      </c>
      <c r="AJ147" s="336" t="s">
        <v>204</v>
      </c>
      <c r="AK147" s="336" t="s">
        <v>205</v>
      </c>
      <c r="AL147" s="336" t="s">
        <v>206</v>
      </c>
      <c r="AM147" s="336" t="s">
        <v>44</v>
      </c>
      <c r="AN147" s="336" t="s">
        <v>207</v>
      </c>
      <c r="AO147" s="336" t="s">
        <v>208</v>
      </c>
      <c r="AP147" s="336" t="s">
        <v>209</v>
      </c>
      <c r="AQ147" s="336" t="s">
        <v>210</v>
      </c>
      <c r="AR147" s="336" t="s">
        <v>211</v>
      </c>
      <c r="AS147" s="336" t="s">
        <v>212</v>
      </c>
      <c r="AT147" s="336" t="s">
        <v>213</v>
      </c>
      <c r="AU147" s="176" t="s">
        <v>34</v>
      </c>
      <c r="AW147" s="71"/>
      <c r="AX147" s="174" t="s">
        <v>36</v>
      </c>
      <c r="AY147" s="336" t="s">
        <v>203</v>
      </c>
      <c r="AZ147" s="336" t="s">
        <v>204</v>
      </c>
      <c r="BA147" s="336" t="s">
        <v>205</v>
      </c>
      <c r="BB147" s="336" t="s">
        <v>206</v>
      </c>
      <c r="BC147" s="336" t="s">
        <v>44</v>
      </c>
      <c r="BD147" s="336" t="s">
        <v>207</v>
      </c>
      <c r="BE147" s="336" t="s">
        <v>208</v>
      </c>
      <c r="BF147" s="336" t="s">
        <v>209</v>
      </c>
      <c r="BG147" s="336" t="s">
        <v>210</v>
      </c>
      <c r="BH147" s="336" t="s">
        <v>211</v>
      </c>
      <c r="BI147" s="336" t="s">
        <v>212</v>
      </c>
      <c r="BJ147" s="336" t="s">
        <v>213</v>
      </c>
      <c r="BK147" s="176" t="s">
        <v>34</v>
      </c>
      <c r="BM147" s="301">
        <v>44166</v>
      </c>
      <c r="BN147" s="301">
        <v>44197</v>
      </c>
      <c r="BO147" s="301">
        <v>44228</v>
      </c>
      <c r="BP147" s="301">
        <v>44256</v>
      </c>
      <c r="BQ147" s="301">
        <v>44287</v>
      </c>
      <c r="BR147" s="301">
        <v>44317</v>
      </c>
      <c r="BS147" s="301">
        <v>44348</v>
      </c>
      <c r="BU147" s="301">
        <v>44166</v>
      </c>
      <c r="BV147" s="301">
        <v>44197</v>
      </c>
      <c r="BW147" s="301">
        <v>44228</v>
      </c>
      <c r="BX147" s="301">
        <v>44256</v>
      </c>
      <c r="BY147" s="301">
        <v>44287</v>
      </c>
      <c r="BZ147" s="301">
        <v>44317</v>
      </c>
      <c r="CA147" s="301">
        <v>44348</v>
      </c>
      <c r="CC147" s="301">
        <v>44166</v>
      </c>
      <c r="CD147" s="301">
        <v>44197</v>
      </c>
      <c r="CE147" s="301">
        <v>44228</v>
      </c>
      <c r="CF147" s="301">
        <v>44256</v>
      </c>
      <c r="CG147" s="301">
        <v>44287</v>
      </c>
      <c r="CH147" s="301">
        <v>44317</v>
      </c>
      <c r="CI147" s="301">
        <v>44348</v>
      </c>
      <c r="CK147" s="301">
        <v>44166</v>
      </c>
      <c r="CL147" s="301">
        <v>44197</v>
      </c>
      <c r="CM147" s="301">
        <v>44228</v>
      </c>
      <c r="CN147" s="301">
        <v>44256</v>
      </c>
      <c r="CO147" s="301">
        <v>44287</v>
      </c>
      <c r="CP147" s="301">
        <v>44317</v>
      </c>
      <c r="CQ147" s="301">
        <v>44348</v>
      </c>
      <c r="CS147" s="71"/>
      <c r="CT147" s="174" t="s">
        <v>36</v>
      </c>
      <c r="CU147" s="175" t="s">
        <v>203</v>
      </c>
      <c r="CV147" s="175" t="s">
        <v>204</v>
      </c>
      <c r="CW147" s="175" t="s">
        <v>205</v>
      </c>
      <c r="CX147" s="175" t="s">
        <v>206</v>
      </c>
      <c r="CY147" s="175" t="s">
        <v>44</v>
      </c>
      <c r="CZ147" s="175" t="s">
        <v>207</v>
      </c>
      <c r="DA147" s="175" t="s">
        <v>208</v>
      </c>
      <c r="DB147" s="175" t="s">
        <v>209</v>
      </c>
      <c r="DC147" s="175" t="s">
        <v>210</v>
      </c>
      <c r="DD147" s="175" t="s">
        <v>211</v>
      </c>
      <c r="DE147" s="175" t="s">
        <v>212</v>
      </c>
      <c r="DF147" s="175" t="s">
        <v>213</v>
      </c>
      <c r="DG147" s="176" t="s">
        <v>34</v>
      </c>
      <c r="DH147" s="102"/>
      <c r="DI147" s="71"/>
      <c r="DJ147" s="174" t="s">
        <v>36</v>
      </c>
      <c r="DK147" s="175" t="s">
        <v>203</v>
      </c>
      <c r="DL147" s="175" t="s">
        <v>204</v>
      </c>
      <c r="DM147" s="175" t="s">
        <v>205</v>
      </c>
      <c r="DN147" s="175" t="s">
        <v>206</v>
      </c>
      <c r="DO147" s="175" t="s">
        <v>44</v>
      </c>
      <c r="DP147" s="175" t="s">
        <v>207</v>
      </c>
      <c r="DQ147" s="175" t="s">
        <v>208</v>
      </c>
      <c r="DR147" s="175" t="s">
        <v>209</v>
      </c>
      <c r="DS147" s="175" t="s">
        <v>210</v>
      </c>
      <c r="DT147" s="175" t="s">
        <v>211</v>
      </c>
      <c r="DU147" s="175" t="s">
        <v>212</v>
      </c>
      <c r="DV147" s="175" t="s">
        <v>213</v>
      </c>
      <c r="DW147" s="176" t="s">
        <v>34</v>
      </c>
      <c r="DX147" s="102"/>
      <c r="DY147" s="71"/>
      <c r="DZ147" s="174" t="s">
        <v>36</v>
      </c>
      <c r="EA147" s="175" t="s">
        <v>203</v>
      </c>
      <c r="EB147" s="175" t="s">
        <v>204</v>
      </c>
      <c r="EC147" s="175" t="s">
        <v>205</v>
      </c>
      <c r="ED147" s="175" t="s">
        <v>206</v>
      </c>
      <c r="EE147" s="175" t="s">
        <v>44</v>
      </c>
      <c r="EF147" s="175" t="s">
        <v>207</v>
      </c>
      <c r="EG147" s="175" t="s">
        <v>208</v>
      </c>
      <c r="EH147" s="175" t="s">
        <v>209</v>
      </c>
      <c r="EI147" s="175" t="s">
        <v>210</v>
      </c>
      <c r="EJ147" s="175" t="s">
        <v>211</v>
      </c>
      <c r="EK147" s="175" t="s">
        <v>212</v>
      </c>
      <c r="EL147" s="175" t="s">
        <v>213</v>
      </c>
      <c r="EM147" s="176" t="s">
        <v>34</v>
      </c>
      <c r="EN147" s="102"/>
      <c r="EO147" s="71"/>
      <c r="EP147" s="174" t="s">
        <v>36</v>
      </c>
      <c r="EQ147" s="175" t="s">
        <v>203</v>
      </c>
      <c r="ER147" s="175" t="s">
        <v>204</v>
      </c>
      <c r="ES147" s="175" t="s">
        <v>205</v>
      </c>
      <c r="ET147" s="175" t="s">
        <v>206</v>
      </c>
      <c r="EU147" s="175" t="s">
        <v>44</v>
      </c>
      <c r="EV147" s="175" t="s">
        <v>207</v>
      </c>
      <c r="EW147" s="175" t="s">
        <v>208</v>
      </c>
      <c r="EX147" s="175" t="s">
        <v>209</v>
      </c>
      <c r="EY147" s="175" t="s">
        <v>210</v>
      </c>
      <c r="EZ147" s="175" t="s">
        <v>211</v>
      </c>
      <c r="FA147" s="175" t="s">
        <v>212</v>
      </c>
      <c r="FB147" s="175" t="s">
        <v>213</v>
      </c>
      <c r="FC147" s="176" t="s">
        <v>34</v>
      </c>
    </row>
    <row r="148" spans="1:160" ht="15" customHeight="1" x14ac:dyDescent="0.35">
      <c r="A148" s="495" t="s">
        <v>67</v>
      </c>
      <c r="B148" s="186" t="s">
        <v>66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149">
        <f>SUM(BM148:BS148)</f>
        <v>0</v>
      </c>
      <c r="O148" s="66">
        <f t="shared" ref="O148:O161" si="1178">SUM(C148:N148)</f>
        <v>0</v>
      </c>
      <c r="Q148" s="495" t="s">
        <v>67</v>
      </c>
      <c r="R148" s="186" t="s">
        <v>66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149">
        <f>SUM(BU148:CA148)</f>
        <v>0</v>
      </c>
      <c r="AE148" s="66">
        <f t="shared" ref="AE148:AE161" si="1179">SUM(S148:AD148)</f>
        <v>0</v>
      </c>
      <c r="AG148" s="495" t="s">
        <v>67</v>
      </c>
      <c r="AH148" s="186" t="s">
        <v>66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149">
        <f t="shared" ref="AT148:AT160" si="1180">SUM(CC148:CI148)</f>
        <v>0</v>
      </c>
      <c r="AU148" s="66">
        <f t="shared" ref="AU148:AU161" si="1181">SUM(AI148:AT148)</f>
        <v>0</v>
      </c>
      <c r="AW148" s="495" t="s">
        <v>67</v>
      </c>
      <c r="AX148" s="186" t="s">
        <v>66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149">
        <f t="shared" ref="BJ148:BJ160" si="1182">SUM(CK148:CQ148)</f>
        <v>0</v>
      </c>
      <c r="BK148" s="66">
        <f t="shared" ref="BK148:BK161" si="1183">SUM(AY148:BJ148)</f>
        <v>0</v>
      </c>
      <c r="BL148" s="183"/>
      <c r="BM148" s="302">
        <v>0</v>
      </c>
      <c r="BN148" s="302">
        <v>0</v>
      </c>
      <c r="BO148" s="302">
        <v>0</v>
      </c>
      <c r="BP148" s="302">
        <v>0</v>
      </c>
      <c r="BQ148" s="302">
        <v>0</v>
      </c>
      <c r="BR148" s="302">
        <v>0</v>
      </c>
      <c r="BS148" s="302">
        <v>0</v>
      </c>
      <c r="BU148" s="302">
        <v>0</v>
      </c>
      <c r="BV148" s="302">
        <v>0</v>
      </c>
      <c r="BW148" s="302">
        <v>0</v>
      </c>
      <c r="BX148" s="302">
        <v>0</v>
      </c>
      <c r="BY148" s="302">
        <v>0</v>
      </c>
      <c r="BZ148" s="302">
        <v>0</v>
      </c>
      <c r="CA148" s="302">
        <v>0</v>
      </c>
      <c r="CC148" s="302">
        <v>0</v>
      </c>
      <c r="CD148" s="302">
        <v>0</v>
      </c>
      <c r="CE148" s="302">
        <v>0</v>
      </c>
      <c r="CF148" s="302">
        <v>0</v>
      </c>
      <c r="CG148" s="302">
        <v>0</v>
      </c>
      <c r="CH148" s="302">
        <v>0</v>
      </c>
      <c r="CI148" s="302">
        <v>0</v>
      </c>
      <c r="CK148" s="302">
        <v>0</v>
      </c>
      <c r="CL148" s="302">
        <v>0</v>
      </c>
      <c r="CM148" s="302">
        <v>0</v>
      </c>
      <c r="CN148" s="302">
        <v>0</v>
      </c>
      <c r="CO148" s="302">
        <v>0</v>
      </c>
      <c r="CP148" s="302">
        <v>0</v>
      </c>
      <c r="CQ148" s="302">
        <v>0</v>
      </c>
      <c r="CS148" s="495" t="s">
        <v>67</v>
      </c>
      <c r="CT148" s="186" t="s">
        <v>66</v>
      </c>
      <c r="CU148" s="382"/>
      <c r="CV148" s="367"/>
      <c r="CW148" s="367"/>
      <c r="CX148" s="367"/>
      <c r="CY148" s="367"/>
      <c r="CZ148" s="367"/>
      <c r="DA148" s="367"/>
      <c r="DB148" s="367"/>
      <c r="DC148" s="367"/>
      <c r="DD148" s="367"/>
      <c r="DE148" s="367"/>
      <c r="DF148" s="367"/>
      <c r="DG148" s="368">
        <f t="shared" ref="DG148:DG161" si="1184">SUM(CU148:DF148)</f>
        <v>0</v>
      </c>
      <c r="DH148" s="102"/>
      <c r="DI148" s="495" t="s">
        <v>67</v>
      </c>
      <c r="DJ148" s="186" t="s">
        <v>66</v>
      </c>
      <c r="DK148" s="382"/>
      <c r="DL148" s="367"/>
      <c r="DM148" s="367"/>
      <c r="DN148" s="367"/>
      <c r="DO148" s="367"/>
      <c r="DP148" s="367"/>
      <c r="DQ148" s="367"/>
      <c r="DR148" s="367"/>
      <c r="DS148" s="367"/>
      <c r="DT148" s="367"/>
      <c r="DU148" s="367"/>
      <c r="DV148" s="367"/>
      <c r="DW148" s="368">
        <f t="shared" ref="DW148:DW161" si="1185">SUM(DK148:DV148)</f>
        <v>0</v>
      </c>
      <c r="DX148" s="102"/>
      <c r="DY148" s="495" t="s">
        <v>67</v>
      </c>
      <c r="DZ148" s="186" t="s">
        <v>66</v>
      </c>
      <c r="EA148" s="382"/>
      <c r="EB148" s="367"/>
      <c r="EC148" s="367"/>
      <c r="ED148" s="367"/>
      <c r="EE148" s="367"/>
      <c r="EF148" s="367"/>
      <c r="EG148" s="367"/>
      <c r="EH148" s="367"/>
      <c r="EI148" s="367"/>
      <c r="EJ148" s="367"/>
      <c r="EK148" s="367"/>
      <c r="EL148" s="367"/>
      <c r="EM148" s="368">
        <f t="shared" ref="EM148:EM161" si="1186">SUM(EA148:EL148)</f>
        <v>0</v>
      </c>
      <c r="EN148" s="102"/>
      <c r="EO148" s="495" t="s">
        <v>67</v>
      </c>
      <c r="EP148" s="186" t="s">
        <v>66</v>
      </c>
      <c r="EQ148" s="382"/>
      <c r="ER148" s="367"/>
      <c r="ES148" s="367"/>
      <c r="ET148" s="367"/>
      <c r="EU148" s="367"/>
      <c r="EV148" s="367"/>
      <c r="EW148" s="367"/>
      <c r="EX148" s="367"/>
      <c r="EY148" s="367"/>
      <c r="EZ148" s="367"/>
      <c r="FA148" s="367"/>
      <c r="FB148" s="367"/>
      <c r="FC148" s="368">
        <f t="shared" ref="FC148:FC161" si="1187">SUM(EQ148:FB148)</f>
        <v>0</v>
      </c>
    </row>
    <row r="149" spans="1:160" x14ac:dyDescent="0.35">
      <c r="A149" s="496"/>
      <c r="B149" s="186" t="s">
        <v>65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149">
        <f t="shared" ref="N149:N160" si="1188">SUM(BM149:BS149)</f>
        <v>0</v>
      </c>
      <c r="O149" s="66">
        <f t="shared" si="1178"/>
        <v>0</v>
      </c>
      <c r="Q149" s="496"/>
      <c r="R149" s="186" t="s">
        <v>65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149">
        <f t="shared" ref="AD149:AD160" si="1189">SUM(BU149:CA149)</f>
        <v>0</v>
      </c>
      <c r="AE149" s="66">
        <f t="shared" si="1179"/>
        <v>0</v>
      </c>
      <c r="AG149" s="496"/>
      <c r="AH149" s="186" t="s">
        <v>65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149">
        <f t="shared" si="1180"/>
        <v>0</v>
      </c>
      <c r="AU149" s="66">
        <f t="shared" si="1181"/>
        <v>0</v>
      </c>
      <c r="AW149" s="496"/>
      <c r="AX149" s="186" t="s">
        <v>65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149">
        <f t="shared" si="1182"/>
        <v>0</v>
      </c>
      <c r="BK149" s="66">
        <f t="shared" si="1183"/>
        <v>0</v>
      </c>
      <c r="BM149" s="302">
        <v>0</v>
      </c>
      <c r="BN149" s="302">
        <v>0</v>
      </c>
      <c r="BO149" s="302">
        <v>0</v>
      </c>
      <c r="BP149" s="302">
        <v>0</v>
      </c>
      <c r="BQ149" s="302">
        <v>0</v>
      </c>
      <c r="BR149" s="302">
        <v>0</v>
      </c>
      <c r="BS149" s="302">
        <v>0</v>
      </c>
      <c r="BU149" s="302">
        <v>0</v>
      </c>
      <c r="BV149" s="302">
        <v>0</v>
      </c>
      <c r="BW149" s="302">
        <v>0</v>
      </c>
      <c r="BX149" s="302">
        <v>0</v>
      </c>
      <c r="BY149" s="302">
        <v>0</v>
      </c>
      <c r="BZ149" s="302">
        <v>0</v>
      </c>
      <c r="CA149" s="302">
        <v>0</v>
      </c>
      <c r="CC149" s="302">
        <v>0</v>
      </c>
      <c r="CD149" s="302">
        <v>0</v>
      </c>
      <c r="CE149" s="302">
        <v>0</v>
      </c>
      <c r="CF149" s="302">
        <v>0</v>
      </c>
      <c r="CG149" s="302">
        <v>0</v>
      </c>
      <c r="CH149" s="302">
        <v>0</v>
      </c>
      <c r="CI149" s="302">
        <v>0</v>
      </c>
      <c r="CK149" s="302">
        <v>0</v>
      </c>
      <c r="CL149" s="302">
        <v>0</v>
      </c>
      <c r="CM149" s="302">
        <v>0</v>
      </c>
      <c r="CN149" s="302">
        <v>0</v>
      </c>
      <c r="CO149" s="302">
        <v>0</v>
      </c>
      <c r="CP149" s="302">
        <v>0</v>
      </c>
      <c r="CQ149" s="302">
        <v>0</v>
      </c>
      <c r="CS149" s="496"/>
      <c r="CT149" s="186" t="s">
        <v>65</v>
      </c>
      <c r="CU149" s="367"/>
      <c r="CV149" s="367"/>
      <c r="CW149" s="367"/>
      <c r="CX149" s="367"/>
      <c r="CY149" s="367"/>
      <c r="CZ149" s="367"/>
      <c r="DA149" s="367"/>
      <c r="DB149" s="367"/>
      <c r="DC149" s="367"/>
      <c r="DD149" s="367"/>
      <c r="DE149" s="367"/>
      <c r="DF149" s="367"/>
      <c r="DG149" s="368">
        <f t="shared" si="1184"/>
        <v>0</v>
      </c>
      <c r="DH149" s="102"/>
      <c r="DI149" s="496"/>
      <c r="DJ149" s="186" t="s">
        <v>65</v>
      </c>
      <c r="DK149" s="367"/>
      <c r="DL149" s="367"/>
      <c r="DM149" s="367"/>
      <c r="DN149" s="367"/>
      <c r="DO149" s="367"/>
      <c r="DP149" s="367"/>
      <c r="DQ149" s="367"/>
      <c r="DR149" s="367"/>
      <c r="DS149" s="367"/>
      <c r="DT149" s="367"/>
      <c r="DU149" s="367"/>
      <c r="DV149" s="367"/>
      <c r="DW149" s="368">
        <f t="shared" si="1185"/>
        <v>0</v>
      </c>
      <c r="DX149" s="102"/>
      <c r="DY149" s="496"/>
      <c r="DZ149" s="186" t="s">
        <v>65</v>
      </c>
      <c r="EA149" s="367"/>
      <c r="EB149" s="367"/>
      <c r="EC149" s="367"/>
      <c r="ED149" s="367"/>
      <c r="EE149" s="367"/>
      <c r="EF149" s="367"/>
      <c r="EG149" s="367"/>
      <c r="EH149" s="367"/>
      <c r="EI149" s="367"/>
      <c r="EJ149" s="367"/>
      <c r="EK149" s="367"/>
      <c r="EL149" s="367"/>
      <c r="EM149" s="368">
        <f t="shared" si="1186"/>
        <v>0</v>
      </c>
      <c r="EN149" s="102"/>
      <c r="EO149" s="496"/>
      <c r="EP149" s="186" t="s">
        <v>65</v>
      </c>
      <c r="EQ149" s="367"/>
      <c r="ER149" s="367"/>
      <c r="ES149" s="367"/>
      <c r="ET149" s="367"/>
      <c r="EU149" s="367"/>
      <c r="EV149" s="367"/>
      <c r="EW149" s="367"/>
      <c r="EX149" s="367"/>
      <c r="EY149" s="367"/>
      <c r="EZ149" s="367"/>
      <c r="FA149" s="367"/>
      <c r="FB149" s="367"/>
      <c r="FC149" s="368">
        <f t="shared" si="1187"/>
        <v>0</v>
      </c>
    </row>
    <row r="150" spans="1:160" x14ac:dyDescent="0.35">
      <c r="A150" s="496"/>
      <c r="B150" s="186" t="s">
        <v>64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149">
        <f t="shared" si="1188"/>
        <v>0</v>
      </c>
      <c r="O150" s="66">
        <f t="shared" si="1178"/>
        <v>0</v>
      </c>
      <c r="Q150" s="496"/>
      <c r="R150" s="186" t="s">
        <v>64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149">
        <f t="shared" si="1189"/>
        <v>0</v>
      </c>
      <c r="AE150" s="66">
        <f t="shared" si="1179"/>
        <v>0</v>
      </c>
      <c r="AG150" s="496"/>
      <c r="AH150" s="186" t="s">
        <v>64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149">
        <f t="shared" si="1180"/>
        <v>0</v>
      </c>
      <c r="AU150" s="66">
        <f t="shared" si="1181"/>
        <v>0</v>
      </c>
      <c r="AW150" s="496"/>
      <c r="AX150" s="186" t="s">
        <v>64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149">
        <f t="shared" si="1182"/>
        <v>0</v>
      </c>
      <c r="BK150" s="66">
        <f t="shared" si="1183"/>
        <v>0</v>
      </c>
      <c r="BM150" s="302">
        <v>0</v>
      </c>
      <c r="BN150" s="302">
        <v>0</v>
      </c>
      <c r="BO150" s="302">
        <v>0</v>
      </c>
      <c r="BP150" s="302">
        <v>0</v>
      </c>
      <c r="BQ150" s="302">
        <v>0</v>
      </c>
      <c r="BR150" s="302">
        <v>0</v>
      </c>
      <c r="BS150" s="302">
        <v>0</v>
      </c>
      <c r="BU150" s="302">
        <v>0</v>
      </c>
      <c r="BV150" s="302">
        <v>0</v>
      </c>
      <c r="BW150" s="302">
        <v>0</v>
      </c>
      <c r="BX150" s="302">
        <v>0</v>
      </c>
      <c r="BY150" s="302">
        <v>0</v>
      </c>
      <c r="BZ150" s="302">
        <v>0</v>
      </c>
      <c r="CA150" s="302">
        <v>0</v>
      </c>
      <c r="CC150" s="302">
        <v>0</v>
      </c>
      <c r="CD150" s="302">
        <v>0</v>
      </c>
      <c r="CE150" s="302">
        <v>0</v>
      </c>
      <c r="CF150" s="302">
        <v>0</v>
      </c>
      <c r="CG150" s="302">
        <v>0</v>
      </c>
      <c r="CH150" s="302">
        <v>0</v>
      </c>
      <c r="CI150" s="302">
        <v>0</v>
      </c>
      <c r="CK150" s="302">
        <v>0</v>
      </c>
      <c r="CL150" s="302">
        <v>0</v>
      </c>
      <c r="CM150" s="302">
        <v>0</v>
      </c>
      <c r="CN150" s="302">
        <v>0</v>
      </c>
      <c r="CO150" s="302">
        <v>0</v>
      </c>
      <c r="CP150" s="302">
        <v>0</v>
      </c>
      <c r="CQ150" s="302">
        <v>0</v>
      </c>
      <c r="CS150" s="496"/>
      <c r="CT150" s="186" t="s">
        <v>64</v>
      </c>
      <c r="CU150" s="367"/>
      <c r="CV150" s="367"/>
      <c r="CW150" s="367"/>
      <c r="CX150" s="367"/>
      <c r="CY150" s="367"/>
      <c r="CZ150" s="367"/>
      <c r="DA150" s="367"/>
      <c r="DB150" s="367"/>
      <c r="DC150" s="367"/>
      <c r="DD150" s="367"/>
      <c r="DE150" s="367"/>
      <c r="DF150" s="367"/>
      <c r="DG150" s="368">
        <f t="shared" si="1184"/>
        <v>0</v>
      </c>
      <c r="DH150" s="102"/>
      <c r="DI150" s="496"/>
      <c r="DJ150" s="186" t="s">
        <v>64</v>
      </c>
      <c r="DK150" s="367"/>
      <c r="DL150" s="367"/>
      <c r="DM150" s="367"/>
      <c r="DN150" s="367"/>
      <c r="DO150" s="367"/>
      <c r="DP150" s="367"/>
      <c r="DQ150" s="367"/>
      <c r="DR150" s="367"/>
      <c r="DS150" s="367"/>
      <c r="DT150" s="367"/>
      <c r="DU150" s="367"/>
      <c r="DV150" s="367"/>
      <c r="DW150" s="368">
        <f t="shared" si="1185"/>
        <v>0</v>
      </c>
      <c r="DX150" s="102"/>
      <c r="DY150" s="496"/>
      <c r="DZ150" s="186" t="s">
        <v>64</v>
      </c>
      <c r="EA150" s="367"/>
      <c r="EB150" s="367"/>
      <c r="EC150" s="367"/>
      <c r="ED150" s="367"/>
      <c r="EE150" s="367"/>
      <c r="EF150" s="367"/>
      <c r="EG150" s="367"/>
      <c r="EH150" s="367"/>
      <c r="EI150" s="367"/>
      <c r="EJ150" s="367"/>
      <c r="EK150" s="367"/>
      <c r="EL150" s="367"/>
      <c r="EM150" s="368">
        <f t="shared" si="1186"/>
        <v>0</v>
      </c>
      <c r="EN150" s="102"/>
      <c r="EO150" s="496"/>
      <c r="EP150" s="186" t="s">
        <v>64</v>
      </c>
      <c r="EQ150" s="367"/>
      <c r="ER150" s="367"/>
      <c r="ES150" s="367"/>
      <c r="ET150" s="367"/>
      <c r="EU150" s="367"/>
      <c r="EV150" s="367"/>
      <c r="EW150" s="367"/>
      <c r="EX150" s="367"/>
      <c r="EY150" s="367"/>
      <c r="EZ150" s="367"/>
      <c r="FA150" s="367"/>
      <c r="FB150" s="367"/>
      <c r="FC150" s="368">
        <f t="shared" si="1187"/>
        <v>0</v>
      </c>
    </row>
    <row r="151" spans="1:160" x14ac:dyDescent="0.35">
      <c r="A151" s="496"/>
      <c r="B151" s="186" t="s">
        <v>63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149">
        <f t="shared" si="1188"/>
        <v>0</v>
      </c>
      <c r="O151" s="66">
        <f t="shared" si="1178"/>
        <v>0</v>
      </c>
      <c r="Q151" s="496"/>
      <c r="R151" s="186" t="s">
        <v>63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149">
        <f t="shared" si="1189"/>
        <v>0</v>
      </c>
      <c r="AE151" s="66">
        <f t="shared" si="1179"/>
        <v>0</v>
      </c>
      <c r="AG151" s="496"/>
      <c r="AH151" s="186" t="s">
        <v>63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149">
        <f t="shared" si="1180"/>
        <v>0</v>
      </c>
      <c r="AU151" s="66">
        <f t="shared" si="1181"/>
        <v>0</v>
      </c>
      <c r="AW151" s="496"/>
      <c r="AX151" s="186" t="s">
        <v>63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149">
        <f t="shared" si="1182"/>
        <v>0</v>
      </c>
      <c r="BK151" s="66">
        <f t="shared" si="1183"/>
        <v>0</v>
      </c>
      <c r="BM151" s="302">
        <v>0</v>
      </c>
      <c r="BN151" s="302">
        <v>0</v>
      </c>
      <c r="BO151" s="302">
        <v>0</v>
      </c>
      <c r="BP151" s="302">
        <v>0</v>
      </c>
      <c r="BQ151" s="302">
        <v>0</v>
      </c>
      <c r="BR151" s="302">
        <v>0</v>
      </c>
      <c r="BS151" s="302">
        <v>0</v>
      </c>
      <c r="BU151" s="302">
        <v>0</v>
      </c>
      <c r="BV151" s="302">
        <v>0</v>
      </c>
      <c r="BW151" s="302">
        <v>0</v>
      </c>
      <c r="BX151" s="302">
        <v>0</v>
      </c>
      <c r="BY151" s="302">
        <v>0</v>
      </c>
      <c r="BZ151" s="302">
        <v>0</v>
      </c>
      <c r="CA151" s="302">
        <v>0</v>
      </c>
      <c r="CC151" s="302">
        <v>0</v>
      </c>
      <c r="CD151" s="302">
        <v>0</v>
      </c>
      <c r="CE151" s="302">
        <v>0</v>
      </c>
      <c r="CF151" s="302">
        <v>0</v>
      </c>
      <c r="CG151" s="302">
        <v>0</v>
      </c>
      <c r="CH151" s="302">
        <v>0</v>
      </c>
      <c r="CI151" s="302">
        <v>0</v>
      </c>
      <c r="CK151" s="302">
        <v>0</v>
      </c>
      <c r="CL151" s="302">
        <v>0</v>
      </c>
      <c r="CM151" s="302">
        <v>0</v>
      </c>
      <c r="CN151" s="302">
        <v>0</v>
      </c>
      <c r="CO151" s="302">
        <v>0</v>
      </c>
      <c r="CP151" s="302">
        <v>0</v>
      </c>
      <c r="CQ151" s="302">
        <v>0</v>
      </c>
      <c r="CS151" s="496"/>
      <c r="CT151" s="186" t="s">
        <v>63</v>
      </c>
      <c r="CU151" s="367"/>
      <c r="CV151" s="367"/>
      <c r="CW151" s="367"/>
      <c r="CX151" s="367"/>
      <c r="CY151" s="367"/>
      <c r="CZ151" s="367"/>
      <c r="DA151" s="367"/>
      <c r="DB151" s="367"/>
      <c r="DC151" s="367"/>
      <c r="DD151" s="367"/>
      <c r="DE151" s="367"/>
      <c r="DF151" s="367"/>
      <c r="DG151" s="368">
        <f t="shared" si="1184"/>
        <v>0</v>
      </c>
      <c r="DH151" s="102"/>
      <c r="DI151" s="496"/>
      <c r="DJ151" s="186" t="s">
        <v>63</v>
      </c>
      <c r="DK151" s="367"/>
      <c r="DL151" s="367"/>
      <c r="DM151" s="367"/>
      <c r="DN151" s="367"/>
      <c r="DO151" s="367"/>
      <c r="DP151" s="367"/>
      <c r="DQ151" s="367"/>
      <c r="DR151" s="367"/>
      <c r="DS151" s="367"/>
      <c r="DT151" s="367"/>
      <c r="DU151" s="367"/>
      <c r="DV151" s="367"/>
      <c r="DW151" s="368">
        <f t="shared" si="1185"/>
        <v>0</v>
      </c>
      <c r="DX151" s="102"/>
      <c r="DY151" s="496"/>
      <c r="DZ151" s="186" t="s">
        <v>63</v>
      </c>
      <c r="EA151" s="367"/>
      <c r="EB151" s="367"/>
      <c r="EC151" s="367"/>
      <c r="ED151" s="367"/>
      <c r="EE151" s="367"/>
      <c r="EF151" s="367"/>
      <c r="EG151" s="367"/>
      <c r="EH151" s="367"/>
      <c r="EI151" s="367"/>
      <c r="EJ151" s="367"/>
      <c r="EK151" s="367"/>
      <c r="EL151" s="367"/>
      <c r="EM151" s="368">
        <f t="shared" si="1186"/>
        <v>0</v>
      </c>
      <c r="EN151" s="102"/>
      <c r="EO151" s="496"/>
      <c r="EP151" s="186" t="s">
        <v>63</v>
      </c>
      <c r="EQ151" s="367"/>
      <c r="ER151" s="367"/>
      <c r="ES151" s="367"/>
      <c r="ET151" s="367"/>
      <c r="EU151" s="367"/>
      <c r="EV151" s="367"/>
      <c r="EW151" s="367"/>
      <c r="EX151" s="367"/>
      <c r="EY151" s="367"/>
      <c r="EZ151" s="367"/>
      <c r="FA151" s="367"/>
      <c r="FB151" s="367"/>
      <c r="FC151" s="368">
        <f t="shared" si="1187"/>
        <v>0</v>
      </c>
    </row>
    <row r="152" spans="1:160" ht="15" customHeight="1" x14ac:dyDescent="0.35">
      <c r="A152" s="496"/>
      <c r="B152" s="186" t="s">
        <v>62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149">
        <f t="shared" si="1188"/>
        <v>0</v>
      </c>
      <c r="O152" s="66">
        <f t="shared" si="1178"/>
        <v>0</v>
      </c>
      <c r="Q152" s="496"/>
      <c r="R152" s="186" t="s">
        <v>62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149">
        <f t="shared" si="1189"/>
        <v>0</v>
      </c>
      <c r="AE152" s="66">
        <f t="shared" si="1179"/>
        <v>0</v>
      </c>
      <c r="AG152" s="496"/>
      <c r="AH152" s="186" t="s">
        <v>62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149">
        <f t="shared" si="1180"/>
        <v>0</v>
      </c>
      <c r="AU152" s="66">
        <f t="shared" si="1181"/>
        <v>0</v>
      </c>
      <c r="AW152" s="496"/>
      <c r="AX152" s="186" t="s">
        <v>62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149">
        <f t="shared" si="1182"/>
        <v>0</v>
      </c>
      <c r="BK152" s="66">
        <f t="shared" si="1183"/>
        <v>0</v>
      </c>
      <c r="BM152" s="302">
        <v>0</v>
      </c>
      <c r="BN152" s="302">
        <v>0</v>
      </c>
      <c r="BO152" s="302">
        <v>0</v>
      </c>
      <c r="BP152" s="302">
        <v>0</v>
      </c>
      <c r="BQ152" s="302">
        <v>0</v>
      </c>
      <c r="BR152" s="302">
        <v>0</v>
      </c>
      <c r="BS152" s="302">
        <v>0</v>
      </c>
      <c r="BU152" s="302">
        <v>0</v>
      </c>
      <c r="BV152" s="302">
        <v>0</v>
      </c>
      <c r="BW152" s="302">
        <v>0</v>
      </c>
      <c r="BX152" s="302">
        <v>0</v>
      </c>
      <c r="BY152" s="302">
        <v>0</v>
      </c>
      <c r="BZ152" s="302">
        <v>0</v>
      </c>
      <c r="CA152" s="302">
        <v>0</v>
      </c>
      <c r="CC152" s="302">
        <v>0</v>
      </c>
      <c r="CD152" s="302">
        <v>0</v>
      </c>
      <c r="CE152" s="302">
        <v>0</v>
      </c>
      <c r="CF152" s="302">
        <v>0</v>
      </c>
      <c r="CG152" s="302">
        <v>0</v>
      </c>
      <c r="CH152" s="302">
        <v>0</v>
      </c>
      <c r="CI152" s="302">
        <v>0</v>
      </c>
      <c r="CK152" s="302">
        <v>0</v>
      </c>
      <c r="CL152" s="302">
        <v>0</v>
      </c>
      <c r="CM152" s="302">
        <v>0</v>
      </c>
      <c r="CN152" s="302">
        <v>0</v>
      </c>
      <c r="CO152" s="302">
        <v>0</v>
      </c>
      <c r="CP152" s="302">
        <v>0</v>
      </c>
      <c r="CQ152" s="302">
        <v>0</v>
      </c>
      <c r="CS152" s="496"/>
      <c r="CT152" s="186" t="s">
        <v>62</v>
      </c>
      <c r="CU152" s="367"/>
      <c r="CV152" s="367"/>
      <c r="CW152" s="367"/>
      <c r="CX152" s="367"/>
      <c r="CY152" s="367"/>
      <c r="CZ152" s="367"/>
      <c r="DA152" s="367"/>
      <c r="DB152" s="367"/>
      <c r="DC152" s="367"/>
      <c r="DD152" s="367"/>
      <c r="DE152" s="367"/>
      <c r="DF152" s="367"/>
      <c r="DG152" s="368">
        <f t="shared" si="1184"/>
        <v>0</v>
      </c>
      <c r="DH152" s="102"/>
      <c r="DI152" s="496"/>
      <c r="DJ152" s="186" t="s">
        <v>62</v>
      </c>
      <c r="DK152" s="367"/>
      <c r="DL152" s="367"/>
      <c r="DM152" s="367"/>
      <c r="DN152" s="367"/>
      <c r="DO152" s="367"/>
      <c r="DP152" s="367"/>
      <c r="DQ152" s="367"/>
      <c r="DR152" s="367"/>
      <c r="DS152" s="367"/>
      <c r="DT152" s="367"/>
      <c r="DU152" s="367"/>
      <c r="DV152" s="367"/>
      <c r="DW152" s="368">
        <f t="shared" si="1185"/>
        <v>0</v>
      </c>
      <c r="DX152" s="102"/>
      <c r="DY152" s="496"/>
      <c r="DZ152" s="186" t="s">
        <v>62</v>
      </c>
      <c r="EA152" s="367"/>
      <c r="EB152" s="367"/>
      <c r="EC152" s="367"/>
      <c r="ED152" s="367"/>
      <c r="EE152" s="367"/>
      <c r="EF152" s="367"/>
      <c r="EG152" s="367"/>
      <c r="EH152" s="367"/>
      <c r="EI152" s="367"/>
      <c r="EJ152" s="367"/>
      <c r="EK152" s="367"/>
      <c r="EL152" s="367"/>
      <c r="EM152" s="368">
        <f t="shared" si="1186"/>
        <v>0</v>
      </c>
      <c r="EN152" s="102"/>
      <c r="EO152" s="496"/>
      <c r="EP152" s="186" t="s">
        <v>62</v>
      </c>
      <c r="EQ152" s="367"/>
      <c r="ER152" s="367"/>
      <c r="ES152" s="367"/>
      <c r="ET152" s="367"/>
      <c r="EU152" s="367"/>
      <c r="EV152" s="367"/>
      <c r="EW152" s="367"/>
      <c r="EX152" s="367"/>
      <c r="EY152" s="367"/>
      <c r="EZ152" s="367"/>
      <c r="FA152" s="367"/>
      <c r="FB152" s="367"/>
      <c r="FC152" s="368">
        <f t="shared" si="1187"/>
        <v>0</v>
      </c>
    </row>
    <row r="153" spans="1:160" x14ac:dyDescent="0.35">
      <c r="A153" s="496"/>
      <c r="B153" s="186" t="s">
        <v>61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149">
        <f t="shared" si="1188"/>
        <v>0</v>
      </c>
      <c r="O153" s="66">
        <f t="shared" si="1178"/>
        <v>0</v>
      </c>
      <c r="Q153" s="496"/>
      <c r="R153" s="186" t="s">
        <v>61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149">
        <f t="shared" si="1189"/>
        <v>0</v>
      </c>
      <c r="AE153" s="66">
        <f t="shared" si="1179"/>
        <v>0</v>
      </c>
      <c r="AG153" s="496"/>
      <c r="AH153" s="186" t="s">
        <v>61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149">
        <f t="shared" si="1180"/>
        <v>0</v>
      </c>
      <c r="AU153" s="66">
        <f t="shared" si="1181"/>
        <v>0</v>
      </c>
      <c r="AW153" s="496"/>
      <c r="AX153" s="186" t="s">
        <v>61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149">
        <f t="shared" si="1182"/>
        <v>0</v>
      </c>
      <c r="BK153" s="66">
        <f t="shared" si="1183"/>
        <v>0</v>
      </c>
      <c r="BM153" s="302">
        <v>0</v>
      </c>
      <c r="BN153" s="302">
        <v>0</v>
      </c>
      <c r="BO153" s="302">
        <v>0</v>
      </c>
      <c r="BP153" s="302">
        <v>0</v>
      </c>
      <c r="BQ153" s="302">
        <v>0</v>
      </c>
      <c r="BR153" s="302">
        <v>0</v>
      </c>
      <c r="BS153" s="302">
        <v>0</v>
      </c>
      <c r="BU153" s="302">
        <v>0</v>
      </c>
      <c r="BV153" s="302">
        <v>0</v>
      </c>
      <c r="BW153" s="302">
        <v>0</v>
      </c>
      <c r="BX153" s="302">
        <v>0</v>
      </c>
      <c r="BY153" s="302">
        <v>0</v>
      </c>
      <c r="BZ153" s="302">
        <v>0</v>
      </c>
      <c r="CA153" s="302">
        <v>0</v>
      </c>
      <c r="CC153" s="302">
        <v>0</v>
      </c>
      <c r="CD153" s="302">
        <v>0</v>
      </c>
      <c r="CE153" s="302">
        <v>0</v>
      </c>
      <c r="CF153" s="302">
        <v>0</v>
      </c>
      <c r="CG153" s="302">
        <v>0</v>
      </c>
      <c r="CH153" s="302">
        <v>0</v>
      </c>
      <c r="CI153" s="302">
        <v>0</v>
      </c>
      <c r="CK153" s="302">
        <v>0</v>
      </c>
      <c r="CL153" s="302">
        <v>0</v>
      </c>
      <c r="CM153" s="302">
        <v>0</v>
      </c>
      <c r="CN153" s="302">
        <v>0</v>
      </c>
      <c r="CO153" s="302">
        <v>0</v>
      </c>
      <c r="CP153" s="302">
        <v>0</v>
      </c>
      <c r="CQ153" s="302">
        <v>0</v>
      </c>
      <c r="CS153" s="496"/>
      <c r="CT153" s="186" t="s">
        <v>61</v>
      </c>
      <c r="CU153" s="367"/>
      <c r="CV153" s="367"/>
      <c r="CW153" s="367"/>
      <c r="CX153" s="367"/>
      <c r="CY153" s="367"/>
      <c r="CZ153" s="367"/>
      <c r="DA153" s="367"/>
      <c r="DB153" s="367"/>
      <c r="DC153" s="367"/>
      <c r="DD153" s="367"/>
      <c r="DE153" s="367"/>
      <c r="DF153" s="367"/>
      <c r="DG153" s="368">
        <f t="shared" si="1184"/>
        <v>0</v>
      </c>
      <c r="DH153" s="102"/>
      <c r="DI153" s="496"/>
      <c r="DJ153" s="186" t="s">
        <v>61</v>
      </c>
      <c r="DK153" s="367"/>
      <c r="DL153" s="367"/>
      <c r="DM153" s="367"/>
      <c r="DN153" s="367"/>
      <c r="DO153" s="367"/>
      <c r="DP153" s="367"/>
      <c r="DQ153" s="367"/>
      <c r="DR153" s="367"/>
      <c r="DS153" s="367"/>
      <c r="DT153" s="367"/>
      <c r="DU153" s="367"/>
      <c r="DV153" s="367"/>
      <c r="DW153" s="368">
        <f t="shared" si="1185"/>
        <v>0</v>
      </c>
      <c r="DX153" s="102"/>
      <c r="DY153" s="496"/>
      <c r="DZ153" s="186" t="s">
        <v>61</v>
      </c>
      <c r="EA153" s="367"/>
      <c r="EB153" s="367"/>
      <c r="EC153" s="367"/>
      <c r="ED153" s="367"/>
      <c r="EE153" s="367"/>
      <c r="EF153" s="367"/>
      <c r="EG153" s="367"/>
      <c r="EH153" s="367"/>
      <c r="EI153" s="367"/>
      <c r="EJ153" s="367"/>
      <c r="EK153" s="367"/>
      <c r="EL153" s="367"/>
      <c r="EM153" s="368">
        <f t="shared" si="1186"/>
        <v>0</v>
      </c>
      <c r="EN153" s="102"/>
      <c r="EO153" s="496"/>
      <c r="EP153" s="186" t="s">
        <v>61</v>
      </c>
      <c r="EQ153" s="367"/>
      <c r="ER153" s="367"/>
      <c r="ES153" s="367"/>
      <c r="ET153" s="367"/>
      <c r="EU153" s="367"/>
      <c r="EV153" s="367"/>
      <c r="EW153" s="367"/>
      <c r="EX153" s="367"/>
      <c r="EY153" s="367"/>
      <c r="EZ153" s="367"/>
      <c r="FA153" s="367"/>
      <c r="FB153" s="367"/>
      <c r="FC153" s="368">
        <f t="shared" si="1187"/>
        <v>0</v>
      </c>
    </row>
    <row r="154" spans="1:160" x14ac:dyDescent="0.35">
      <c r="A154" s="496"/>
      <c r="B154" s="186" t="s">
        <v>60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149">
        <f t="shared" si="1188"/>
        <v>0</v>
      </c>
      <c r="O154" s="66">
        <f t="shared" si="1178"/>
        <v>0</v>
      </c>
      <c r="Q154" s="496"/>
      <c r="R154" s="186" t="s">
        <v>60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149">
        <f t="shared" si="1189"/>
        <v>0</v>
      </c>
      <c r="AE154" s="66">
        <f t="shared" si="1179"/>
        <v>0</v>
      </c>
      <c r="AG154" s="496"/>
      <c r="AH154" s="186" t="s">
        <v>60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149">
        <f t="shared" si="1180"/>
        <v>0</v>
      </c>
      <c r="AU154" s="66">
        <f t="shared" si="1181"/>
        <v>0</v>
      </c>
      <c r="AW154" s="496"/>
      <c r="AX154" s="186" t="s">
        <v>60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149">
        <f t="shared" si="1182"/>
        <v>0</v>
      </c>
      <c r="BK154" s="66">
        <f t="shared" si="1183"/>
        <v>0</v>
      </c>
      <c r="BM154" s="302">
        <v>0</v>
      </c>
      <c r="BN154" s="302">
        <v>0</v>
      </c>
      <c r="BO154" s="302">
        <v>0</v>
      </c>
      <c r="BP154" s="302">
        <v>0</v>
      </c>
      <c r="BQ154" s="302">
        <v>0</v>
      </c>
      <c r="BR154" s="302">
        <v>0</v>
      </c>
      <c r="BS154" s="302">
        <v>0</v>
      </c>
      <c r="BU154" s="302">
        <v>0</v>
      </c>
      <c r="BV154" s="302">
        <v>0</v>
      </c>
      <c r="BW154" s="302">
        <v>0</v>
      </c>
      <c r="BX154" s="302">
        <v>0</v>
      </c>
      <c r="BY154" s="302">
        <v>0</v>
      </c>
      <c r="BZ154" s="302">
        <v>0</v>
      </c>
      <c r="CA154" s="302">
        <v>0</v>
      </c>
      <c r="CC154" s="302">
        <v>0</v>
      </c>
      <c r="CD154" s="302">
        <v>0</v>
      </c>
      <c r="CE154" s="302">
        <v>0</v>
      </c>
      <c r="CF154" s="302">
        <v>0</v>
      </c>
      <c r="CG154" s="302">
        <v>0</v>
      </c>
      <c r="CH154" s="302">
        <v>0</v>
      </c>
      <c r="CI154" s="302">
        <v>0</v>
      </c>
      <c r="CK154" s="302">
        <v>0</v>
      </c>
      <c r="CL154" s="302">
        <v>0</v>
      </c>
      <c r="CM154" s="302">
        <v>0</v>
      </c>
      <c r="CN154" s="302">
        <v>0</v>
      </c>
      <c r="CO154" s="302">
        <v>0</v>
      </c>
      <c r="CP154" s="302">
        <v>0</v>
      </c>
      <c r="CQ154" s="302">
        <v>0</v>
      </c>
      <c r="CS154" s="496"/>
      <c r="CT154" s="186" t="s">
        <v>60</v>
      </c>
      <c r="CU154" s="367"/>
      <c r="CV154" s="367"/>
      <c r="CW154" s="367"/>
      <c r="CX154" s="367"/>
      <c r="CY154" s="367"/>
      <c r="CZ154" s="367"/>
      <c r="DA154" s="367"/>
      <c r="DB154" s="367"/>
      <c r="DC154" s="367"/>
      <c r="DD154" s="367"/>
      <c r="DE154" s="367"/>
      <c r="DF154" s="367"/>
      <c r="DG154" s="368">
        <f t="shared" si="1184"/>
        <v>0</v>
      </c>
      <c r="DH154" s="102"/>
      <c r="DI154" s="496"/>
      <c r="DJ154" s="186" t="s">
        <v>60</v>
      </c>
      <c r="DK154" s="367"/>
      <c r="DL154" s="367"/>
      <c r="DM154" s="367"/>
      <c r="DN154" s="367"/>
      <c r="DO154" s="367"/>
      <c r="DP154" s="367"/>
      <c r="DQ154" s="367"/>
      <c r="DR154" s="367"/>
      <c r="DS154" s="367"/>
      <c r="DT154" s="367"/>
      <c r="DU154" s="367"/>
      <c r="DV154" s="367"/>
      <c r="DW154" s="368">
        <f t="shared" si="1185"/>
        <v>0</v>
      </c>
      <c r="DX154" s="102"/>
      <c r="DY154" s="496"/>
      <c r="DZ154" s="186" t="s">
        <v>60</v>
      </c>
      <c r="EA154" s="367"/>
      <c r="EB154" s="367"/>
      <c r="EC154" s="367"/>
      <c r="ED154" s="367"/>
      <c r="EE154" s="367"/>
      <c r="EF154" s="367"/>
      <c r="EG154" s="367"/>
      <c r="EH154" s="367"/>
      <c r="EI154" s="367"/>
      <c r="EJ154" s="367"/>
      <c r="EK154" s="367"/>
      <c r="EL154" s="367"/>
      <c r="EM154" s="368">
        <f t="shared" si="1186"/>
        <v>0</v>
      </c>
      <c r="EN154" s="102"/>
      <c r="EO154" s="496"/>
      <c r="EP154" s="186" t="s">
        <v>60</v>
      </c>
      <c r="EQ154" s="367"/>
      <c r="ER154" s="367"/>
      <c r="ES154" s="367"/>
      <c r="ET154" s="367"/>
      <c r="EU154" s="367"/>
      <c r="EV154" s="367"/>
      <c r="EW154" s="367"/>
      <c r="EX154" s="367"/>
      <c r="EY154" s="367"/>
      <c r="EZ154" s="367"/>
      <c r="FA154" s="367"/>
      <c r="FB154" s="367"/>
      <c r="FC154" s="368">
        <f t="shared" si="1187"/>
        <v>0</v>
      </c>
    </row>
    <row r="155" spans="1:160" x14ac:dyDescent="0.35">
      <c r="A155" s="496"/>
      <c r="B155" s="186" t="s">
        <v>59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149">
        <f t="shared" si="1188"/>
        <v>0</v>
      </c>
      <c r="O155" s="66">
        <f t="shared" si="1178"/>
        <v>0</v>
      </c>
      <c r="Q155" s="496"/>
      <c r="R155" s="186" t="s">
        <v>59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149">
        <f t="shared" si="1189"/>
        <v>0</v>
      </c>
      <c r="AE155" s="66">
        <f t="shared" si="1179"/>
        <v>0</v>
      </c>
      <c r="AG155" s="496"/>
      <c r="AH155" s="186" t="s">
        <v>59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149">
        <f t="shared" si="1180"/>
        <v>0</v>
      </c>
      <c r="AU155" s="66">
        <f t="shared" si="1181"/>
        <v>0</v>
      </c>
      <c r="AW155" s="496"/>
      <c r="AX155" s="186" t="s">
        <v>59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149">
        <f t="shared" si="1182"/>
        <v>0</v>
      </c>
      <c r="BK155" s="66">
        <f t="shared" si="1183"/>
        <v>0</v>
      </c>
      <c r="BM155" s="302">
        <v>0</v>
      </c>
      <c r="BN155" s="302">
        <v>0</v>
      </c>
      <c r="BO155" s="302">
        <v>0</v>
      </c>
      <c r="BP155" s="302">
        <v>0</v>
      </c>
      <c r="BQ155" s="302">
        <v>0</v>
      </c>
      <c r="BR155" s="302">
        <v>0</v>
      </c>
      <c r="BS155" s="302">
        <v>0</v>
      </c>
      <c r="BU155" s="302">
        <v>0</v>
      </c>
      <c r="BV155" s="302">
        <v>0</v>
      </c>
      <c r="BW155" s="302">
        <v>0</v>
      </c>
      <c r="BX155" s="302">
        <v>0</v>
      </c>
      <c r="BY155" s="302">
        <v>0</v>
      </c>
      <c r="BZ155" s="302">
        <v>0</v>
      </c>
      <c r="CA155" s="302">
        <v>0</v>
      </c>
      <c r="CC155" s="302">
        <v>0</v>
      </c>
      <c r="CD155" s="302">
        <v>0</v>
      </c>
      <c r="CE155" s="302">
        <v>0</v>
      </c>
      <c r="CF155" s="302">
        <v>0</v>
      </c>
      <c r="CG155" s="302">
        <v>0</v>
      </c>
      <c r="CH155" s="302">
        <v>0</v>
      </c>
      <c r="CI155" s="302">
        <v>0</v>
      </c>
      <c r="CK155" s="302">
        <v>0</v>
      </c>
      <c r="CL155" s="302">
        <v>0</v>
      </c>
      <c r="CM155" s="302">
        <v>0</v>
      </c>
      <c r="CN155" s="302">
        <v>0</v>
      </c>
      <c r="CO155" s="302">
        <v>0</v>
      </c>
      <c r="CP155" s="302">
        <v>0</v>
      </c>
      <c r="CQ155" s="302">
        <v>0</v>
      </c>
      <c r="CS155" s="496"/>
      <c r="CT155" s="186" t="s">
        <v>59</v>
      </c>
      <c r="CU155" s="367"/>
      <c r="CV155" s="367"/>
      <c r="CW155" s="367"/>
      <c r="CX155" s="367"/>
      <c r="CY155" s="367"/>
      <c r="CZ155" s="367"/>
      <c r="DA155" s="367"/>
      <c r="DB155" s="367"/>
      <c r="DC155" s="367"/>
      <c r="DD155" s="367"/>
      <c r="DE155" s="367"/>
      <c r="DF155" s="367"/>
      <c r="DG155" s="368">
        <f t="shared" si="1184"/>
        <v>0</v>
      </c>
      <c r="DH155" s="102"/>
      <c r="DI155" s="496"/>
      <c r="DJ155" s="186" t="s">
        <v>59</v>
      </c>
      <c r="DK155" s="367"/>
      <c r="DL155" s="367"/>
      <c r="DM155" s="367"/>
      <c r="DN155" s="367"/>
      <c r="DO155" s="367"/>
      <c r="DP155" s="367"/>
      <c r="DQ155" s="367"/>
      <c r="DR155" s="367"/>
      <c r="DS155" s="367"/>
      <c r="DT155" s="367"/>
      <c r="DU155" s="367"/>
      <c r="DV155" s="367"/>
      <c r="DW155" s="368">
        <f t="shared" si="1185"/>
        <v>0</v>
      </c>
      <c r="DX155" s="102"/>
      <c r="DY155" s="496"/>
      <c r="DZ155" s="186" t="s">
        <v>59</v>
      </c>
      <c r="EA155" s="367"/>
      <c r="EB155" s="367"/>
      <c r="EC155" s="367"/>
      <c r="ED155" s="367"/>
      <c r="EE155" s="367"/>
      <c r="EF155" s="367"/>
      <c r="EG155" s="367"/>
      <c r="EH155" s="367"/>
      <c r="EI155" s="367"/>
      <c r="EJ155" s="367"/>
      <c r="EK155" s="367"/>
      <c r="EL155" s="367"/>
      <c r="EM155" s="368">
        <f t="shared" si="1186"/>
        <v>0</v>
      </c>
      <c r="EN155" s="102"/>
      <c r="EO155" s="496"/>
      <c r="EP155" s="186" t="s">
        <v>59</v>
      </c>
      <c r="EQ155" s="367"/>
      <c r="ER155" s="367"/>
      <c r="ES155" s="367"/>
      <c r="ET155" s="367"/>
      <c r="EU155" s="367"/>
      <c r="EV155" s="367"/>
      <c r="EW155" s="367"/>
      <c r="EX155" s="367"/>
      <c r="EY155" s="367"/>
      <c r="EZ155" s="367"/>
      <c r="FA155" s="367"/>
      <c r="FB155" s="367"/>
      <c r="FC155" s="368">
        <f t="shared" si="1187"/>
        <v>0</v>
      </c>
    </row>
    <row r="156" spans="1:160" x14ac:dyDescent="0.35">
      <c r="A156" s="496"/>
      <c r="B156" s="186" t="s">
        <v>58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149">
        <f t="shared" si="1188"/>
        <v>0</v>
      </c>
      <c r="O156" s="66">
        <f t="shared" si="1178"/>
        <v>0</v>
      </c>
      <c r="Q156" s="496"/>
      <c r="R156" s="186" t="s">
        <v>58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149">
        <f t="shared" si="1189"/>
        <v>0</v>
      </c>
      <c r="AE156" s="66">
        <f t="shared" si="1179"/>
        <v>0</v>
      </c>
      <c r="AG156" s="496"/>
      <c r="AH156" s="186" t="s">
        <v>58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149">
        <f t="shared" si="1180"/>
        <v>0</v>
      </c>
      <c r="AU156" s="66">
        <f t="shared" si="1181"/>
        <v>0</v>
      </c>
      <c r="AW156" s="496"/>
      <c r="AX156" s="186" t="s">
        <v>58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149">
        <f t="shared" si="1182"/>
        <v>0</v>
      </c>
      <c r="BK156" s="66">
        <f t="shared" si="1183"/>
        <v>0</v>
      </c>
      <c r="BM156" s="302">
        <v>0</v>
      </c>
      <c r="BN156" s="302">
        <v>0</v>
      </c>
      <c r="BO156" s="302">
        <v>0</v>
      </c>
      <c r="BP156" s="302">
        <v>0</v>
      </c>
      <c r="BQ156" s="302">
        <v>0</v>
      </c>
      <c r="BR156" s="302">
        <v>0</v>
      </c>
      <c r="BS156" s="302">
        <v>0</v>
      </c>
      <c r="BU156" s="302">
        <v>0</v>
      </c>
      <c r="BV156" s="302">
        <v>0</v>
      </c>
      <c r="BW156" s="302">
        <v>0</v>
      </c>
      <c r="BX156" s="302">
        <v>0</v>
      </c>
      <c r="BY156" s="302">
        <v>0</v>
      </c>
      <c r="BZ156" s="302">
        <v>0</v>
      </c>
      <c r="CA156" s="302">
        <v>0</v>
      </c>
      <c r="CC156" s="302">
        <v>0</v>
      </c>
      <c r="CD156" s="302">
        <v>0</v>
      </c>
      <c r="CE156" s="302">
        <v>0</v>
      </c>
      <c r="CF156" s="302">
        <v>0</v>
      </c>
      <c r="CG156" s="302">
        <v>0</v>
      </c>
      <c r="CH156" s="302">
        <v>0</v>
      </c>
      <c r="CI156" s="302">
        <v>0</v>
      </c>
      <c r="CK156" s="302">
        <v>0</v>
      </c>
      <c r="CL156" s="302">
        <v>0</v>
      </c>
      <c r="CM156" s="302">
        <v>0</v>
      </c>
      <c r="CN156" s="302">
        <v>0</v>
      </c>
      <c r="CO156" s="302">
        <v>0</v>
      </c>
      <c r="CP156" s="302">
        <v>0</v>
      </c>
      <c r="CQ156" s="302">
        <v>0</v>
      </c>
      <c r="CS156" s="496"/>
      <c r="CT156" s="186" t="s">
        <v>58</v>
      </c>
      <c r="CU156" s="367"/>
      <c r="CV156" s="367"/>
      <c r="CW156" s="367"/>
      <c r="CX156" s="367"/>
      <c r="CY156" s="367"/>
      <c r="CZ156" s="367"/>
      <c r="DA156" s="367"/>
      <c r="DB156" s="367"/>
      <c r="DC156" s="367"/>
      <c r="DD156" s="367"/>
      <c r="DE156" s="367"/>
      <c r="DF156" s="367"/>
      <c r="DG156" s="368">
        <f t="shared" si="1184"/>
        <v>0</v>
      </c>
      <c r="DH156" s="102"/>
      <c r="DI156" s="496"/>
      <c r="DJ156" s="186" t="s">
        <v>58</v>
      </c>
      <c r="DK156" s="367"/>
      <c r="DL156" s="367"/>
      <c r="DM156" s="367"/>
      <c r="DN156" s="367"/>
      <c r="DO156" s="367"/>
      <c r="DP156" s="367"/>
      <c r="DQ156" s="367"/>
      <c r="DR156" s="367"/>
      <c r="DS156" s="367"/>
      <c r="DT156" s="367"/>
      <c r="DU156" s="367"/>
      <c r="DV156" s="367"/>
      <c r="DW156" s="368">
        <f t="shared" si="1185"/>
        <v>0</v>
      </c>
      <c r="DX156" s="102"/>
      <c r="DY156" s="496"/>
      <c r="DZ156" s="186" t="s">
        <v>58</v>
      </c>
      <c r="EA156" s="367"/>
      <c r="EB156" s="367"/>
      <c r="EC156" s="367"/>
      <c r="ED156" s="367"/>
      <c r="EE156" s="367"/>
      <c r="EF156" s="367"/>
      <c r="EG156" s="367"/>
      <c r="EH156" s="367"/>
      <c r="EI156" s="367"/>
      <c r="EJ156" s="367"/>
      <c r="EK156" s="367"/>
      <c r="EL156" s="367"/>
      <c r="EM156" s="368">
        <f t="shared" si="1186"/>
        <v>0</v>
      </c>
      <c r="EN156" s="102"/>
      <c r="EO156" s="496"/>
      <c r="EP156" s="186" t="s">
        <v>58</v>
      </c>
      <c r="EQ156" s="367"/>
      <c r="ER156" s="367"/>
      <c r="ES156" s="367"/>
      <c r="ET156" s="367"/>
      <c r="EU156" s="367"/>
      <c r="EV156" s="367"/>
      <c r="EW156" s="367"/>
      <c r="EX156" s="367"/>
      <c r="EY156" s="367"/>
      <c r="EZ156" s="367"/>
      <c r="FA156" s="367"/>
      <c r="FB156" s="367"/>
      <c r="FC156" s="368">
        <f t="shared" si="1187"/>
        <v>0</v>
      </c>
    </row>
    <row r="157" spans="1:160" x14ac:dyDescent="0.35">
      <c r="A157" s="496"/>
      <c r="B157" s="186" t="s">
        <v>57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149">
        <f t="shared" si="1188"/>
        <v>0</v>
      </c>
      <c r="O157" s="66">
        <f t="shared" si="1178"/>
        <v>0</v>
      </c>
      <c r="Q157" s="496"/>
      <c r="R157" s="186" t="s">
        <v>57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149">
        <f t="shared" si="1189"/>
        <v>0</v>
      </c>
      <c r="AE157" s="66">
        <f t="shared" si="1179"/>
        <v>0</v>
      </c>
      <c r="AG157" s="496"/>
      <c r="AH157" s="186" t="s">
        <v>57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149">
        <f t="shared" si="1180"/>
        <v>0</v>
      </c>
      <c r="AU157" s="66">
        <f t="shared" si="1181"/>
        <v>0</v>
      </c>
      <c r="AW157" s="496"/>
      <c r="AX157" s="186" t="s">
        <v>57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149">
        <f t="shared" si="1182"/>
        <v>0</v>
      </c>
      <c r="BK157" s="66">
        <f t="shared" si="1183"/>
        <v>0</v>
      </c>
      <c r="BM157" s="302">
        <v>0</v>
      </c>
      <c r="BN157" s="302">
        <v>0</v>
      </c>
      <c r="BO157" s="302">
        <v>0</v>
      </c>
      <c r="BP157" s="302">
        <v>0</v>
      </c>
      <c r="BQ157" s="302">
        <v>0</v>
      </c>
      <c r="BR157" s="302">
        <v>0</v>
      </c>
      <c r="BS157" s="302">
        <v>0</v>
      </c>
      <c r="BU157" s="302">
        <v>0</v>
      </c>
      <c r="BV157" s="302">
        <v>0</v>
      </c>
      <c r="BW157" s="302">
        <v>0</v>
      </c>
      <c r="BX157" s="302">
        <v>0</v>
      </c>
      <c r="BY157" s="302">
        <v>0</v>
      </c>
      <c r="BZ157" s="302">
        <v>0</v>
      </c>
      <c r="CA157" s="302">
        <v>0</v>
      </c>
      <c r="CC157" s="302">
        <v>0</v>
      </c>
      <c r="CD157" s="302">
        <v>0</v>
      </c>
      <c r="CE157" s="302">
        <v>0</v>
      </c>
      <c r="CF157" s="302">
        <v>0</v>
      </c>
      <c r="CG157" s="302">
        <v>0</v>
      </c>
      <c r="CH157" s="302">
        <v>0</v>
      </c>
      <c r="CI157" s="302">
        <v>0</v>
      </c>
      <c r="CK157" s="302">
        <v>0</v>
      </c>
      <c r="CL157" s="302">
        <v>0</v>
      </c>
      <c r="CM157" s="302">
        <v>0</v>
      </c>
      <c r="CN157" s="302">
        <v>0</v>
      </c>
      <c r="CO157" s="302">
        <v>0</v>
      </c>
      <c r="CP157" s="302">
        <v>0</v>
      </c>
      <c r="CQ157" s="302">
        <v>0</v>
      </c>
      <c r="CS157" s="496"/>
      <c r="CT157" s="186" t="s">
        <v>57</v>
      </c>
      <c r="CU157" s="367"/>
      <c r="CV157" s="367"/>
      <c r="CW157" s="367"/>
      <c r="CX157" s="367"/>
      <c r="CY157" s="367"/>
      <c r="CZ157" s="367"/>
      <c r="DA157" s="367"/>
      <c r="DB157" s="367"/>
      <c r="DC157" s="367"/>
      <c r="DD157" s="367"/>
      <c r="DE157" s="367"/>
      <c r="DF157" s="367"/>
      <c r="DG157" s="368">
        <f t="shared" si="1184"/>
        <v>0</v>
      </c>
      <c r="DH157" s="102"/>
      <c r="DI157" s="496"/>
      <c r="DJ157" s="186" t="s">
        <v>57</v>
      </c>
      <c r="DK157" s="367"/>
      <c r="DL157" s="367"/>
      <c r="DM157" s="367"/>
      <c r="DN157" s="367"/>
      <c r="DO157" s="367"/>
      <c r="DP157" s="367"/>
      <c r="DQ157" s="367"/>
      <c r="DR157" s="367"/>
      <c r="DS157" s="367"/>
      <c r="DT157" s="367"/>
      <c r="DU157" s="367"/>
      <c r="DV157" s="367"/>
      <c r="DW157" s="368">
        <f t="shared" si="1185"/>
        <v>0</v>
      </c>
      <c r="DX157" s="102"/>
      <c r="DY157" s="496"/>
      <c r="DZ157" s="186" t="s">
        <v>57</v>
      </c>
      <c r="EA157" s="367"/>
      <c r="EB157" s="367"/>
      <c r="EC157" s="367"/>
      <c r="ED157" s="367"/>
      <c r="EE157" s="367"/>
      <c r="EF157" s="367"/>
      <c r="EG157" s="367"/>
      <c r="EH157" s="367"/>
      <c r="EI157" s="367"/>
      <c r="EJ157" s="367"/>
      <c r="EK157" s="367"/>
      <c r="EL157" s="367"/>
      <c r="EM157" s="368">
        <f t="shared" si="1186"/>
        <v>0</v>
      </c>
      <c r="EN157" s="102"/>
      <c r="EO157" s="496"/>
      <c r="EP157" s="186" t="s">
        <v>57</v>
      </c>
      <c r="EQ157" s="367"/>
      <c r="ER157" s="367"/>
      <c r="ES157" s="367"/>
      <c r="ET157" s="367"/>
      <c r="EU157" s="367"/>
      <c r="EV157" s="367"/>
      <c r="EW157" s="367"/>
      <c r="EX157" s="367"/>
      <c r="EY157" s="367"/>
      <c r="EZ157" s="367"/>
      <c r="FA157" s="367"/>
      <c r="FB157" s="367"/>
      <c r="FC157" s="368">
        <f t="shared" si="1187"/>
        <v>0</v>
      </c>
    </row>
    <row r="158" spans="1:160" x14ac:dyDescent="0.35">
      <c r="A158" s="496"/>
      <c r="B158" s="186" t="s">
        <v>56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149">
        <f t="shared" si="1188"/>
        <v>0</v>
      </c>
      <c r="O158" s="66">
        <f t="shared" si="1178"/>
        <v>0</v>
      </c>
      <c r="Q158" s="496"/>
      <c r="R158" s="186" t="s">
        <v>56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149">
        <f t="shared" si="1189"/>
        <v>0</v>
      </c>
      <c r="AE158" s="66">
        <f t="shared" si="1179"/>
        <v>0</v>
      </c>
      <c r="AG158" s="496"/>
      <c r="AH158" s="186" t="s">
        <v>56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149">
        <f t="shared" si="1180"/>
        <v>0</v>
      </c>
      <c r="AU158" s="66">
        <f t="shared" si="1181"/>
        <v>0</v>
      </c>
      <c r="AW158" s="496"/>
      <c r="AX158" s="186" t="s">
        <v>56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149">
        <f t="shared" si="1182"/>
        <v>0</v>
      </c>
      <c r="BK158" s="66">
        <f t="shared" si="1183"/>
        <v>0</v>
      </c>
      <c r="BM158" s="302">
        <v>0</v>
      </c>
      <c r="BN158" s="302">
        <v>0</v>
      </c>
      <c r="BO158" s="302">
        <v>0</v>
      </c>
      <c r="BP158" s="302">
        <v>0</v>
      </c>
      <c r="BQ158" s="302">
        <v>0</v>
      </c>
      <c r="BR158" s="302">
        <v>0</v>
      </c>
      <c r="BS158" s="302">
        <v>0</v>
      </c>
      <c r="BU158" s="302">
        <v>0</v>
      </c>
      <c r="BV158" s="302">
        <v>0</v>
      </c>
      <c r="BW158" s="302">
        <v>0</v>
      </c>
      <c r="BX158" s="302">
        <v>0</v>
      </c>
      <c r="BY158" s="302">
        <v>0</v>
      </c>
      <c r="BZ158" s="302">
        <v>0</v>
      </c>
      <c r="CA158" s="302">
        <v>0</v>
      </c>
      <c r="CC158" s="302">
        <v>0</v>
      </c>
      <c r="CD158" s="302">
        <v>0</v>
      </c>
      <c r="CE158" s="302">
        <v>0</v>
      </c>
      <c r="CF158" s="302">
        <v>0</v>
      </c>
      <c r="CG158" s="302">
        <v>0</v>
      </c>
      <c r="CH158" s="302">
        <v>0</v>
      </c>
      <c r="CI158" s="302">
        <v>0</v>
      </c>
      <c r="CK158" s="302">
        <v>0</v>
      </c>
      <c r="CL158" s="302">
        <v>0</v>
      </c>
      <c r="CM158" s="302">
        <v>0</v>
      </c>
      <c r="CN158" s="302">
        <v>0</v>
      </c>
      <c r="CO158" s="302">
        <v>0</v>
      </c>
      <c r="CP158" s="302">
        <v>0</v>
      </c>
      <c r="CQ158" s="302">
        <v>0</v>
      </c>
      <c r="CS158" s="496"/>
      <c r="CT158" s="186" t="s">
        <v>56</v>
      </c>
      <c r="CU158" s="367"/>
      <c r="CV158" s="367"/>
      <c r="CW158" s="367"/>
      <c r="CX158" s="367"/>
      <c r="CY158" s="367"/>
      <c r="CZ158" s="367"/>
      <c r="DA158" s="367"/>
      <c r="DB158" s="367"/>
      <c r="DC158" s="367"/>
      <c r="DD158" s="367"/>
      <c r="DE158" s="367"/>
      <c r="DF158" s="367"/>
      <c r="DG158" s="368">
        <f t="shared" si="1184"/>
        <v>0</v>
      </c>
      <c r="DH158" s="102"/>
      <c r="DI158" s="496"/>
      <c r="DJ158" s="186" t="s">
        <v>56</v>
      </c>
      <c r="DK158" s="367"/>
      <c r="DL158" s="367"/>
      <c r="DM158" s="367"/>
      <c r="DN158" s="367"/>
      <c r="DO158" s="367"/>
      <c r="DP158" s="367"/>
      <c r="DQ158" s="367"/>
      <c r="DR158" s="367"/>
      <c r="DS158" s="367"/>
      <c r="DT158" s="367"/>
      <c r="DU158" s="367"/>
      <c r="DV158" s="367"/>
      <c r="DW158" s="368">
        <f t="shared" si="1185"/>
        <v>0</v>
      </c>
      <c r="DX158" s="102"/>
      <c r="DY158" s="496"/>
      <c r="DZ158" s="186" t="s">
        <v>56</v>
      </c>
      <c r="EA158" s="367"/>
      <c r="EB158" s="367"/>
      <c r="EC158" s="367"/>
      <c r="ED158" s="367"/>
      <c r="EE158" s="367"/>
      <c r="EF158" s="367"/>
      <c r="EG158" s="367"/>
      <c r="EH158" s="367"/>
      <c r="EI158" s="367"/>
      <c r="EJ158" s="367"/>
      <c r="EK158" s="367"/>
      <c r="EL158" s="367"/>
      <c r="EM158" s="368">
        <f t="shared" si="1186"/>
        <v>0</v>
      </c>
      <c r="EN158" s="102"/>
      <c r="EO158" s="496"/>
      <c r="EP158" s="186" t="s">
        <v>56</v>
      </c>
      <c r="EQ158" s="367"/>
      <c r="ER158" s="367"/>
      <c r="ES158" s="367"/>
      <c r="ET158" s="367"/>
      <c r="EU158" s="367"/>
      <c r="EV158" s="367"/>
      <c r="EW158" s="367"/>
      <c r="EX158" s="367"/>
      <c r="EY158" s="367"/>
      <c r="EZ158" s="367"/>
      <c r="FA158" s="367"/>
      <c r="FB158" s="367"/>
      <c r="FC158" s="368">
        <f t="shared" si="1187"/>
        <v>0</v>
      </c>
    </row>
    <row r="159" spans="1:160" x14ac:dyDescent="0.35">
      <c r="A159" s="496"/>
      <c r="B159" s="186" t="s">
        <v>55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149">
        <f t="shared" si="1188"/>
        <v>0</v>
      </c>
      <c r="O159" s="66">
        <f t="shared" si="1178"/>
        <v>0</v>
      </c>
      <c r="Q159" s="496"/>
      <c r="R159" s="186" t="s">
        <v>55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149">
        <f t="shared" si="1189"/>
        <v>0</v>
      </c>
      <c r="AE159" s="66">
        <f t="shared" si="1179"/>
        <v>0</v>
      </c>
      <c r="AG159" s="496"/>
      <c r="AH159" s="186" t="s">
        <v>55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149">
        <f t="shared" si="1180"/>
        <v>0</v>
      </c>
      <c r="AU159" s="66">
        <f t="shared" si="1181"/>
        <v>0</v>
      </c>
      <c r="AW159" s="496"/>
      <c r="AX159" s="186" t="s">
        <v>55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149">
        <f t="shared" si="1182"/>
        <v>0</v>
      </c>
      <c r="BK159" s="66">
        <f t="shared" si="1183"/>
        <v>0</v>
      </c>
      <c r="BM159" s="302">
        <v>0</v>
      </c>
      <c r="BN159" s="302">
        <v>0</v>
      </c>
      <c r="BO159" s="302">
        <v>0</v>
      </c>
      <c r="BP159" s="302">
        <v>0</v>
      </c>
      <c r="BQ159" s="302">
        <v>0</v>
      </c>
      <c r="BR159" s="302">
        <v>0</v>
      </c>
      <c r="BS159" s="302">
        <v>0</v>
      </c>
      <c r="BU159" s="302">
        <v>0</v>
      </c>
      <c r="BV159" s="302">
        <v>0</v>
      </c>
      <c r="BW159" s="302">
        <v>0</v>
      </c>
      <c r="BX159" s="302">
        <v>0</v>
      </c>
      <c r="BY159" s="302">
        <v>0</v>
      </c>
      <c r="BZ159" s="302">
        <v>0</v>
      </c>
      <c r="CA159" s="302">
        <v>0</v>
      </c>
      <c r="CC159" s="302">
        <v>0</v>
      </c>
      <c r="CD159" s="302">
        <v>0</v>
      </c>
      <c r="CE159" s="302">
        <v>0</v>
      </c>
      <c r="CF159" s="302">
        <v>0</v>
      </c>
      <c r="CG159" s="302">
        <v>0</v>
      </c>
      <c r="CH159" s="302">
        <v>0</v>
      </c>
      <c r="CI159" s="302">
        <v>0</v>
      </c>
      <c r="CK159" s="302">
        <v>0</v>
      </c>
      <c r="CL159" s="302">
        <v>0</v>
      </c>
      <c r="CM159" s="302">
        <v>0</v>
      </c>
      <c r="CN159" s="302">
        <v>0</v>
      </c>
      <c r="CO159" s="302">
        <v>0</v>
      </c>
      <c r="CP159" s="302">
        <v>0</v>
      </c>
      <c r="CQ159" s="302">
        <v>0</v>
      </c>
      <c r="CS159" s="496"/>
      <c r="CT159" s="186" t="s">
        <v>55</v>
      </c>
      <c r="CU159" s="367"/>
      <c r="CV159" s="367"/>
      <c r="CW159" s="367"/>
      <c r="CX159" s="367"/>
      <c r="CY159" s="367"/>
      <c r="CZ159" s="367"/>
      <c r="DA159" s="367"/>
      <c r="DB159" s="367"/>
      <c r="DC159" s="367"/>
      <c r="DD159" s="367"/>
      <c r="DE159" s="367"/>
      <c r="DF159" s="367"/>
      <c r="DG159" s="368">
        <f t="shared" si="1184"/>
        <v>0</v>
      </c>
      <c r="DH159" s="102"/>
      <c r="DI159" s="496"/>
      <c r="DJ159" s="186" t="s">
        <v>55</v>
      </c>
      <c r="DK159" s="367"/>
      <c r="DL159" s="367"/>
      <c r="DM159" s="367"/>
      <c r="DN159" s="367"/>
      <c r="DO159" s="367"/>
      <c r="DP159" s="367"/>
      <c r="DQ159" s="367"/>
      <c r="DR159" s="367"/>
      <c r="DS159" s="367"/>
      <c r="DT159" s="367"/>
      <c r="DU159" s="367"/>
      <c r="DV159" s="367"/>
      <c r="DW159" s="368">
        <f t="shared" si="1185"/>
        <v>0</v>
      </c>
      <c r="DX159" s="102"/>
      <c r="DY159" s="496"/>
      <c r="DZ159" s="186" t="s">
        <v>55</v>
      </c>
      <c r="EA159" s="367"/>
      <c r="EB159" s="367"/>
      <c r="EC159" s="367"/>
      <c r="ED159" s="367"/>
      <c r="EE159" s="367"/>
      <c r="EF159" s="367"/>
      <c r="EG159" s="367"/>
      <c r="EH159" s="367"/>
      <c r="EI159" s="367"/>
      <c r="EJ159" s="367"/>
      <c r="EK159" s="367"/>
      <c r="EL159" s="367"/>
      <c r="EM159" s="368">
        <f t="shared" si="1186"/>
        <v>0</v>
      </c>
      <c r="EN159" s="102"/>
      <c r="EO159" s="496"/>
      <c r="EP159" s="186" t="s">
        <v>55</v>
      </c>
      <c r="EQ159" s="367"/>
      <c r="ER159" s="367"/>
      <c r="ES159" s="367"/>
      <c r="ET159" s="367"/>
      <c r="EU159" s="367"/>
      <c r="EV159" s="367"/>
      <c r="EW159" s="367"/>
      <c r="EX159" s="367"/>
      <c r="EY159" s="367"/>
      <c r="EZ159" s="367"/>
      <c r="FA159" s="367"/>
      <c r="FB159" s="367"/>
      <c r="FC159" s="368">
        <f t="shared" si="1187"/>
        <v>0</v>
      </c>
    </row>
    <row r="160" spans="1:160" ht="15" thickBot="1" x14ac:dyDescent="0.4">
      <c r="A160" s="497"/>
      <c r="B160" s="186" t="s">
        <v>54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149">
        <f t="shared" si="1188"/>
        <v>0</v>
      </c>
      <c r="O160" s="66">
        <f t="shared" si="1178"/>
        <v>0</v>
      </c>
      <c r="Q160" s="497"/>
      <c r="R160" s="186" t="s">
        <v>54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149">
        <f t="shared" si="1189"/>
        <v>0</v>
      </c>
      <c r="AE160" s="66">
        <f t="shared" si="1179"/>
        <v>0</v>
      </c>
      <c r="AG160" s="497"/>
      <c r="AH160" s="186" t="s">
        <v>54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149">
        <f t="shared" si="1180"/>
        <v>0</v>
      </c>
      <c r="AU160" s="66">
        <f t="shared" si="1181"/>
        <v>0</v>
      </c>
      <c r="AW160" s="497"/>
      <c r="AX160" s="186" t="s">
        <v>54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149">
        <f t="shared" si="1182"/>
        <v>0</v>
      </c>
      <c r="BK160" s="66">
        <f t="shared" si="1183"/>
        <v>0</v>
      </c>
      <c r="BM160" s="302">
        <v>0</v>
      </c>
      <c r="BN160" s="302">
        <v>0</v>
      </c>
      <c r="BO160" s="302">
        <v>0</v>
      </c>
      <c r="BP160" s="302">
        <v>0</v>
      </c>
      <c r="BQ160" s="302">
        <v>0</v>
      </c>
      <c r="BR160" s="302">
        <v>0</v>
      </c>
      <c r="BS160" s="302">
        <v>0</v>
      </c>
      <c r="BU160" s="302">
        <v>0</v>
      </c>
      <c r="BV160" s="302">
        <v>0</v>
      </c>
      <c r="BW160" s="302">
        <v>0</v>
      </c>
      <c r="BX160" s="302">
        <v>0</v>
      </c>
      <c r="BY160" s="302">
        <v>0</v>
      </c>
      <c r="BZ160" s="302">
        <v>0</v>
      </c>
      <c r="CA160" s="302">
        <v>0</v>
      </c>
      <c r="CC160" s="302">
        <v>0</v>
      </c>
      <c r="CD160" s="302">
        <v>0</v>
      </c>
      <c r="CE160" s="302">
        <v>0</v>
      </c>
      <c r="CF160" s="302">
        <v>0</v>
      </c>
      <c r="CG160" s="302">
        <v>0</v>
      </c>
      <c r="CH160" s="302">
        <v>0</v>
      </c>
      <c r="CI160" s="302">
        <v>0</v>
      </c>
      <c r="CK160" s="302">
        <v>0</v>
      </c>
      <c r="CL160" s="302">
        <v>0</v>
      </c>
      <c r="CM160" s="302">
        <v>0</v>
      </c>
      <c r="CN160" s="302">
        <v>0</v>
      </c>
      <c r="CO160" s="302">
        <v>0</v>
      </c>
      <c r="CP160" s="302">
        <v>0</v>
      </c>
      <c r="CQ160" s="302">
        <v>0</v>
      </c>
      <c r="CS160" s="497"/>
      <c r="CT160" s="186" t="s">
        <v>54</v>
      </c>
      <c r="CU160" s="367"/>
      <c r="CV160" s="367"/>
      <c r="CW160" s="367"/>
      <c r="CX160" s="367"/>
      <c r="CY160" s="367"/>
      <c r="CZ160" s="367"/>
      <c r="DA160" s="367"/>
      <c r="DB160" s="367"/>
      <c r="DC160" s="367"/>
      <c r="DD160" s="367"/>
      <c r="DE160" s="367"/>
      <c r="DF160" s="367"/>
      <c r="DG160" s="368">
        <f t="shared" si="1184"/>
        <v>0</v>
      </c>
      <c r="DH160" s="102"/>
      <c r="DI160" s="497"/>
      <c r="DJ160" s="186" t="s">
        <v>54</v>
      </c>
      <c r="DK160" s="367"/>
      <c r="DL160" s="367"/>
      <c r="DM160" s="367"/>
      <c r="DN160" s="367"/>
      <c r="DO160" s="367"/>
      <c r="DP160" s="367"/>
      <c r="DQ160" s="367"/>
      <c r="DR160" s="367"/>
      <c r="DS160" s="367"/>
      <c r="DT160" s="367"/>
      <c r="DU160" s="367"/>
      <c r="DV160" s="367"/>
      <c r="DW160" s="368">
        <f t="shared" si="1185"/>
        <v>0</v>
      </c>
      <c r="DX160" s="102"/>
      <c r="DY160" s="497"/>
      <c r="DZ160" s="186" t="s">
        <v>54</v>
      </c>
      <c r="EA160" s="367"/>
      <c r="EB160" s="367"/>
      <c r="EC160" s="367"/>
      <c r="ED160" s="367"/>
      <c r="EE160" s="367"/>
      <c r="EF160" s="367"/>
      <c r="EG160" s="367"/>
      <c r="EH160" s="367"/>
      <c r="EI160" s="367"/>
      <c r="EJ160" s="367"/>
      <c r="EK160" s="367"/>
      <c r="EL160" s="367"/>
      <c r="EM160" s="368">
        <f t="shared" si="1186"/>
        <v>0</v>
      </c>
      <c r="EN160" s="102"/>
      <c r="EO160" s="497"/>
      <c r="EP160" s="186" t="s">
        <v>54</v>
      </c>
      <c r="EQ160" s="367"/>
      <c r="ER160" s="367"/>
      <c r="ES160" s="367"/>
      <c r="ET160" s="367"/>
      <c r="EU160" s="367"/>
      <c r="EV160" s="367"/>
      <c r="EW160" s="367"/>
      <c r="EX160" s="367"/>
      <c r="EY160" s="367"/>
      <c r="EZ160" s="367"/>
      <c r="FA160" s="367"/>
      <c r="FB160" s="367"/>
      <c r="FC160" s="368">
        <f t="shared" si="1187"/>
        <v>0</v>
      </c>
    </row>
    <row r="161" spans="1:159" ht="15" thickBot="1" x14ac:dyDescent="0.4">
      <c r="B161" s="187" t="s">
        <v>43</v>
      </c>
      <c r="C161" s="179">
        <f>SUM(C148:C160)</f>
        <v>0</v>
      </c>
      <c r="D161" s="179">
        <f t="shared" ref="D161" si="1190">SUM(D148:D160)</f>
        <v>0</v>
      </c>
      <c r="E161" s="179">
        <f t="shared" ref="E161" si="1191">SUM(E148:E160)</f>
        <v>0</v>
      </c>
      <c r="F161" s="179">
        <f t="shared" ref="F161" si="1192">SUM(F148:F160)</f>
        <v>0</v>
      </c>
      <c r="G161" s="179">
        <f t="shared" ref="G161" si="1193">SUM(G148:G160)</f>
        <v>0</v>
      </c>
      <c r="H161" s="179">
        <f t="shared" ref="H161" si="1194">SUM(H148:H160)</f>
        <v>0</v>
      </c>
      <c r="I161" s="179">
        <f t="shared" ref="I161" si="1195">SUM(I148:I160)</f>
        <v>0</v>
      </c>
      <c r="J161" s="179">
        <f t="shared" ref="J161" si="1196">SUM(J148:J160)</f>
        <v>0</v>
      </c>
      <c r="K161" s="179">
        <f t="shared" ref="K161" si="1197">SUM(K148:K160)</f>
        <v>0</v>
      </c>
      <c r="L161" s="179">
        <f t="shared" ref="L161" si="1198">SUM(L148:L160)</f>
        <v>0</v>
      </c>
      <c r="M161" s="179">
        <f t="shared" ref="M161" si="1199">SUM(M148:M160)</f>
        <v>0</v>
      </c>
      <c r="N161" s="189">
        <f t="shared" ref="N161" si="1200">SUM(N148:N160)</f>
        <v>0</v>
      </c>
      <c r="O161" s="69">
        <f t="shared" si="1178"/>
        <v>0</v>
      </c>
      <c r="Q161" s="70"/>
      <c r="R161" s="187" t="s">
        <v>43</v>
      </c>
      <c r="S161" s="179">
        <f>SUM(S148:S160)</f>
        <v>0</v>
      </c>
      <c r="T161" s="179">
        <f t="shared" ref="T161" si="1201">SUM(T148:T160)</f>
        <v>0</v>
      </c>
      <c r="U161" s="179">
        <f t="shared" ref="U161" si="1202">SUM(U148:U160)</f>
        <v>0</v>
      </c>
      <c r="V161" s="179">
        <f t="shared" ref="V161" si="1203">SUM(V148:V160)</f>
        <v>0</v>
      </c>
      <c r="W161" s="179">
        <f t="shared" ref="W161" si="1204">SUM(W148:W160)</f>
        <v>0</v>
      </c>
      <c r="X161" s="179">
        <f t="shared" ref="X161" si="1205">SUM(X148:X160)</f>
        <v>0</v>
      </c>
      <c r="Y161" s="179">
        <f t="shared" ref="Y161" si="1206">SUM(Y148:Y160)</f>
        <v>0</v>
      </c>
      <c r="Z161" s="179">
        <f t="shared" ref="Z161" si="1207">SUM(Z148:Z160)</f>
        <v>0</v>
      </c>
      <c r="AA161" s="179">
        <f t="shared" ref="AA161" si="1208">SUM(AA148:AA160)</f>
        <v>0</v>
      </c>
      <c r="AB161" s="179">
        <f t="shared" ref="AB161" si="1209">SUM(AB148:AB160)</f>
        <v>0</v>
      </c>
      <c r="AC161" s="179">
        <f t="shared" ref="AC161" si="1210">SUM(AC148:AC160)</f>
        <v>0</v>
      </c>
      <c r="AD161" s="189">
        <f t="shared" ref="AD161" si="1211">SUM(AD148:AD160)</f>
        <v>0</v>
      </c>
      <c r="AE161" s="69">
        <f t="shared" si="1179"/>
        <v>0</v>
      </c>
      <c r="AG161" s="70"/>
      <c r="AH161" s="187" t="s">
        <v>43</v>
      </c>
      <c r="AI161" s="179">
        <f>SUM(AI148:AI160)</f>
        <v>0</v>
      </c>
      <c r="AJ161" s="179">
        <f t="shared" ref="AJ161" si="1212">SUM(AJ148:AJ160)</f>
        <v>0</v>
      </c>
      <c r="AK161" s="179">
        <f t="shared" ref="AK161" si="1213">SUM(AK148:AK160)</f>
        <v>0</v>
      </c>
      <c r="AL161" s="179">
        <f t="shared" ref="AL161" si="1214">SUM(AL148:AL160)</f>
        <v>0</v>
      </c>
      <c r="AM161" s="179">
        <f t="shared" ref="AM161" si="1215">SUM(AM148:AM160)</f>
        <v>0</v>
      </c>
      <c r="AN161" s="179">
        <f t="shared" ref="AN161" si="1216">SUM(AN148:AN160)</f>
        <v>0</v>
      </c>
      <c r="AO161" s="179">
        <f t="shared" ref="AO161" si="1217">SUM(AO148:AO160)</f>
        <v>0</v>
      </c>
      <c r="AP161" s="179">
        <f t="shared" ref="AP161" si="1218">SUM(AP148:AP160)</f>
        <v>0</v>
      </c>
      <c r="AQ161" s="179">
        <f t="shared" ref="AQ161" si="1219">SUM(AQ148:AQ160)</f>
        <v>0</v>
      </c>
      <c r="AR161" s="179">
        <f t="shared" ref="AR161" si="1220">SUM(AR148:AR160)</f>
        <v>0</v>
      </c>
      <c r="AS161" s="179">
        <f t="shared" ref="AS161" si="1221">SUM(AS148:AS160)</f>
        <v>0</v>
      </c>
      <c r="AT161" s="189">
        <f t="shared" ref="AT161" si="1222">SUM(AT148:AT160)</f>
        <v>0</v>
      </c>
      <c r="AU161" s="69">
        <f t="shared" si="1181"/>
        <v>0</v>
      </c>
      <c r="AW161" s="70"/>
      <c r="AX161" s="187" t="s">
        <v>43</v>
      </c>
      <c r="AY161" s="179">
        <f>SUM(AY148:AY160)</f>
        <v>0</v>
      </c>
      <c r="AZ161" s="179">
        <f t="shared" ref="AZ161" si="1223">SUM(AZ148:AZ160)</f>
        <v>0</v>
      </c>
      <c r="BA161" s="179">
        <f t="shared" ref="BA161" si="1224">SUM(BA148:BA160)</f>
        <v>0</v>
      </c>
      <c r="BB161" s="179">
        <f t="shared" ref="BB161" si="1225">SUM(BB148:BB160)</f>
        <v>0</v>
      </c>
      <c r="BC161" s="179">
        <f t="shared" ref="BC161" si="1226">SUM(BC148:BC160)</f>
        <v>0</v>
      </c>
      <c r="BD161" s="179">
        <f t="shared" ref="BD161" si="1227">SUM(BD148:BD160)</f>
        <v>0</v>
      </c>
      <c r="BE161" s="179">
        <f t="shared" ref="BE161" si="1228">SUM(BE148:BE160)</f>
        <v>0</v>
      </c>
      <c r="BF161" s="179">
        <f t="shared" ref="BF161" si="1229">SUM(BF148:BF160)</f>
        <v>0</v>
      </c>
      <c r="BG161" s="179">
        <f t="shared" ref="BG161" si="1230">SUM(BG148:BG160)</f>
        <v>0</v>
      </c>
      <c r="BH161" s="179">
        <f t="shared" ref="BH161" si="1231">SUM(BH148:BH160)</f>
        <v>0</v>
      </c>
      <c r="BI161" s="179">
        <f t="shared" ref="BI161" si="1232">SUM(BI148:BI160)</f>
        <v>0</v>
      </c>
      <c r="BJ161" s="189">
        <f t="shared" ref="BJ161" si="1233">SUM(BJ148:BJ160)</f>
        <v>0</v>
      </c>
      <c r="BK161" s="69">
        <f t="shared" si="1183"/>
        <v>0</v>
      </c>
      <c r="BM161" s="302">
        <f t="shared" ref="BM161" si="1234">SUM(BM148:BM160)</f>
        <v>0</v>
      </c>
      <c r="BN161" s="302">
        <f t="shared" ref="BN161" si="1235">SUM(BN148:BN160)</f>
        <v>0</v>
      </c>
      <c r="BO161" s="302">
        <f t="shared" ref="BO161" si="1236">SUM(BO148:BO160)</f>
        <v>0</v>
      </c>
      <c r="BP161" s="302">
        <f t="shared" ref="BP161" si="1237">SUM(BP148:BP160)</f>
        <v>0</v>
      </c>
      <c r="BQ161" s="302">
        <f t="shared" ref="BQ161" si="1238">SUM(BQ148:BQ160)</f>
        <v>0</v>
      </c>
      <c r="BR161" s="302">
        <f t="shared" ref="BR161" si="1239">SUM(BR148:BR160)</f>
        <v>0</v>
      </c>
      <c r="BS161" s="302">
        <f t="shared" ref="BS161" si="1240">SUM(BS148:BS160)</f>
        <v>0</v>
      </c>
      <c r="BU161" s="302">
        <f t="shared" ref="BU161" si="1241">SUM(BU148:BU160)</f>
        <v>0</v>
      </c>
      <c r="BV161" s="302">
        <f t="shared" ref="BV161" si="1242">SUM(BV148:BV160)</f>
        <v>0</v>
      </c>
      <c r="BW161" s="302">
        <f t="shared" ref="BW161" si="1243">SUM(BW148:BW160)</f>
        <v>0</v>
      </c>
      <c r="BX161" s="302">
        <f t="shared" ref="BX161" si="1244">SUM(BX148:BX160)</f>
        <v>0</v>
      </c>
      <c r="BY161" s="302">
        <f t="shared" ref="BY161" si="1245">SUM(BY148:BY160)</f>
        <v>0</v>
      </c>
      <c r="BZ161" s="302">
        <f t="shared" ref="BZ161" si="1246">SUM(BZ148:BZ160)</f>
        <v>0</v>
      </c>
      <c r="CA161" s="302">
        <f t="shared" ref="CA161" si="1247">SUM(CA148:CA160)</f>
        <v>0</v>
      </c>
      <c r="CC161" s="302">
        <f t="shared" ref="CC161" si="1248">SUM(CC148:CC160)</f>
        <v>0</v>
      </c>
      <c r="CD161" s="302">
        <f t="shared" ref="CD161" si="1249">SUM(CD148:CD160)</f>
        <v>0</v>
      </c>
      <c r="CE161" s="302">
        <f t="shared" ref="CE161" si="1250">SUM(CE148:CE160)</f>
        <v>0</v>
      </c>
      <c r="CF161" s="302">
        <f t="shared" ref="CF161" si="1251">SUM(CF148:CF160)</f>
        <v>0</v>
      </c>
      <c r="CG161" s="302">
        <f t="shared" ref="CG161" si="1252">SUM(CG148:CG160)</f>
        <v>0</v>
      </c>
      <c r="CH161" s="302">
        <f t="shared" ref="CH161" si="1253">SUM(CH148:CH160)</f>
        <v>0</v>
      </c>
      <c r="CI161" s="302">
        <f t="shared" ref="CI161" si="1254">SUM(CI148:CI160)</f>
        <v>0</v>
      </c>
      <c r="CK161" s="302">
        <f t="shared" ref="CK161" si="1255">SUM(CK148:CK160)</f>
        <v>0</v>
      </c>
      <c r="CL161" s="302">
        <f t="shared" ref="CL161" si="1256">SUM(CL148:CL160)</f>
        <v>0</v>
      </c>
      <c r="CM161" s="302">
        <f t="shared" ref="CM161" si="1257">SUM(CM148:CM160)</f>
        <v>0</v>
      </c>
      <c r="CN161" s="302">
        <f t="shared" ref="CN161" si="1258">SUM(CN148:CN160)</f>
        <v>0</v>
      </c>
      <c r="CO161" s="302">
        <f t="shared" ref="CO161" si="1259">SUM(CO148:CO160)</f>
        <v>0</v>
      </c>
      <c r="CP161" s="302">
        <f t="shared" ref="CP161" si="1260">SUM(CP148:CP160)</f>
        <v>0</v>
      </c>
      <c r="CQ161" s="302">
        <f t="shared" ref="CQ161" si="1261">SUM(CQ148:CQ160)</f>
        <v>0</v>
      </c>
      <c r="CR161" s="291" t="s">
        <v>231</v>
      </c>
      <c r="CT161" s="187" t="s">
        <v>43</v>
      </c>
      <c r="CU161" s="369">
        <f>SUM(CU148:CU160)</f>
        <v>0</v>
      </c>
      <c r="CV161" s="369">
        <f t="shared" ref="CV161:DF161" si="1262">SUM(CV148:CV160)</f>
        <v>0</v>
      </c>
      <c r="CW161" s="369">
        <f t="shared" si="1262"/>
        <v>0</v>
      </c>
      <c r="CX161" s="369">
        <f t="shared" si="1262"/>
        <v>0</v>
      </c>
      <c r="CY161" s="369">
        <f t="shared" si="1262"/>
        <v>0</v>
      </c>
      <c r="CZ161" s="369">
        <f t="shared" si="1262"/>
        <v>0</v>
      </c>
      <c r="DA161" s="369">
        <f t="shared" si="1262"/>
        <v>0</v>
      </c>
      <c r="DB161" s="369">
        <f t="shared" si="1262"/>
        <v>0</v>
      </c>
      <c r="DC161" s="369">
        <f t="shared" si="1262"/>
        <v>0</v>
      </c>
      <c r="DD161" s="369">
        <f t="shared" si="1262"/>
        <v>0</v>
      </c>
      <c r="DE161" s="369">
        <f t="shared" si="1262"/>
        <v>0</v>
      </c>
      <c r="DF161" s="383">
        <f t="shared" si="1262"/>
        <v>0</v>
      </c>
      <c r="DG161" s="372">
        <f t="shared" si="1184"/>
        <v>0</v>
      </c>
      <c r="DH161" s="102"/>
      <c r="DI161" s="70"/>
      <c r="DJ161" s="187" t="s">
        <v>43</v>
      </c>
      <c r="DK161" s="369">
        <f>SUM(DK148:DK160)</f>
        <v>0</v>
      </c>
      <c r="DL161" s="369">
        <f t="shared" ref="DL161:DV161" si="1263">SUM(DL148:DL160)</f>
        <v>0</v>
      </c>
      <c r="DM161" s="369">
        <f t="shared" si="1263"/>
        <v>0</v>
      </c>
      <c r="DN161" s="369">
        <f t="shared" si="1263"/>
        <v>0</v>
      </c>
      <c r="DO161" s="369">
        <f t="shared" si="1263"/>
        <v>0</v>
      </c>
      <c r="DP161" s="369">
        <f t="shared" si="1263"/>
        <v>0</v>
      </c>
      <c r="DQ161" s="369">
        <f t="shared" si="1263"/>
        <v>0</v>
      </c>
      <c r="DR161" s="369">
        <f t="shared" si="1263"/>
        <v>0</v>
      </c>
      <c r="DS161" s="369">
        <f t="shared" si="1263"/>
        <v>0</v>
      </c>
      <c r="DT161" s="369">
        <f t="shared" si="1263"/>
        <v>0</v>
      </c>
      <c r="DU161" s="369">
        <f t="shared" si="1263"/>
        <v>0</v>
      </c>
      <c r="DV161" s="383">
        <f t="shared" si="1263"/>
        <v>0</v>
      </c>
      <c r="DW161" s="372">
        <f t="shared" si="1185"/>
        <v>0</v>
      </c>
      <c r="DX161" s="102"/>
      <c r="DY161" s="70"/>
      <c r="DZ161" s="187" t="s">
        <v>43</v>
      </c>
      <c r="EA161" s="369">
        <f>SUM(EA148:EA160)</f>
        <v>0</v>
      </c>
      <c r="EB161" s="369">
        <f t="shared" ref="EB161:EL161" si="1264">SUM(EB148:EB160)</f>
        <v>0</v>
      </c>
      <c r="EC161" s="369">
        <f t="shared" si="1264"/>
        <v>0</v>
      </c>
      <c r="ED161" s="369">
        <f t="shared" si="1264"/>
        <v>0</v>
      </c>
      <c r="EE161" s="369">
        <f t="shared" si="1264"/>
        <v>0</v>
      </c>
      <c r="EF161" s="369">
        <f t="shared" si="1264"/>
        <v>0</v>
      </c>
      <c r="EG161" s="369">
        <f t="shared" si="1264"/>
        <v>0</v>
      </c>
      <c r="EH161" s="369">
        <f t="shared" si="1264"/>
        <v>0</v>
      </c>
      <c r="EI161" s="369">
        <f t="shared" si="1264"/>
        <v>0</v>
      </c>
      <c r="EJ161" s="369">
        <f t="shared" si="1264"/>
        <v>0</v>
      </c>
      <c r="EK161" s="369">
        <f t="shared" si="1264"/>
        <v>0</v>
      </c>
      <c r="EL161" s="383">
        <f t="shared" si="1264"/>
        <v>0</v>
      </c>
      <c r="EM161" s="372">
        <f t="shared" si="1186"/>
        <v>0</v>
      </c>
      <c r="EN161" s="102"/>
      <c r="EO161" s="70"/>
      <c r="EP161" s="187" t="s">
        <v>43</v>
      </c>
      <c r="EQ161" s="369">
        <f>SUM(EQ148:EQ160)</f>
        <v>0</v>
      </c>
      <c r="ER161" s="369">
        <f t="shared" ref="ER161:FB161" si="1265">SUM(ER148:ER160)</f>
        <v>0</v>
      </c>
      <c r="ES161" s="369">
        <f t="shared" si="1265"/>
        <v>0</v>
      </c>
      <c r="ET161" s="369">
        <f t="shared" si="1265"/>
        <v>0</v>
      </c>
      <c r="EU161" s="369">
        <f t="shared" si="1265"/>
        <v>0</v>
      </c>
      <c r="EV161" s="369">
        <f t="shared" si="1265"/>
        <v>0</v>
      </c>
      <c r="EW161" s="369">
        <f t="shared" si="1265"/>
        <v>0</v>
      </c>
      <c r="EX161" s="369">
        <f t="shared" si="1265"/>
        <v>0</v>
      </c>
      <c r="EY161" s="369">
        <f t="shared" si="1265"/>
        <v>0</v>
      </c>
      <c r="EZ161" s="369">
        <f t="shared" si="1265"/>
        <v>0</v>
      </c>
      <c r="FA161" s="369">
        <f t="shared" si="1265"/>
        <v>0</v>
      </c>
      <c r="FB161" s="383">
        <f t="shared" si="1265"/>
        <v>0</v>
      </c>
      <c r="FC161" s="372">
        <f t="shared" si="1187"/>
        <v>0</v>
      </c>
    </row>
    <row r="162" spans="1:159" ht="15" thickBot="1" x14ac:dyDescent="0.4">
      <c r="A162"/>
      <c r="BK162" s="299" t="s">
        <v>189</v>
      </c>
      <c r="BL162" s="298">
        <f>SUM(C148:N160,S148:AD160,AI148:AT160,AY148:BJ160)</f>
        <v>0</v>
      </c>
      <c r="BM162" s="302"/>
      <c r="BN162" s="302"/>
      <c r="BO162" s="302"/>
      <c r="BP162" s="302"/>
      <c r="BQ162" s="302"/>
      <c r="BR162" s="302"/>
      <c r="BS162" s="302"/>
      <c r="BU162" s="302"/>
      <c r="BV162" s="302"/>
      <c r="BW162" s="302"/>
      <c r="BX162" s="302"/>
      <c r="BY162" s="302"/>
      <c r="BZ162" s="302"/>
      <c r="CA162" s="302"/>
      <c r="CC162" s="302"/>
      <c r="CD162" s="302"/>
      <c r="CE162" s="302"/>
      <c r="CF162" s="302"/>
      <c r="CG162" s="302"/>
      <c r="CH162" s="302"/>
      <c r="CI162" s="302"/>
      <c r="CK162" s="302"/>
      <c r="CL162" s="302"/>
      <c r="CM162" s="302"/>
      <c r="CN162" s="302"/>
      <c r="CO162" s="302"/>
      <c r="CP162" s="302"/>
      <c r="CQ162" s="302"/>
      <c r="CR162" s="293"/>
      <c r="CS162"/>
    </row>
    <row r="163" spans="1:159" ht="15" thickBot="1" x14ac:dyDescent="0.4">
      <c r="B163" s="174" t="s">
        <v>36</v>
      </c>
      <c r="C163" s="336" t="s">
        <v>203</v>
      </c>
      <c r="D163" s="336" t="s">
        <v>204</v>
      </c>
      <c r="E163" s="336" t="s">
        <v>205</v>
      </c>
      <c r="F163" s="336" t="s">
        <v>206</v>
      </c>
      <c r="G163" s="336" t="s">
        <v>44</v>
      </c>
      <c r="H163" s="336" t="s">
        <v>207</v>
      </c>
      <c r="I163" s="336" t="s">
        <v>208</v>
      </c>
      <c r="J163" s="336" t="s">
        <v>209</v>
      </c>
      <c r="K163" s="336" t="s">
        <v>210</v>
      </c>
      <c r="L163" s="336" t="s">
        <v>211</v>
      </c>
      <c r="M163" s="336" t="s">
        <v>212</v>
      </c>
      <c r="N163" s="336" t="s">
        <v>213</v>
      </c>
      <c r="O163" s="176" t="s">
        <v>34</v>
      </c>
      <c r="Q163" s="70"/>
      <c r="R163" s="174" t="s">
        <v>36</v>
      </c>
      <c r="S163" s="336" t="s">
        <v>203</v>
      </c>
      <c r="T163" s="336" t="s">
        <v>204</v>
      </c>
      <c r="U163" s="336" t="s">
        <v>205</v>
      </c>
      <c r="V163" s="336" t="s">
        <v>206</v>
      </c>
      <c r="W163" s="336" t="s">
        <v>44</v>
      </c>
      <c r="X163" s="336" t="s">
        <v>207</v>
      </c>
      <c r="Y163" s="336" t="s">
        <v>208</v>
      </c>
      <c r="Z163" s="336" t="s">
        <v>209</v>
      </c>
      <c r="AA163" s="336" t="s">
        <v>210</v>
      </c>
      <c r="AB163" s="336" t="s">
        <v>211</v>
      </c>
      <c r="AC163" s="336" t="s">
        <v>212</v>
      </c>
      <c r="AD163" s="336" t="s">
        <v>213</v>
      </c>
      <c r="AE163" s="176" t="s">
        <v>34</v>
      </c>
      <c r="AG163" s="70"/>
      <c r="AH163" s="174" t="s">
        <v>36</v>
      </c>
      <c r="AI163" s="336" t="s">
        <v>203</v>
      </c>
      <c r="AJ163" s="336" t="s">
        <v>204</v>
      </c>
      <c r="AK163" s="336" t="s">
        <v>205</v>
      </c>
      <c r="AL163" s="336" t="s">
        <v>206</v>
      </c>
      <c r="AM163" s="336" t="s">
        <v>44</v>
      </c>
      <c r="AN163" s="336" t="s">
        <v>207</v>
      </c>
      <c r="AO163" s="336" t="s">
        <v>208</v>
      </c>
      <c r="AP163" s="336" t="s">
        <v>209</v>
      </c>
      <c r="AQ163" s="336" t="s">
        <v>210</v>
      </c>
      <c r="AR163" s="336" t="s">
        <v>211</v>
      </c>
      <c r="AS163" s="336" t="s">
        <v>212</v>
      </c>
      <c r="AT163" s="336" t="s">
        <v>213</v>
      </c>
      <c r="AU163" s="176" t="s">
        <v>34</v>
      </c>
      <c r="AW163" s="70"/>
      <c r="AX163" s="174" t="s">
        <v>36</v>
      </c>
      <c r="AY163" s="336" t="s">
        <v>203</v>
      </c>
      <c r="AZ163" s="336" t="s">
        <v>204</v>
      </c>
      <c r="BA163" s="336" t="s">
        <v>205</v>
      </c>
      <c r="BB163" s="336" t="s">
        <v>206</v>
      </c>
      <c r="BC163" s="336" t="s">
        <v>44</v>
      </c>
      <c r="BD163" s="336" t="s">
        <v>207</v>
      </c>
      <c r="BE163" s="336" t="s">
        <v>208</v>
      </c>
      <c r="BF163" s="336" t="s">
        <v>209</v>
      </c>
      <c r="BG163" s="336" t="s">
        <v>210</v>
      </c>
      <c r="BH163" s="336" t="s">
        <v>211</v>
      </c>
      <c r="BI163" s="336" t="s">
        <v>212</v>
      </c>
      <c r="BJ163" s="336" t="s">
        <v>213</v>
      </c>
      <c r="BK163" s="176" t="s">
        <v>34</v>
      </c>
      <c r="BM163" s="301">
        <v>44166</v>
      </c>
      <c r="BN163" s="301">
        <v>44197</v>
      </c>
      <c r="BO163" s="301">
        <v>44228</v>
      </c>
      <c r="BP163" s="301">
        <v>44256</v>
      </c>
      <c r="BQ163" s="301">
        <v>44287</v>
      </c>
      <c r="BR163" s="301">
        <v>44317</v>
      </c>
      <c r="BS163" s="301">
        <v>44348</v>
      </c>
      <c r="BU163" s="301">
        <v>44166</v>
      </c>
      <c r="BV163" s="301">
        <v>44197</v>
      </c>
      <c r="BW163" s="301">
        <v>44228</v>
      </c>
      <c r="BX163" s="301">
        <v>44256</v>
      </c>
      <c r="BY163" s="301">
        <v>44287</v>
      </c>
      <c r="BZ163" s="301">
        <v>44317</v>
      </c>
      <c r="CA163" s="301">
        <v>44348</v>
      </c>
      <c r="CC163" s="301">
        <v>44166</v>
      </c>
      <c r="CD163" s="301">
        <v>44197</v>
      </c>
      <c r="CE163" s="301">
        <v>44228</v>
      </c>
      <c r="CF163" s="301">
        <v>44256</v>
      </c>
      <c r="CG163" s="301">
        <v>44287</v>
      </c>
      <c r="CH163" s="301">
        <v>44317</v>
      </c>
      <c r="CI163" s="301">
        <v>44348</v>
      </c>
      <c r="CK163" s="301">
        <v>44166</v>
      </c>
      <c r="CL163" s="301">
        <v>44197</v>
      </c>
      <c r="CM163" s="301">
        <v>44228</v>
      </c>
      <c r="CN163" s="301">
        <v>44256</v>
      </c>
      <c r="CO163" s="301">
        <v>44287</v>
      </c>
      <c r="CP163" s="301">
        <v>44317</v>
      </c>
      <c r="CQ163" s="301">
        <v>44348</v>
      </c>
      <c r="CS163"/>
    </row>
    <row r="164" spans="1:159" ht="15" customHeight="1" x14ac:dyDescent="0.35">
      <c r="A164" s="512" t="s">
        <v>181</v>
      </c>
      <c r="B164" s="186" t="s">
        <v>66</v>
      </c>
      <c r="C164" s="3">
        <f t="shared" ref="C164" si="1266">C20+C36+C52+C68+C84+C132+C148</f>
        <v>7960.5424448580907</v>
      </c>
      <c r="D164" s="3">
        <f t="shared" ref="D164:N164" si="1267">D20+D36+D52+D68+D84+D132+D148</f>
        <v>10614.056593144122</v>
      </c>
      <c r="E164" s="3">
        <f t="shared" si="1267"/>
        <v>10614.056593144122</v>
      </c>
      <c r="F164" s="3">
        <f t="shared" si="1267"/>
        <v>10614.056593144122</v>
      </c>
      <c r="G164" s="3">
        <f t="shared" si="1267"/>
        <v>15921.084889716181</v>
      </c>
      <c r="H164" s="3">
        <f t="shared" si="1267"/>
        <v>18574.599038002212</v>
      </c>
      <c r="I164" s="3">
        <f t="shared" si="1267"/>
        <v>18574.599038002212</v>
      </c>
      <c r="J164" s="3">
        <f t="shared" si="1267"/>
        <v>21228.113186288243</v>
      </c>
      <c r="K164" s="3">
        <f t="shared" si="1267"/>
        <v>23881.627334574274</v>
      </c>
      <c r="L164" s="3">
        <f t="shared" si="1267"/>
        <v>26535.141482860305</v>
      </c>
      <c r="M164" s="3">
        <f t="shared" si="1267"/>
        <v>69442.068528226664</v>
      </c>
      <c r="N164" s="149">
        <f t="shared" si="1267"/>
        <v>61030.825410578705</v>
      </c>
      <c r="O164" s="66">
        <f t="shared" ref="O164:O177" si="1268">SUM(C164:N164)</f>
        <v>294990.77113253926</v>
      </c>
      <c r="Q164" s="512" t="s">
        <v>181</v>
      </c>
      <c r="R164" s="186" t="s">
        <v>66</v>
      </c>
      <c r="S164" s="3">
        <f t="shared" ref="S164:AD164" si="1269">S20+S36+S52+S68+S84+S132+S148</f>
        <v>22863.645139377844</v>
      </c>
      <c r="T164" s="3">
        <f t="shared" si="1269"/>
        <v>230547.84337455529</v>
      </c>
      <c r="U164" s="3">
        <f t="shared" si="1269"/>
        <v>30484.860185837129</v>
      </c>
      <c r="V164" s="3">
        <f t="shared" si="1269"/>
        <v>87618.225156761531</v>
      </c>
      <c r="W164" s="3">
        <f t="shared" si="1269"/>
        <v>45727.290278755689</v>
      </c>
      <c r="X164" s="3">
        <f t="shared" si="1269"/>
        <v>53348.505325214981</v>
      </c>
      <c r="Y164" s="3">
        <f t="shared" si="1269"/>
        <v>690494.66185026697</v>
      </c>
      <c r="Z164" s="3">
        <f t="shared" si="1269"/>
        <v>298918.19201276312</v>
      </c>
      <c r="AA164" s="3">
        <f t="shared" si="1269"/>
        <v>206245.30951605187</v>
      </c>
      <c r="AB164" s="3">
        <f t="shared" si="1269"/>
        <v>401006.85222366964</v>
      </c>
      <c r="AC164" s="3">
        <f t="shared" si="1269"/>
        <v>1384579.2897432754</v>
      </c>
      <c r="AD164" s="149">
        <f t="shared" si="1269"/>
        <v>2814237.729015897</v>
      </c>
      <c r="AE164" s="66">
        <f t="shared" ref="AE164:AE177" si="1270">SUM(S164:AD164)</f>
        <v>6266072.4038224267</v>
      </c>
      <c r="AG164" s="512" t="s">
        <v>181</v>
      </c>
      <c r="AH164" s="186" t="s">
        <v>66</v>
      </c>
      <c r="AI164" s="3">
        <f t="shared" ref="AI164:AT164" si="1271">AI20+AI36+AI52+AI68+AI84+AI132+AI148</f>
        <v>4960.1152413873197</v>
      </c>
      <c r="AJ164" s="3">
        <f t="shared" si="1271"/>
        <v>6613.4869885164271</v>
      </c>
      <c r="AK164" s="3">
        <f t="shared" si="1271"/>
        <v>6613.4869885164271</v>
      </c>
      <c r="AL164" s="3">
        <f t="shared" si="1271"/>
        <v>6613.4869885164271</v>
      </c>
      <c r="AM164" s="3">
        <f t="shared" si="1271"/>
        <v>9920.2304827746393</v>
      </c>
      <c r="AN164" s="3">
        <f t="shared" si="1271"/>
        <v>11573.602229903749</v>
      </c>
      <c r="AO164" s="3">
        <f t="shared" si="1271"/>
        <v>11573.602229903749</v>
      </c>
      <c r="AP164" s="3">
        <f t="shared" si="1271"/>
        <v>1009404.3194480707</v>
      </c>
      <c r="AQ164" s="3">
        <f t="shared" si="1271"/>
        <v>14880.345724161962</v>
      </c>
      <c r="AR164" s="3">
        <f t="shared" si="1271"/>
        <v>2678548.8456703317</v>
      </c>
      <c r="AS164" s="3">
        <f t="shared" si="1271"/>
        <v>70815.675048221034</v>
      </c>
      <c r="AT164" s="149">
        <f t="shared" si="1271"/>
        <v>38027.550183969463</v>
      </c>
      <c r="AU164" s="66">
        <f t="shared" ref="AU164:AU177" si="1272">SUM(AI164:AT164)</f>
        <v>3869544.7472242736</v>
      </c>
      <c r="AW164" s="512" t="s">
        <v>181</v>
      </c>
      <c r="AX164" s="186" t="s">
        <v>66</v>
      </c>
      <c r="AY164" s="3">
        <f t="shared" ref="AY164:BJ164" si="1273">AY20+AY36+AY52+AY68+AY84+AY132+AY148</f>
        <v>742.23420660177112</v>
      </c>
      <c r="AZ164" s="3">
        <f t="shared" si="1273"/>
        <v>989.64560880236161</v>
      </c>
      <c r="BA164" s="3">
        <f t="shared" si="1273"/>
        <v>989.64560880236161</v>
      </c>
      <c r="BB164" s="3">
        <f t="shared" si="1273"/>
        <v>451954.2915416123</v>
      </c>
      <c r="BC164" s="3">
        <f t="shared" si="1273"/>
        <v>1484.4684132035422</v>
      </c>
      <c r="BD164" s="3">
        <f t="shared" si="1273"/>
        <v>1731.8798154041328</v>
      </c>
      <c r="BE164" s="3">
        <f t="shared" si="1273"/>
        <v>1731.8798154041328</v>
      </c>
      <c r="BF164" s="3">
        <f t="shared" si="1273"/>
        <v>1979.2912176047232</v>
      </c>
      <c r="BG164" s="3">
        <f t="shared" si="1273"/>
        <v>2226.7026198053136</v>
      </c>
      <c r="BH164" s="3">
        <f t="shared" si="1273"/>
        <v>2474.1140220059037</v>
      </c>
      <c r="BI164" s="3">
        <f t="shared" si="1273"/>
        <v>519770.02991684747</v>
      </c>
      <c r="BJ164" s="149">
        <f t="shared" si="1273"/>
        <v>648128.43399997125</v>
      </c>
      <c r="BK164" s="66">
        <f t="shared" ref="BK164:BK177" si="1274">SUM(AY164:BJ164)</f>
        <v>1634202.6167860653</v>
      </c>
      <c r="BM164" s="302">
        <f t="shared" ref="BM164:BS164" si="1275">BM20+BM36+BM52+BM68+BM84+BM132+BM148</f>
        <v>0</v>
      </c>
      <c r="BN164" s="302">
        <f t="shared" si="1275"/>
        <v>0</v>
      </c>
      <c r="BO164" s="302">
        <f t="shared" si="1275"/>
        <v>0</v>
      </c>
      <c r="BP164" s="302">
        <f t="shared" si="1275"/>
        <v>0</v>
      </c>
      <c r="BQ164" s="302">
        <f t="shared" si="1275"/>
        <v>0</v>
      </c>
      <c r="BR164" s="302">
        <f t="shared" si="1275"/>
        <v>0</v>
      </c>
      <c r="BS164" s="302">
        <f t="shared" si="1275"/>
        <v>0</v>
      </c>
      <c r="BU164" s="302">
        <f t="shared" ref="BU164:CA164" si="1276">BU20+BU36+BU52+BU68+BU84+BU132+BU148</f>
        <v>0</v>
      </c>
      <c r="BV164" s="302">
        <f t="shared" si="1276"/>
        <v>0</v>
      </c>
      <c r="BW164" s="302">
        <f t="shared" si="1276"/>
        <v>0</v>
      </c>
      <c r="BX164" s="302">
        <f t="shared" si="1276"/>
        <v>0</v>
      </c>
      <c r="BY164" s="302">
        <f t="shared" si="1276"/>
        <v>0</v>
      </c>
      <c r="BZ164" s="302">
        <f t="shared" si="1276"/>
        <v>0</v>
      </c>
      <c r="CA164" s="302">
        <f t="shared" si="1276"/>
        <v>0</v>
      </c>
      <c r="CC164" s="302">
        <f t="shared" ref="CC164:CI164" si="1277">CC20+CC36+CC52+CC68+CC84+CC132+CC148</f>
        <v>0</v>
      </c>
      <c r="CD164" s="302">
        <f t="shared" si="1277"/>
        <v>0</v>
      </c>
      <c r="CE164" s="302">
        <f t="shared" si="1277"/>
        <v>0</v>
      </c>
      <c r="CF164" s="302">
        <f t="shared" si="1277"/>
        <v>0</v>
      </c>
      <c r="CG164" s="302">
        <f t="shared" si="1277"/>
        <v>0</v>
      </c>
      <c r="CH164" s="302">
        <f t="shared" si="1277"/>
        <v>0</v>
      </c>
      <c r="CI164" s="302">
        <f t="shared" si="1277"/>
        <v>0</v>
      </c>
      <c r="CK164" s="302">
        <f t="shared" ref="CK164:CQ164" si="1278">CK20+CK36+CK52+CK68+CK84+CK132+CK148</f>
        <v>0</v>
      </c>
      <c r="CL164" s="302">
        <f t="shared" si="1278"/>
        <v>0</v>
      </c>
      <c r="CM164" s="302">
        <f t="shared" si="1278"/>
        <v>0</v>
      </c>
      <c r="CN164" s="302">
        <f t="shared" si="1278"/>
        <v>0</v>
      </c>
      <c r="CO164" s="302">
        <f t="shared" si="1278"/>
        <v>0</v>
      </c>
      <c r="CP164" s="302">
        <f t="shared" si="1278"/>
        <v>0</v>
      </c>
      <c r="CQ164" s="302">
        <f t="shared" si="1278"/>
        <v>0</v>
      </c>
      <c r="CS164"/>
    </row>
    <row r="165" spans="1:159" x14ac:dyDescent="0.35">
      <c r="A165" s="513"/>
      <c r="B165" s="186" t="s">
        <v>65</v>
      </c>
      <c r="C165" s="3">
        <f t="shared" ref="C165:N165" si="1279">C21+C37+C53+C69+C85+C133+C149</f>
        <v>0</v>
      </c>
      <c r="D165" s="3">
        <f t="shared" si="1279"/>
        <v>0</v>
      </c>
      <c r="E165" s="3">
        <f t="shared" si="1279"/>
        <v>0</v>
      </c>
      <c r="F165" s="3">
        <f t="shared" si="1279"/>
        <v>0</v>
      </c>
      <c r="G165" s="3">
        <f t="shared" si="1279"/>
        <v>0</v>
      </c>
      <c r="H165" s="3">
        <f t="shared" si="1279"/>
        <v>0</v>
      </c>
      <c r="I165" s="3">
        <f t="shared" si="1279"/>
        <v>0</v>
      </c>
      <c r="J165" s="3">
        <f t="shared" si="1279"/>
        <v>0</v>
      </c>
      <c r="K165" s="3">
        <f t="shared" si="1279"/>
        <v>0</v>
      </c>
      <c r="L165" s="3">
        <f t="shared" si="1279"/>
        <v>0</v>
      </c>
      <c r="M165" s="3">
        <f t="shared" si="1279"/>
        <v>3783.3577974117306</v>
      </c>
      <c r="N165" s="149">
        <f t="shared" si="1279"/>
        <v>0</v>
      </c>
      <c r="O165" s="66">
        <f t="shared" si="1268"/>
        <v>3783.3577974117306</v>
      </c>
      <c r="Q165" s="513"/>
      <c r="R165" s="186" t="s">
        <v>65</v>
      </c>
      <c r="S165" s="3">
        <f t="shared" ref="S165:AD165" si="1280">S21+S37+S53+S69+S85+S133+S149</f>
        <v>0</v>
      </c>
      <c r="T165" s="3">
        <f t="shared" si="1280"/>
        <v>0</v>
      </c>
      <c r="U165" s="3">
        <f t="shared" si="1280"/>
        <v>0</v>
      </c>
      <c r="V165" s="3">
        <f t="shared" si="1280"/>
        <v>0</v>
      </c>
      <c r="W165" s="3">
        <f t="shared" si="1280"/>
        <v>0</v>
      </c>
      <c r="X165" s="3">
        <f t="shared" si="1280"/>
        <v>71128.042658603823</v>
      </c>
      <c r="Y165" s="3">
        <f t="shared" si="1280"/>
        <v>0</v>
      </c>
      <c r="Z165" s="3">
        <f t="shared" si="1280"/>
        <v>0</v>
      </c>
      <c r="AA165" s="3">
        <f t="shared" si="1280"/>
        <v>6701.0320310089128</v>
      </c>
      <c r="AB165" s="3">
        <f t="shared" si="1280"/>
        <v>25040.698642191204</v>
      </c>
      <c r="AC165" s="3">
        <f t="shared" si="1280"/>
        <v>0</v>
      </c>
      <c r="AD165" s="149">
        <f t="shared" si="1280"/>
        <v>159192.64223677519</v>
      </c>
      <c r="AE165" s="66">
        <f t="shared" si="1270"/>
        <v>262062.41556857913</v>
      </c>
      <c r="AG165" s="513"/>
      <c r="AH165" s="186" t="s">
        <v>65</v>
      </c>
      <c r="AI165" s="3">
        <f t="shared" ref="AI165:AT165" si="1281">AI21+AI37+AI53+AI69+AI85+AI133+AI149</f>
        <v>0</v>
      </c>
      <c r="AJ165" s="3">
        <f t="shared" si="1281"/>
        <v>0</v>
      </c>
      <c r="AK165" s="3">
        <f t="shared" si="1281"/>
        <v>0</v>
      </c>
      <c r="AL165" s="3">
        <f t="shared" si="1281"/>
        <v>0</v>
      </c>
      <c r="AM165" s="3">
        <f t="shared" si="1281"/>
        <v>0</v>
      </c>
      <c r="AN165" s="3">
        <f t="shared" si="1281"/>
        <v>0</v>
      </c>
      <c r="AO165" s="3">
        <f t="shared" si="1281"/>
        <v>0</v>
      </c>
      <c r="AP165" s="3">
        <f t="shared" si="1281"/>
        <v>0</v>
      </c>
      <c r="AQ165" s="3">
        <f t="shared" si="1281"/>
        <v>16586.924580742954</v>
      </c>
      <c r="AR165" s="3">
        <f t="shared" si="1281"/>
        <v>0</v>
      </c>
      <c r="AS165" s="3">
        <f t="shared" si="1281"/>
        <v>0</v>
      </c>
      <c r="AT165" s="149">
        <f t="shared" si="1281"/>
        <v>0</v>
      </c>
      <c r="AU165" s="66">
        <f t="shared" si="1272"/>
        <v>16586.924580742954</v>
      </c>
      <c r="AW165" s="513"/>
      <c r="AX165" s="186" t="s">
        <v>65</v>
      </c>
      <c r="AY165" s="3">
        <f t="shared" ref="AY165:BJ165" si="1282">AY21+AY37+AY53+AY69+AY85+AY133+AY149</f>
        <v>0</v>
      </c>
      <c r="AZ165" s="3">
        <f t="shared" si="1282"/>
        <v>0</v>
      </c>
      <c r="BA165" s="3">
        <f t="shared" si="1282"/>
        <v>0</v>
      </c>
      <c r="BB165" s="3">
        <f t="shared" si="1282"/>
        <v>0</v>
      </c>
      <c r="BC165" s="3">
        <f t="shared" si="1282"/>
        <v>0</v>
      </c>
      <c r="BD165" s="3">
        <f t="shared" si="1282"/>
        <v>0</v>
      </c>
      <c r="BE165" s="3">
        <f t="shared" si="1282"/>
        <v>0</v>
      </c>
      <c r="BF165" s="3">
        <f t="shared" si="1282"/>
        <v>0</v>
      </c>
      <c r="BG165" s="3">
        <f t="shared" si="1282"/>
        <v>0</v>
      </c>
      <c r="BH165" s="3">
        <f t="shared" si="1282"/>
        <v>0</v>
      </c>
      <c r="BI165" s="3">
        <f t="shared" si="1282"/>
        <v>0</v>
      </c>
      <c r="BJ165" s="149">
        <f t="shared" si="1282"/>
        <v>0</v>
      </c>
      <c r="BK165" s="66">
        <f t="shared" si="1274"/>
        <v>0</v>
      </c>
      <c r="BM165" s="302">
        <f t="shared" ref="BM165:BS165" si="1283">BM21+BM37+BM53+BM69+BM85+BM133+BM149</f>
        <v>0</v>
      </c>
      <c r="BN165" s="302">
        <f t="shared" si="1283"/>
        <v>0</v>
      </c>
      <c r="BO165" s="302">
        <f t="shared" si="1283"/>
        <v>0</v>
      </c>
      <c r="BP165" s="302">
        <f t="shared" si="1283"/>
        <v>0</v>
      </c>
      <c r="BQ165" s="302">
        <f t="shared" si="1283"/>
        <v>0</v>
      </c>
      <c r="BR165" s="302">
        <f t="shared" si="1283"/>
        <v>0</v>
      </c>
      <c r="BS165" s="302">
        <f t="shared" si="1283"/>
        <v>0</v>
      </c>
      <c r="BU165" s="302">
        <f t="shared" ref="BU165:CA165" si="1284">BU21+BU37+BU53+BU69+BU85+BU133+BU149</f>
        <v>0</v>
      </c>
      <c r="BV165" s="302">
        <f t="shared" si="1284"/>
        <v>0</v>
      </c>
      <c r="BW165" s="302">
        <f t="shared" si="1284"/>
        <v>0</v>
      </c>
      <c r="BX165" s="302">
        <f t="shared" si="1284"/>
        <v>0</v>
      </c>
      <c r="BY165" s="302">
        <f t="shared" si="1284"/>
        <v>0</v>
      </c>
      <c r="BZ165" s="302">
        <f t="shared" si="1284"/>
        <v>0</v>
      </c>
      <c r="CA165" s="302">
        <f t="shared" si="1284"/>
        <v>0</v>
      </c>
      <c r="CC165" s="302">
        <f t="shared" ref="CC165:CI165" si="1285">CC21+CC37+CC53+CC69+CC85+CC133+CC149</f>
        <v>0</v>
      </c>
      <c r="CD165" s="302">
        <f t="shared" si="1285"/>
        <v>0</v>
      </c>
      <c r="CE165" s="302">
        <f t="shared" si="1285"/>
        <v>0</v>
      </c>
      <c r="CF165" s="302">
        <f t="shared" si="1285"/>
        <v>0</v>
      </c>
      <c r="CG165" s="302">
        <f t="shared" si="1285"/>
        <v>0</v>
      </c>
      <c r="CH165" s="302">
        <f t="shared" si="1285"/>
        <v>0</v>
      </c>
      <c r="CI165" s="302">
        <f t="shared" si="1285"/>
        <v>0</v>
      </c>
      <c r="CK165" s="302">
        <f t="shared" ref="CK165:CQ165" si="1286">CK21+CK37+CK53+CK69+CK85+CK133+CK149</f>
        <v>0</v>
      </c>
      <c r="CL165" s="302">
        <f t="shared" si="1286"/>
        <v>0</v>
      </c>
      <c r="CM165" s="302">
        <f t="shared" si="1286"/>
        <v>0</v>
      </c>
      <c r="CN165" s="302">
        <f t="shared" si="1286"/>
        <v>0</v>
      </c>
      <c r="CO165" s="302">
        <f t="shared" si="1286"/>
        <v>0</v>
      </c>
      <c r="CP165" s="302">
        <f t="shared" si="1286"/>
        <v>0</v>
      </c>
      <c r="CQ165" s="302">
        <f t="shared" si="1286"/>
        <v>0</v>
      </c>
      <c r="CS165"/>
    </row>
    <row r="166" spans="1:159" x14ac:dyDescent="0.35">
      <c r="A166" s="513"/>
      <c r="B166" s="186" t="s">
        <v>64</v>
      </c>
      <c r="C166" s="3">
        <f t="shared" ref="C166:N166" si="1287">C22+C38+C54+C70+C86+C134+C150</f>
        <v>398.02712224290451</v>
      </c>
      <c r="D166" s="3">
        <f t="shared" si="1287"/>
        <v>530.70282965720605</v>
      </c>
      <c r="E166" s="3">
        <f t="shared" si="1287"/>
        <v>530.70282965720605</v>
      </c>
      <c r="F166" s="3">
        <f t="shared" si="1287"/>
        <v>530.70282965720605</v>
      </c>
      <c r="G166" s="3">
        <f t="shared" si="1287"/>
        <v>796.05424448580902</v>
      </c>
      <c r="H166" s="3">
        <f t="shared" si="1287"/>
        <v>928.72995190011068</v>
      </c>
      <c r="I166" s="3">
        <f t="shared" si="1287"/>
        <v>928.72995190011068</v>
      </c>
      <c r="J166" s="3">
        <f t="shared" si="1287"/>
        <v>1061.4056593144121</v>
      </c>
      <c r="K166" s="3">
        <f t="shared" si="1287"/>
        <v>1194.0813667287136</v>
      </c>
      <c r="L166" s="3">
        <f t="shared" si="1287"/>
        <v>1326.7570741430152</v>
      </c>
      <c r="M166" s="3">
        <f t="shared" si="1287"/>
        <v>1990.1356112145227</v>
      </c>
      <c r="N166" s="149">
        <f t="shared" si="1287"/>
        <v>3051.5412705289345</v>
      </c>
      <c r="O166" s="66">
        <f t="shared" si="1268"/>
        <v>13267.570741430151</v>
      </c>
      <c r="Q166" s="513"/>
      <c r="R166" s="186" t="s">
        <v>64</v>
      </c>
      <c r="S166" s="3">
        <f t="shared" ref="S166:AD166" si="1288">S22+S38+S54+S70+S86+S134+S150</f>
        <v>1143.1822569688923</v>
      </c>
      <c r="T166" s="3">
        <f t="shared" si="1288"/>
        <v>1524.2430092918567</v>
      </c>
      <c r="U166" s="3">
        <f t="shared" si="1288"/>
        <v>1524.2430092918567</v>
      </c>
      <c r="V166" s="3">
        <f t="shared" si="1288"/>
        <v>1524.2430092918567</v>
      </c>
      <c r="W166" s="3">
        <f t="shared" si="1288"/>
        <v>2286.3645139377845</v>
      </c>
      <c r="X166" s="3">
        <f t="shared" si="1288"/>
        <v>2667.4252662607491</v>
      </c>
      <c r="Y166" s="3">
        <f t="shared" si="1288"/>
        <v>2667.4252662607491</v>
      </c>
      <c r="Z166" s="3">
        <f t="shared" si="1288"/>
        <v>3048.4860185837133</v>
      </c>
      <c r="AA166" s="3">
        <f t="shared" si="1288"/>
        <v>3429.5467709066766</v>
      </c>
      <c r="AB166" s="3">
        <f t="shared" si="1288"/>
        <v>3810.6075232296412</v>
      </c>
      <c r="AC166" s="3">
        <f t="shared" si="1288"/>
        <v>5715.9112848444611</v>
      </c>
      <c r="AD166" s="149">
        <f t="shared" si="1288"/>
        <v>8764.3973034281753</v>
      </c>
      <c r="AE166" s="66">
        <f t="shared" si="1270"/>
        <v>38106.075232296411</v>
      </c>
      <c r="AG166" s="513"/>
      <c r="AH166" s="186" t="s">
        <v>64</v>
      </c>
      <c r="AI166" s="3">
        <f t="shared" ref="AI166:AT166" si="1289">AI22+AI38+AI54+AI70+AI86+AI134+AI150</f>
        <v>248.00576206936603</v>
      </c>
      <c r="AJ166" s="3">
        <f t="shared" si="1289"/>
        <v>330.67434942582139</v>
      </c>
      <c r="AK166" s="3">
        <f t="shared" si="1289"/>
        <v>330.67434942582139</v>
      </c>
      <c r="AL166" s="3">
        <f t="shared" si="1289"/>
        <v>330.67434942582139</v>
      </c>
      <c r="AM166" s="3">
        <f t="shared" si="1289"/>
        <v>496.01152413873206</v>
      </c>
      <c r="AN166" s="3">
        <f t="shared" si="1289"/>
        <v>578.68011149518748</v>
      </c>
      <c r="AO166" s="3">
        <f t="shared" si="1289"/>
        <v>578.68011149518748</v>
      </c>
      <c r="AP166" s="3">
        <f t="shared" si="1289"/>
        <v>661.34869885164278</v>
      </c>
      <c r="AQ166" s="3">
        <f t="shared" si="1289"/>
        <v>744.01728620809808</v>
      </c>
      <c r="AR166" s="3">
        <f t="shared" si="1289"/>
        <v>826.6858735645535</v>
      </c>
      <c r="AS166" s="3">
        <f t="shared" si="1289"/>
        <v>1240.0288103468299</v>
      </c>
      <c r="AT166" s="149">
        <f t="shared" si="1289"/>
        <v>1901.3775091984728</v>
      </c>
      <c r="AU166" s="66">
        <f t="shared" si="1272"/>
        <v>8266.8587356455355</v>
      </c>
      <c r="AW166" s="513"/>
      <c r="AX166" s="186" t="s">
        <v>64</v>
      </c>
      <c r="AY166" s="3">
        <f t="shared" ref="AY166:BJ166" si="1290">AY22+AY38+AY54+AY70+AY86+AY134+AY150</f>
        <v>37.111710330088556</v>
      </c>
      <c r="AZ166" s="3">
        <f t="shared" si="1290"/>
        <v>49.482280440118075</v>
      </c>
      <c r="BA166" s="3">
        <f t="shared" si="1290"/>
        <v>49.482280440118075</v>
      </c>
      <c r="BB166" s="3">
        <f t="shared" si="1290"/>
        <v>49.482280440118075</v>
      </c>
      <c r="BC166" s="3">
        <f t="shared" si="1290"/>
        <v>74.223420660177112</v>
      </c>
      <c r="BD166" s="3">
        <f t="shared" si="1290"/>
        <v>86.593990770206631</v>
      </c>
      <c r="BE166" s="3">
        <f t="shared" si="1290"/>
        <v>86.593990770206631</v>
      </c>
      <c r="BF166" s="3">
        <f t="shared" si="1290"/>
        <v>98.964560880236149</v>
      </c>
      <c r="BG166" s="3">
        <f t="shared" si="1290"/>
        <v>111.33513099026567</v>
      </c>
      <c r="BH166" s="3">
        <f t="shared" si="1290"/>
        <v>123.7057011002952</v>
      </c>
      <c r="BI166" s="3">
        <f t="shared" si="1290"/>
        <v>185.55855165044278</v>
      </c>
      <c r="BJ166" s="149">
        <f t="shared" si="1290"/>
        <v>284.52311253067899</v>
      </c>
      <c r="BK166" s="66">
        <f t="shared" si="1274"/>
        <v>1237.0570110029521</v>
      </c>
      <c r="BM166" s="302">
        <f t="shared" ref="BM166:BS166" si="1291">BM22+BM38+BM54+BM70+BM86+BM134+BM150</f>
        <v>0</v>
      </c>
      <c r="BN166" s="302">
        <f t="shared" si="1291"/>
        <v>0</v>
      </c>
      <c r="BO166" s="302">
        <f t="shared" si="1291"/>
        <v>0</v>
      </c>
      <c r="BP166" s="302">
        <f t="shared" si="1291"/>
        <v>0</v>
      </c>
      <c r="BQ166" s="302">
        <f t="shared" si="1291"/>
        <v>0</v>
      </c>
      <c r="BR166" s="302">
        <f t="shared" si="1291"/>
        <v>0</v>
      </c>
      <c r="BS166" s="302">
        <f t="shared" si="1291"/>
        <v>0</v>
      </c>
      <c r="BU166" s="302">
        <f t="shared" ref="BU166:CA166" si="1292">BU22+BU38+BU54+BU70+BU86+BU134+BU150</f>
        <v>0</v>
      </c>
      <c r="BV166" s="302">
        <f t="shared" si="1292"/>
        <v>0</v>
      </c>
      <c r="BW166" s="302">
        <f t="shared" si="1292"/>
        <v>0</v>
      </c>
      <c r="BX166" s="302">
        <f t="shared" si="1292"/>
        <v>0</v>
      </c>
      <c r="BY166" s="302">
        <f t="shared" si="1292"/>
        <v>0</v>
      </c>
      <c r="BZ166" s="302">
        <f t="shared" si="1292"/>
        <v>0</v>
      </c>
      <c r="CA166" s="302">
        <f t="shared" si="1292"/>
        <v>0</v>
      </c>
      <c r="CC166" s="302">
        <f t="shared" ref="CC166:CI166" si="1293">CC22+CC38+CC54+CC70+CC86+CC134+CC150</f>
        <v>0</v>
      </c>
      <c r="CD166" s="302">
        <f t="shared" si="1293"/>
        <v>0</v>
      </c>
      <c r="CE166" s="302">
        <f t="shared" si="1293"/>
        <v>0</v>
      </c>
      <c r="CF166" s="302">
        <f t="shared" si="1293"/>
        <v>0</v>
      </c>
      <c r="CG166" s="302">
        <f t="shared" si="1293"/>
        <v>0</v>
      </c>
      <c r="CH166" s="302">
        <f t="shared" si="1293"/>
        <v>0</v>
      </c>
      <c r="CI166" s="302">
        <f t="shared" si="1293"/>
        <v>0</v>
      </c>
      <c r="CK166" s="302">
        <f t="shared" ref="CK166:CQ166" si="1294">CK22+CK38+CK54+CK70+CK86+CK134+CK150</f>
        <v>0</v>
      </c>
      <c r="CL166" s="302">
        <f t="shared" si="1294"/>
        <v>0</v>
      </c>
      <c r="CM166" s="302">
        <f t="shared" si="1294"/>
        <v>0</v>
      </c>
      <c r="CN166" s="302">
        <f t="shared" si="1294"/>
        <v>0</v>
      </c>
      <c r="CO166" s="302">
        <f t="shared" si="1294"/>
        <v>0</v>
      </c>
      <c r="CP166" s="302">
        <f t="shared" si="1294"/>
        <v>0</v>
      </c>
      <c r="CQ166" s="302">
        <f t="shared" si="1294"/>
        <v>0</v>
      </c>
      <c r="CS166"/>
    </row>
    <row r="167" spans="1:159" x14ac:dyDescent="0.35">
      <c r="A167" s="513"/>
      <c r="B167" s="186" t="s">
        <v>63</v>
      </c>
      <c r="C167" s="3">
        <f t="shared" ref="C167:N167" si="1295">C23+C39+C55+C71+C87+C135+C151</f>
        <v>31842.169779432363</v>
      </c>
      <c r="D167" s="3">
        <f t="shared" si="1295"/>
        <v>42456.226372576486</v>
      </c>
      <c r="E167" s="3">
        <f t="shared" si="1295"/>
        <v>47711.398906350165</v>
      </c>
      <c r="F167" s="3">
        <f t="shared" si="1295"/>
        <v>66070.913641570529</v>
      </c>
      <c r="G167" s="3">
        <f t="shared" si="1295"/>
        <v>82059.122081806679</v>
      </c>
      <c r="H167" s="3">
        <f t="shared" si="1295"/>
        <v>74298.396152008849</v>
      </c>
      <c r="I167" s="3">
        <f t="shared" si="1295"/>
        <v>92088.422405213641</v>
      </c>
      <c r="J167" s="3">
        <f t="shared" si="1295"/>
        <v>84912.452745152972</v>
      </c>
      <c r="K167" s="3">
        <f t="shared" si="1295"/>
        <v>111172.93819538968</v>
      </c>
      <c r="L167" s="3">
        <f t="shared" si="1295"/>
        <v>106140.56593144122</v>
      </c>
      <c r="M167" s="3">
        <f t="shared" si="1295"/>
        <v>166493.58364036356</v>
      </c>
      <c r="N167" s="149">
        <f t="shared" si="1295"/>
        <v>277800.34694643057</v>
      </c>
      <c r="O167" s="66">
        <f t="shared" si="1268"/>
        <v>1183046.5367977368</v>
      </c>
      <c r="Q167" s="513"/>
      <c r="R167" s="186" t="s">
        <v>63</v>
      </c>
      <c r="S167" s="3">
        <f t="shared" ref="S167:AD167" si="1296">S23+S39+S55+S71+S87+S135+S151</f>
        <v>659886.53166274412</v>
      </c>
      <c r="T167" s="3">
        <f t="shared" si="1296"/>
        <v>121939.44074334852</v>
      </c>
      <c r="U167" s="3">
        <f t="shared" si="1296"/>
        <v>125974.71703816659</v>
      </c>
      <c r="V167" s="3">
        <f t="shared" si="1296"/>
        <v>152916.25525169662</v>
      </c>
      <c r="W167" s="3">
        <f t="shared" si="1296"/>
        <v>249026.31584339845</v>
      </c>
      <c r="X167" s="3">
        <f t="shared" si="1296"/>
        <v>1399131.6387869294</v>
      </c>
      <c r="Y167" s="3">
        <f t="shared" si="1296"/>
        <v>612246.65418231499</v>
      </c>
      <c r="Z167" s="3">
        <f t="shared" si="1296"/>
        <v>1279583.0025901773</v>
      </c>
      <c r="AA167" s="3">
        <f t="shared" si="1296"/>
        <v>1348660.2497998951</v>
      </c>
      <c r="AB167" s="3">
        <f t="shared" si="1296"/>
        <v>2293044.3474250841</v>
      </c>
      <c r="AC167" s="3">
        <f t="shared" si="1296"/>
        <v>2449311.5505237957</v>
      </c>
      <c r="AD167" s="149">
        <f t="shared" si="1296"/>
        <v>2484458.3989534518</v>
      </c>
      <c r="AE167" s="66">
        <f t="shared" si="1270"/>
        <v>13176179.102801003</v>
      </c>
      <c r="AG167" s="513"/>
      <c r="AH167" s="186" t="s">
        <v>63</v>
      </c>
      <c r="AI167" s="3">
        <f t="shared" ref="AI167:AT167" si="1297">AI23+AI39+AI55+AI71+AI87+AI135+AI151</f>
        <v>2328171.1794787073</v>
      </c>
      <c r="AJ167" s="3">
        <f t="shared" si="1297"/>
        <v>26453.947954065708</v>
      </c>
      <c r="AK167" s="3">
        <f t="shared" si="1297"/>
        <v>26453.947954065708</v>
      </c>
      <c r="AL167" s="3">
        <f t="shared" si="1297"/>
        <v>26453.947954065708</v>
      </c>
      <c r="AM167" s="3">
        <f t="shared" si="1297"/>
        <v>145891.28721638792</v>
      </c>
      <c r="AN167" s="3">
        <f t="shared" si="1297"/>
        <v>414428.252905217</v>
      </c>
      <c r="AO167" s="3">
        <f t="shared" si="1297"/>
        <v>882435.71587171592</v>
      </c>
      <c r="AP167" s="3">
        <f t="shared" si="1297"/>
        <v>566452.15015422297</v>
      </c>
      <c r="AQ167" s="3">
        <f t="shared" si="1297"/>
        <v>1048845.0184594609</v>
      </c>
      <c r="AR167" s="3">
        <f t="shared" si="1297"/>
        <v>368357.67427663208</v>
      </c>
      <c r="AS167" s="3">
        <f t="shared" si="1297"/>
        <v>320705.84231390315</v>
      </c>
      <c r="AT167" s="149">
        <f t="shared" si="1297"/>
        <v>3016388.0167764025</v>
      </c>
      <c r="AU167" s="66">
        <f t="shared" si="1272"/>
        <v>9171036.9813148454</v>
      </c>
      <c r="AW167" s="513"/>
      <c r="AX167" s="186" t="s">
        <v>63</v>
      </c>
      <c r="AY167" s="3">
        <f t="shared" ref="AY167:BJ167" si="1298">AY23+AY39+AY55+AY71+AY87+AY135+AY151</f>
        <v>2968.9368264070845</v>
      </c>
      <c r="AZ167" s="3">
        <f t="shared" si="1298"/>
        <v>3958.5824352094464</v>
      </c>
      <c r="BA167" s="3">
        <f t="shared" si="1298"/>
        <v>3958.5824352094464</v>
      </c>
      <c r="BB167" s="3">
        <f t="shared" si="1298"/>
        <v>3958.5824352094464</v>
      </c>
      <c r="BC167" s="3">
        <f t="shared" si="1298"/>
        <v>5937.873652814169</v>
      </c>
      <c r="BD167" s="3">
        <f t="shared" si="1298"/>
        <v>6927.5192616165314</v>
      </c>
      <c r="BE167" s="3">
        <f t="shared" si="1298"/>
        <v>6927.5192616165314</v>
      </c>
      <c r="BF167" s="3">
        <f t="shared" si="1298"/>
        <v>7917.1648704188929</v>
      </c>
      <c r="BG167" s="3">
        <f t="shared" si="1298"/>
        <v>8906.8104792212544</v>
      </c>
      <c r="BH167" s="3">
        <f t="shared" si="1298"/>
        <v>1231975.9886878105</v>
      </c>
      <c r="BI167" s="3">
        <f t="shared" si="1298"/>
        <v>269893.07802131289</v>
      </c>
      <c r="BJ167" s="149">
        <f t="shared" si="1298"/>
        <v>2864997.7762072044</v>
      </c>
      <c r="BK167" s="66">
        <f t="shared" si="1274"/>
        <v>4418328.4145740503</v>
      </c>
      <c r="BM167" s="302">
        <f t="shared" ref="BM167:BS167" si="1299">BM23+BM39+BM55+BM71+BM87+BM135+BM151</f>
        <v>0</v>
      </c>
      <c r="BN167" s="302">
        <f t="shared" si="1299"/>
        <v>0</v>
      </c>
      <c r="BO167" s="302">
        <f t="shared" si="1299"/>
        <v>0</v>
      </c>
      <c r="BP167" s="302">
        <f t="shared" si="1299"/>
        <v>0</v>
      </c>
      <c r="BQ167" s="302">
        <f t="shared" si="1299"/>
        <v>0</v>
      </c>
      <c r="BR167" s="302">
        <f t="shared" si="1299"/>
        <v>0</v>
      </c>
      <c r="BS167" s="302">
        <f t="shared" si="1299"/>
        <v>0</v>
      </c>
      <c r="BU167" s="302">
        <f t="shared" ref="BU167:CA167" si="1300">BU23+BU39+BU55+BU71+BU87+BU135+BU151</f>
        <v>0</v>
      </c>
      <c r="BV167" s="302">
        <f t="shared" si="1300"/>
        <v>0</v>
      </c>
      <c r="BW167" s="302">
        <f t="shared" si="1300"/>
        <v>0</v>
      </c>
      <c r="BX167" s="302">
        <f t="shared" si="1300"/>
        <v>0</v>
      </c>
      <c r="BY167" s="302">
        <f t="shared" si="1300"/>
        <v>0</v>
      </c>
      <c r="BZ167" s="302">
        <f t="shared" si="1300"/>
        <v>0</v>
      </c>
      <c r="CA167" s="302">
        <f t="shared" si="1300"/>
        <v>0</v>
      </c>
      <c r="CC167" s="302">
        <f t="shared" ref="CC167:CI167" si="1301">CC23+CC39+CC55+CC71+CC87+CC135+CC151</f>
        <v>0</v>
      </c>
      <c r="CD167" s="302">
        <f t="shared" si="1301"/>
        <v>0</v>
      </c>
      <c r="CE167" s="302">
        <f t="shared" si="1301"/>
        <v>0</v>
      </c>
      <c r="CF167" s="302">
        <f t="shared" si="1301"/>
        <v>0</v>
      </c>
      <c r="CG167" s="302">
        <f t="shared" si="1301"/>
        <v>0</v>
      </c>
      <c r="CH167" s="302">
        <f t="shared" si="1301"/>
        <v>0</v>
      </c>
      <c r="CI167" s="302">
        <f t="shared" si="1301"/>
        <v>0</v>
      </c>
      <c r="CK167" s="302">
        <f t="shared" ref="CK167:CQ167" si="1302">CK23+CK39+CK55+CK71+CK87+CK135+CK151</f>
        <v>0</v>
      </c>
      <c r="CL167" s="302">
        <f t="shared" si="1302"/>
        <v>0</v>
      </c>
      <c r="CM167" s="302">
        <f t="shared" si="1302"/>
        <v>0</v>
      </c>
      <c r="CN167" s="302">
        <f t="shared" si="1302"/>
        <v>0</v>
      </c>
      <c r="CO167" s="302">
        <f t="shared" si="1302"/>
        <v>0</v>
      </c>
      <c r="CP167" s="302">
        <f t="shared" si="1302"/>
        <v>0</v>
      </c>
      <c r="CQ167" s="302">
        <f t="shared" si="1302"/>
        <v>0</v>
      </c>
      <c r="CS167"/>
    </row>
    <row r="168" spans="1:159" x14ac:dyDescent="0.35">
      <c r="A168" s="513"/>
      <c r="B168" s="186" t="s">
        <v>62</v>
      </c>
      <c r="C168" s="3">
        <f t="shared" ref="C168:N168" si="1303">C24+C40+C56+C72+C88+C136+C152</f>
        <v>0</v>
      </c>
      <c r="D168" s="3">
        <f t="shared" si="1303"/>
        <v>2700.6767308998146</v>
      </c>
      <c r="E168" s="3">
        <f t="shared" si="1303"/>
        <v>0</v>
      </c>
      <c r="F168" s="3">
        <f t="shared" si="1303"/>
        <v>0</v>
      </c>
      <c r="G168" s="3">
        <f t="shared" si="1303"/>
        <v>0</v>
      </c>
      <c r="H168" s="3">
        <f t="shared" si="1303"/>
        <v>0</v>
      </c>
      <c r="I168" s="3">
        <f t="shared" si="1303"/>
        <v>0</v>
      </c>
      <c r="J168" s="3">
        <f t="shared" si="1303"/>
        <v>0</v>
      </c>
      <c r="K168" s="3">
        <f t="shared" si="1303"/>
        <v>0</v>
      </c>
      <c r="L168" s="3">
        <f t="shared" si="1303"/>
        <v>0</v>
      </c>
      <c r="M168" s="3">
        <f t="shared" si="1303"/>
        <v>93087.67554898074</v>
      </c>
      <c r="N168" s="149">
        <f t="shared" si="1303"/>
        <v>292549.13768513361</v>
      </c>
      <c r="O168" s="66">
        <f t="shared" si="1268"/>
        <v>388337.48996501416</v>
      </c>
      <c r="Q168" s="513"/>
      <c r="R168" s="186" t="s">
        <v>62</v>
      </c>
      <c r="S168" s="3">
        <f t="shared" ref="S168:AD168" si="1304">S24+S40+S56+S72+S88+S136+S152</f>
        <v>0</v>
      </c>
      <c r="T168" s="3">
        <f t="shared" si="1304"/>
        <v>0</v>
      </c>
      <c r="U168" s="3">
        <f t="shared" si="1304"/>
        <v>0</v>
      </c>
      <c r="V168" s="3">
        <f t="shared" si="1304"/>
        <v>0</v>
      </c>
      <c r="W168" s="3">
        <f t="shared" si="1304"/>
        <v>0</v>
      </c>
      <c r="X168" s="3">
        <f t="shared" si="1304"/>
        <v>0</v>
      </c>
      <c r="Y168" s="3">
        <f t="shared" si="1304"/>
        <v>0</v>
      </c>
      <c r="Z168" s="3">
        <f t="shared" si="1304"/>
        <v>0</v>
      </c>
      <c r="AA168" s="3">
        <f t="shared" si="1304"/>
        <v>0</v>
      </c>
      <c r="AB168" s="3">
        <f t="shared" si="1304"/>
        <v>0</v>
      </c>
      <c r="AC168" s="3">
        <f t="shared" si="1304"/>
        <v>806514.7792782716</v>
      </c>
      <c r="AD168" s="149">
        <f t="shared" si="1304"/>
        <v>379595.37222820485</v>
      </c>
      <c r="AE168" s="66">
        <f t="shared" si="1270"/>
        <v>1186110.1515064766</v>
      </c>
      <c r="AG168" s="513"/>
      <c r="AH168" s="186" t="s">
        <v>62</v>
      </c>
      <c r="AI168" s="3">
        <f t="shared" ref="AI168:AT168" si="1305">AI24+AI40+AI56+AI72+AI88+AI136+AI152</f>
        <v>0</v>
      </c>
      <c r="AJ168" s="3">
        <f t="shared" si="1305"/>
        <v>0</v>
      </c>
      <c r="AK168" s="3">
        <f t="shared" si="1305"/>
        <v>0</v>
      </c>
      <c r="AL168" s="3">
        <f t="shared" si="1305"/>
        <v>0</v>
      </c>
      <c r="AM168" s="3">
        <f t="shared" si="1305"/>
        <v>0</v>
      </c>
      <c r="AN168" s="3">
        <f t="shared" si="1305"/>
        <v>0</v>
      </c>
      <c r="AO168" s="3">
        <f t="shared" si="1305"/>
        <v>0</v>
      </c>
      <c r="AP168" s="3">
        <f t="shared" si="1305"/>
        <v>0</v>
      </c>
      <c r="AQ168" s="3">
        <f t="shared" si="1305"/>
        <v>0</v>
      </c>
      <c r="AR168" s="3">
        <f t="shared" si="1305"/>
        <v>0</v>
      </c>
      <c r="AS168" s="3">
        <f t="shared" si="1305"/>
        <v>0</v>
      </c>
      <c r="AT168" s="149">
        <f t="shared" si="1305"/>
        <v>0</v>
      </c>
      <c r="AU168" s="66">
        <f t="shared" si="1272"/>
        <v>0</v>
      </c>
      <c r="AW168" s="513"/>
      <c r="AX168" s="186" t="s">
        <v>62</v>
      </c>
      <c r="AY168" s="3">
        <f t="shared" ref="AY168:BJ168" si="1306">AY24+AY40+AY56+AY72+AY88+AY136+AY152</f>
        <v>0</v>
      </c>
      <c r="AZ168" s="3">
        <f t="shared" si="1306"/>
        <v>0</v>
      </c>
      <c r="BA168" s="3">
        <f t="shared" si="1306"/>
        <v>0</v>
      </c>
      <c r="BB168" s="3">
        <f t="shared" si="1306"/>
        <v>0</v>
      </c>
      <c r="BC168" s="3">
        <f t="shared" si="1306"/>
        <v>0</v>
      </c>
      <c r="BD168" s="3">
        <f t="shared" si="1306"/>
        <v>0</v>
      </c>
      <c r="BE168" s="3">
        <f t="shared" si="1306"/>
        <v>0</v>
      </c>
      <c r="BF168" s="3">
        <f t="shared" si="1306"/>
        <v>0</v>
      </c>
      <c r="BG168" s="3">
        <f t="shared" si="1306"/>
        <v>0</v>
      </c>
      <c r="BH168" s="3">
        <f t="shared" si="1306"/>
        <v>0</v>
      </c>
      <c r="BI168" s="3">
        <f t="shared" si="1306"/>
        <v>0</v>
      </c>
      <c r="BJ168" s="149">
        <f t="shared" si="1306"/>
        <v>0</v>
      </c>
      <c r="BK168" s="66">
        <f t="shared" si="1274"/>
        <v>0</v>
      </c>
      <c r="BM168" s="302">
        <f t="shared" ref="BM168:BS168" si="1307">BM24+BM40+BM56+BM72+BM88+BM136+BM152</f>
        <v>0</v>
      </c>
      <c r="BN168" s="302">
        <f t="shared" si="1307"/>
        <v>0</v>
      </c>
      <c r="BO168" s="302">
        <f t="shared" si="1307"/>
        <v>0</v>
      </c>
      <c r="BP168" s="302">
        <f t="shared" si="1307"/>
        <v>0</v>
      </c>
      <c r="BQ168" s="302">
        <f t="shared" si="1307"/>
        <v>0</v>
      </c>
      <c r="BR168" s="302">
        <f t="shared" si="1307"/>
        <v>0</v>
      </c>
      <c r="BS168" s="302">
        <f t="shared" si="1307"/>
        <v>0</v>
      </c>
      <c r="BU168" s="302">
        <f t="shared" ref="BU168:CA168" si="1308">BU24+BU40+BU56+BU72+BU88+BU136+BU152</f>
        <v>0</v>
      </c>
      <c r="BV168" s="302">
        <f t="shared" si="1308"/>
        <v>0</v>
      </c>
      <c r="BW168" s="302">
        <f t="shared" si="1308"/>
        <v>0</v>
      </c>
      <c r="BX168" s="302">
        <f t="shared" si="1308"/>
        <v>0</v>
      </c>
      <c r="BY168" s="302">
        <f t="shared" si="1308"/>
        <v>0</v>
      </c>
      <c r="BZ168" s="302">
        <f t="shared" si="1308"/>
        <v>0</v>
      </c>
      <c r="CA168" s="302">
        <f t="shared" si="1308"/>
        <v>0</v>
      </c>
      <c r="CC168" s="302">
        <f t="shared" ref="CC168:CI168" si="1309">CC24+CC40+CC56+CC72+CC88+CC136+CC152</f>
        <v>0</v>
      </c>
      <c r="CD168" s="302">
        <f t="shared" si="1309"/>
        <v>0</v>
      </c>
      <c r="CE168" s="302">
        <f t="shared" si="1309"/>
        <v>0</v>
      </c>
      <c r="CF168" s="302">
        <f t="shared" si="1309"/>
        <v>0</v>
      </c>
      <c r="CG168" s="302">
        <f t="shared" si="1309"/>
        <v>0</v>
      </c>
      <c r="CH168" s="302">
        <f t="shared" si="1309"/>
        <v>0</v>
      </c>
      <c r="CI168" s="302">
        <f t="shared" si="1309"/>
        <v>0</v>
      </c>
      <c r="CK168" s="302">
        <f t="shared" ref="CK168:CQ168" si="1310">CK24+CK40+CK56+CK72+CK88+CK136+CK152</f>
        <v>0</v>
      </c>
      <c r="CL168" s="302">
        <f t="shared" si="1310"/>
        <v>0</v>
      </c>
      <c r="CM168" s="302">
        <f t="shared" si="1310"/>
        <v>0</v>
      </c>
      <c r="CN168" s="302">
        <f t="shared" si="1310"/>
        <v>0</v>
      </c>
      <c r="CO168" s="302">
        <f t="shared" si="1310"/>
        <v>0</v>
      </c>
      <c r="CP168" s="302">
        <f t="shared" si="1310"/>
        <v>0</v>
      </c>
      <c r="CQ168" s="302">
        <f t="shared" si="1310"/>
        <v>0</v>
      </c>
      <c r="CS168"/>
    </row>
    <row r="169" spans="1:159" ht="15" customHeight="1" x14ac:dyDescent="0.35">
      <c r="A169" s="513"/>
      <c r="B169" s="186" t="s">
        <v>61</v>
      </c>
      <c r="C169" s="3">
        <f t="shared" ref="C169:N169" si="1311">C25+C41+C57+C73+C89+C137+C153</f>
        <v>0</v>
      </c>
      <c r="D169" s="3">
        <f t="shared" si="1311"/>
        <v>0</v>
      </c>
      <c r="E169" s="3">
        <f t="shared" si="1311"/>
        <v>0</v>
      </c>
      <c r="F169" s="3">
        <f t="shared" si="1311"/>
        <v>0</v>
      </c>
      <c r="G169" s="3">
        <f t="shared" si="1311"/>
        <v>0</v>
      </c>
      <c r="H169" s="3">
        <f t="shared" si="1311"/>
        <v>0</v>
      </c>
      <c r="I169" s="3">
        <f t="shared" si="1311"/>
        <v>0</v>
      </c>
      <c r="J169" s="3">
        <f t="shared" si="1311"/>
        <v>0</v>
      </c>
      <c r="K169" s="3">
        <f t="shared" si="1311"/>
        <v>0</v>
      </c>
      <c r="L169" s="3">
        <f t="shared" si="1311"/>
        <v>0</v>
      </c>
      <c r="M169" s="3">
        <f t="shared" si="1311"/>
        <v>0</v>
      </c>
      <c r="N169" s="149">
        <f t="shared" si="1311"/>
        <v>1752.4396028214919</v>
      </c>
      <c r="O169" s="66">
        <f t="shared" si="1268"/>
        <v>1752.4396028214919</v>
      </c>
      <c r="Q169" s="513"/>
      <c r="R169" s="186" t="s">
        <v>61</v>
      </c>
      <c r="S169" s="3">
        <f t="shared" ref="S169:AD169" si="1312">S25+S41+S57+S73+S89+S137+S153</f>
        <v>0</v>
      </c>
      <c r="T169" s="3">
        <f t="shared" si="1312"/>
        <v>0</v>
      </c>
      <c r="U169" s="3">
        <f t="shared" si="1312"/>
        <v>0</v>
      </c>
      <c r="V169" s="3">
        <f t="shared" si="1312"/>
        <v>0</v>
      </c>
      <c r="W169" s="3">
        <f t="shared" si="1312"/>
        <v>0</v>
      </c>
      <c r="X169" s="3">
        <f t="shared" si="1312"/>
        <v>0</v>
      </c>
      <c r="Y169" s="3">
        <f t="shared" si="1312"/>
        <v>0</v>
      </c>
      <c r="Z169" s="3">
        <f t="shared" si="1312"/>
        <v>0</v>
      </c>
      <c r="AA169" s="3">
        <f t="shared" si="1312"/>
        <v>0</v>
      </c>
      <c r="AB169" s="3">
        <f t="shared" si="1312"/>
        <v>0</v>
      </c>
      <c r="AC169" s="3">
        <f t="shared" si="1312"/>
        <v>0</v>
      </c>
      <c r="AD169" s="149">
        <f t="shared" si="1312"/>
        <v>0</v>
      </c>
      <c r="AE169" s="66">
        <f t="shared" si="1270"/>
        <v>0</v>
      </c>
      <c r="AG169" s="513"/>
      <c r="AH169" s="186" t="s">
        <v>61</v>
      </c>
      <c r="AI169" s="3">
        <f t="shared" ref="AI169:AT169" si="1313">AI25+AI41+AI57+AI73+AI89+AI137+AI153</f>
        <v>0</v>
      </c>
      <c r="AJ169" s="3">
        <f t="shared" si="1313"/>
        <v>0</v>
      </c>
      <c r="AK169" s="3">
        <f t="shared" si="1313"/>
        <v>0</v>
      </c>
      <c r="AL169" s="3">
        <f t="shared" si="1313"/>
        <v>0</v>
      </c>
      <c r="AM169" s="3">
        <f t="shared" si="1313"/>
        <v>0</v>
      </c>
      <c r="AN169" s="3">
        <f t="shared" si="1313"/>
        <v>0</v>
      </c>
      <c r="AO169" s="3">
        <f t="shared" si="1313"/>
        <v>0</v>
      </c>
      <c r="AP169" s="3">
        <f t="shared" si="1313"/>
        <v>0</v>
      </c>
      <c r="AQ169" s="3">
        <f t="shared" si="1313"/>
        <v>0</v>
      </c>
      <c r="AR169" s="3">
        <f t="shared" si="1313"/>
        <v>0</v>
      </c>
      <c r="AS169" s="3">
        <f t="shared" si="1313"/>
        <v>0</v>
      </c>
      <c r="AT169" s="149">
        <f t="shared" si="1313"/>
        <v>67975.244494094062</v>
      </c>
      <c r="AU169" s="66">
        <f t="shared" si="1272"/>
        <v>67975.244494094062</v>
      </c>
      <c r="AW169" s="513"/>
      <c r="AX169" s="186" t="s">
        <v>61</v>
      </c>
      <c r="AY169" s="3">
        <f t="shared" ref="AY169:BJ169" si="1314">AY25+AY41+AY57+AY73+AY89+AY137+AY153</f>
        <v>0</v>
      </c>
      <c r="AZ169" s="3">
        <f t="shared" si="1314"/>
        <v>0</v>
      </c>
      <c r="BA169" s="3">
        <f t="shared" si="1314"/>
        <v>0</v>
      </c>
      <c r="BB169" s="3">
        <f t="shared" si="1314"/>
        <v>0</v>
      </c>
      <c r="BC169" s="3">
        <f t="shared" si="1314"/>
        <v>0</v>
      </c>
      <c r="BD169" s="3">
        <f t="shared" si="1314"/>
        <v>0</v>
      </c>
      <c r="BE169" s="3">
        <f t="shared" si="1314"/>
        <v>0</v>
      </c>
      <c r="BF169" s="3">
        <f t="shared" si="1314"/>
        <v>0</v>
      </c>
      <c r="BG169" s="3">
        <f t="shared" si="1314"/>
        <v>0</v>
      </c>
      <c r="BH169" s="3">
        <f t="shared" si="1314"/>
        <v>0</v>
      </c>
      <c r="BI169" s="3">
        <f t="shared" si="1314"/>
        <v>0</v>
      </c>
      <c r="BJ169" s="149">
        <f t="shared" si="1314"/>
        <v>0</v>
      </c>
      <c r="BK169" s="66">
        <f t="shared" si="1274"/>
        <v>0</v>
      </c>
      <c r="BM169" s="302">
        <f t="shared" ref="BM169:BS169" si="1315">BM25+BM41+BM57+BM73+BM89+BM137+BM153</f>
        <v>0</v>
      </c>
      <c r="BN169" s="302">
        <f t="shared" si="1315"/>
        <v>0</v>
      </c>
      <c r="BO169" s="302">
        <f t="shared" si="1315"/>
        <v>0</v>
      </c>
      <c r="BP169" s="302">
        <f t="shared" si="1315"/>
        <v>0</v>
      </c>
      <c r="BQ169" s="302">
        <f t="shared" si="1315"/>
        <v>0</v>
      </c>
      <c r="BR169" s="302">
        <f t="shared" si="1315"/>
        <v>0</v>
      </c>
      <c r="BS169" s="302">
        <f t="shared" si="1315"/>
        <v>0</v>
      </c>
      <c r="BU169" s="302">
        <f t="shared" ref="BU169:CA169" si="1316">BU25+BU41+BU57+BU73+BU89+BU137+BU153</f>
        <v>0</v>
      </c>
      <c r="BV169" s="302">
        <f t="shared" si="1316"/>
        <v>0</v>
      </c>
      <c r="BW169" s="302">
        <f t="shared" si="1316"/>
        <v>0</v>
      </c>
      <c r="BX169" s="302">
        <f t="shared" si="1316"/>
        <v>0</v>
      </c>
      <c r="BY169" s="302">
        <f t="shared" si="1316"/>
        <v>0</v>
      </c>
      <c r="BZ169" s="302">
        <f t="shared" si="1316"/>
        <v>0</v>
      </c>
      <c r="CA169" s="302">
        <f t="shared" si="1316"/>
        <v>0</v>
      </c>
      <c r="CC169" s="302">
        <f t="shared" ref="CC169:CI169" si="1317">CC25+CC41+CC57+CC73+CC89+CC137+CC153</f>
        <v>0</v>
      </c>
      <c r="CD169" s="302">
        <f t="shared" si="1317"/>
        <v>0</v>
      </c>
      <c r="CE169" s="302">
        <f t="shared" si="1317"/>
        <v>0</v>
      </c>
      <c r="CF169" s="302">
        <f t="shared" si="1317"/>
        <v>0</v>
      </c>
      <c r="CG169" s="302">
        <f t="shared" si="1317"/>
        <v>0</v>
      </c>
      <c r="CH169" s="302">
        <f t="shared" si="1317"/>
        <v>0</v>
      </c>
      <c r="CI169" s="302">
        <f t="shared" si="1317"/>
        <v>0</v>
      </c>
      <c r="CK169" s="302">
        <f t="shared" ref="CK169:CQ169" si="1318">CK25+CK41+CK57+CK73+CK89+CK137+CK153</f>
        <v>0</v>
      </c>
      <c r="CL169" s="302">
        <f t="shared" si="1318"/>
        <v>0</v>
      </c>
      <c r="CM169" s="302">
        <f t="shared" si="1318"/>
        <v>0</v>
      </c>
      <c r="CN169" s="302">
        <f t="shared" si="1318"/>
        <v>0</v>
      </c>
      <c r="CO169" s="302">
        <f t="shared" si="1318"/>
        <v>0</v>
      </c>
      <c r="CP169" s="302">
        <f t="shared" si="1318"/>
        <v>0</v>
      </c>
      <c r="CQ169" s="302">
        <f t="shared" si="1318"/>
        <v>0</v>
      </c>
      <c r="CS169"/>
    </row>
    <row r="170" spans="1:159" x14ac:dyDescent="0.35">
      <c r="A170" s="513"/>
      <c r="B170" s="186" t="s">
        <v>60</v>
      </c>
      <c r="C170" s="3">
        <f t="shared" ref="C170:N170" si="1319">C26+C42+C58+C74+C90+C138+C154</f>
        <v>15921.084889716181</v>
      </c>
      <c r="D170" s="3">
        <f t="shared" si="1319"/>
        <v>21228.113186288243</v>
      </c>
      <c r="E170" s="3">
        <f t="shared" si="1319"/>
        <v>28750.552196719073</v>
      </c>
      <c r="F170" s="3">
        <f t="shared" si="1319"/>
        <v>313638.31040908565</v>
      </c>
      <c r="G170" s="3">
        <f t="shared" si="1319"/>
        <v>64412.941325915192</v>
      </c>
      <c r="H170" s="3">
        <f t="shared" si="1319"/>
        <v>37149.198076004424</v>
      </c>
      <c r="I170" s="3">
        <f t="shared" si="1319"/>
        <v>37695.00289291198</v>
      </c>
      <c r="J170" s="3">
        <f t="shared" si="1319"/>
        <v>42456.226372576486</v>
      </c>
      <c r="K170" s="3">
        <f t="shared" si="1319"/>
        <v>325764.69052955462</v>
      </c>
      <c r="L170" s="3">
        <f t="shared" si="1319"/>
        <v>484547.12465068419</v>
      </c>
      <c r="M170" s="3">
        <f t="shared" si="1319"/>
        <v>840423.71507611289</v>
      </c>
      <c r="N170" s="149">
        <f t="shared" si="1319"/>
        <v>424148.57190190302</v>
      </c>
      <c r="O170" s="66">
        <f t="shared" si="1268"/>
        <v>2636135.531507472</v>
      </c>
      <c r="Q170" s="513"/>
      <c r="R170" s="186" t="s">
        <v>60</v>
      </c>
      <c r="S170" s="3">
        <f t="shared" ref="S170:AD170" si="1320">S26+S42+S58+S74+S90+S138+S154</f>
        <v>45727.290278755689</v>
      </c>
      <c r="T170" s="3">
        <f t="shared" si="1320"/>
        <v>128886.94727242625</v>
      </c>
      <c r="U170" s="3">
        <f t="shared" si="1320"/>
        <v>60969.720371674259</v>
      </c>
      <c r="V170" s="3">
        <f t="shared" si="1320"/>
        <v>368768.32083906932</v>
      </c>
      <c r="W170" s="3">
        <f t="shared" si="1320"/>
        <v>1059981.2951653651</v>
      </c>
      <c r="X170" s="3">
        <f t="shared" si="1320"/>
        <v>1315072.1769913111</v>
      </c>
      <c r="Y170" s="3">
        <f t="shared" si="1320"/>
        <v>626206.51845120196</v>
      </c>
      <c r="Z170" s="3">
        <f t="shared" si="1320"/>
        <v>1142753.2122426992</v>
      </c>
      <c r="AA170" s="3">
        <f t="shared" si="1320"/>
        <v>3325365.0720119947</v>
      </c>
      <c r="AB170" s="3">
        <f t="shared" si="1320"/>
        <v>2377479.924872437</v>
      </c>
      <c r="AC170" s="3">
        <f t="shared" si="1320"/>
        <v>2656653.6398744127</v>
      </c>
      <c r="AD170" s="149">
        <f t="shared" si="1320"/>
        <v>11626868.944899958</v>
      </c>
      <c r="AE170" s="66">
        <f t="shared" si="1270"/>
        <v>24734733.063271306</v>
      </c>
      <c r="AG170" s="513"/>
      <c r="AH170" s="186" t="s">
        <v>60</v>
      </c>
      <c r="AI170" s="3">
        <f t="shared" ref="AI170:AT170" si="1321">AI26+AI42+AI58+AI74+AI90+AI138+AI154</f>
        <v>2480303.2478729635</v>
      </c>
      <c r="AJ170" s="3">
        <f t="shared" si="1321"/>
        <v>13226.973977032854</v>
      </c>
      <c r="AK170" s="3">
        <f t="shared" si="1321"/>
        <v>13226.973977032854</v>
      </c>
      <c r="AL170" s="3">
        <f t="shared" si="1321"/>
        <v>13226.973977032854</v>
      </c>
      <c r="AM170" s="3">
        <f t="shared" si="1321"/>
        <v>19840.460965549279</v>
      </c>
      <c r="AN170" s="3">
        <f t="shared" si="1321"/>
        <v>23147.204459807497</v>
      </c>
      <c r="AO170" s="3">
        <f t="shared" si="1321"/>
        <v>774731.15528502793</v>
      </c>
      <c r="AP170" s="3">
        <f t="shared" si="1321"/>
        <v>34767.258368475261</v>
      </c>
      <c r="AQ170" s="3">
        <f t="shared" si="1321"/>
        <v>542304.9055986508</v>
      </c>
      <c r="AR170" s="3">
        <f t="shared" si="1321"/>
        <v>33067.434942582135</v>
      </c>
      <c r="AS170" s="3">
        <f t="shared" si="1321"/>
        <v>49601.152413873198</v>
      </c>
      <c r="AT170" s="149">
        <f t="shared" si="1321"/>
        <v>4939323.8385798549</v>
      </c>
      <c r="AU170" s="66">
        <f t="shared" si="1272"/>
        <v>8936767.5804178827</v>
      </c>
      <c r="AW170" s="513"/>
      <c r="AX170" s="186" t="s">
        <v>60</v>
      </c>
      <c r="AY170" s="3">
        <f t="shared" ref="AY170:BJ170" si="1322">AY26+AY42+AY58+AY74+AY90+AY138+AY154</f>
        <v>1484.4684132035422</v>
      </c>
      <c r="AZ170" s="3">
        <f t="shared" si="1322"/>
        <v>1979.2912176047232</v>
      </c>
      <c r="BA170" s="3">
        <f t="shared" si="1322"/>
        <v>1979.2912176047232</v>
      </c>
      <c r="BB170" s="3">
        <f t="shared" si="1322"/>
        <v>1979.2912176047232</v>
      </c>
      <c r="BC170" s="3">
        <f t="shared" si="1322"/>
        <v>2968.9368264070845</v>
      </c>
      <c r="BD170" s="3">
        <f t="shared" si="1322"/>
        <v>3463.7596308082657</v>
      </c>
      <c r="BE170" s="3">
        <f t="shared" si="1322"/>
        <v>3463.7596308082657</v>
      </c>
      <c r="BF170" s="3">
        <f t="shared" si="1322"/>
        <v>953515.73809835094</v>
      </c>
      <c r="BG170" s="3">
        <f t="shared" si="1322"/>
        <v>4453.4052396106272</v>
      </c>
      <c r="BH170" s="3">
        <f t="shared" si="1322"/>
        <v>4948.2280440118075</v>
      </c>
      <c r="BI170" s="3">
        <f t="shared" si="1322"/>
        <v>7422.3420660177117</v>
      </c>
      <c r="BJ170" s="149">
        <f t="shared" si="1322"/>
        <v>458199.73524828634</v>
      </c>
      <c r="BK170" s="66">
        <f t="shared" si="1274"/>
        <v>1445858.2468503187</v>
      </c>
      <c r="BM170" s="302">
        <f t="shared" ref="BM170:BS170" si="1323">BM26+BM42+BM58+BM74+BM90+BM138+BM154</f>
        <v>0</v>
      </c>
      <c r="BN170" s="302">
        <f t="shared" si="1323"/>
        <v>0</v>
      </c>
      <c r="BO170" s="302">
        <f t="shared" si="1323"/>
        <v>0</v>
      </c>
      <c r="BP170" s="302">
        <f t="shared" si="1323"/>
        <v>0</v>
      </c>
      <c r="BQ170" s="302">
        <f t="shared" si="1323"/>
        <v>0</v>
      </c>
      <c r="BR170" s="302">
        <f t="shared" si="1323"/>
        <v>0</v>
      </c>
      <c r="BS170" s="302">
        <f t="shared" si="1323"/>
        <v>0</v>
      </c>
      <c r="BU170" s="302">
        <f t="shared" ref="BU170:CA170" si="1324">BU26+BU42+BU58+BU74+BU90+BU138+BU154</f>
        <v>0</v>
      </c>
      <c r="BV170" s="302">
        <f t="shared" si="1324"/>
        <v>0</v>
      </c>
      <c r="BW170" s="302">
        <f t="shared" si="1324"/>
        <v>0</v>
      </c>
      <c r="BX170" s="302">
        <f t="shared" si="1324"/>
        <v>0</v>
      </c>
      <c r="BY170" s="302">
        <f t="shared" si="1324"/>
        <v>0</v>
      </c>
      <c r="BZ170" s="302">
        <f t="shared" si="1324"/>
        <v>0</v>
      </c>
      <c r="CA170" s="302">
        <f t="shared" si="1324"/>
        <v>0</v>
      </c>
      <c r="CC170" s="302">
        <f t="shared" ref="CC170:CI170" si="1325">CC26+CC42+CC58+CC74+CC90+CC138+CC154</f>
        <v>0</v>
      </c>
      <c r="CD170" s="302">
        <f t="shared" si="1325"/>
        <v>0</v>
      </c>
      <c r="CE170" s="302">
        <f t="shared" si="1325"/>
        <v>0</v>
      </c>
      <c r="CF170" s="302">
        <f t="shared" si="1325"/>
        <v>0</v>
      </c>
      <c r="CG170" s="302">
        <f t="shared" si="1325"/>
        <v>0</v>
      </c>
      <c r="CH170" s="302">
        <f t="shared" si="1325"/>
        <v>0</v>
      </c>
      <c r="CI170" s="302">
        <f t="shared" si="1325"/>
        <v>0</v>
      </c>
      <c r="CK170" s="302">
        <f t="shared" ref="CK170:CQ170" si="1326">CK26+CK42+CK58+CK74+CK90+CK138+CK154</f>
        <v>0</v>
      </c>
      <c r="CL170" s="302">
        <f t="shared" si="1326"/>
        <v>0</v>
      </c>
      <c r="CM170" s="302">
        <f t="shared" si="1326"/>
        <v>0</v>
      </c>
      <c r="CN170" s="302">
        <f t="shared" si="1326"/>
        <v>0</v>
      </c>
      <c r="CO170" s="302">
        <f t="shared" si="1326"/>
        <v>0</v>
      </c>
      <c r="CP170" s="302">
        <f t="shared" si="1326"/>
        <v>0</v>
      </c>
      <c r="CQ170" s="302">
        <f t="shared" si="1326"/>
        <v>0</v>
      </c>
      <c r="CS170"/>
    </row>
    <row r="171" spans="1:159" x14ac:dyDescent="0.35">
      <c r="A171" s="513"/>
      <c r="B171" s="186" t="s">
        <v>59</v>
      </c>
      <c r="C171" s="3">
        <f t="shared" ref="C171:N171" si="1327">C27+C43+C59+C75+C91+C139+C155</f>
        <v>458402.87579554558</v>
      </c>
      <c r="D171" s="3">
        <f t="shared" si="1327"/>
        <v>710779.55822170503</v>
      </c>
      <c r="E171" s="3">
        <f t="shared" si="1327"/>
        <v>651876.61429785634</v>
      </c>
      <c r="F171" s="3">
        <f t="shared" si="1327"/>
        <v>967760.09421872406</v>
      </c>
      <c r="G171" s="3">
        <f t="shared" si="1327"/>
        <v>1178239.9913966365</v>
      </c>
      <c r="H171" s="3">
        <f t="shared" si="1327"/>
        <v>1260708.8060316606</v>
      </c>
      <c r="I171" s="3">
        <f t="shared" si="1327"/>
        <v>1163307.4381028011</v>
      </c>
      <c r="J171" s="3">
        <f t="shared" si="1327"/>
        <v>1446944.9296984221</v>
      </c>
      <c r="K171" s="3">
        <f t="shared" si="1327"/>
        <v>1598653.8040791387</v>
      </c>
      <c r="L171" s="3">
        <f t="shared" si="1327"/>
        <v>1683720.4162229502</v>
      </c>
      <c r="M171" s="3">
        <f t="shared" si="1327"/>
        <v>2813287.7207624582</v>
      </c>
      <c r="N171" s="149">
        <f t="shared" si="1327"/>
        <v>4388041.0444606869</v>
      </c>
      <c r="O171" s="66">
        <f t="shared" si="1268"/>
        <v>18321723.293288585</v>
      </c>
      <c r="Q171" s="513"/>
      <c r="R171" s="186" t="s">
        <v>59</v>
      </c>
      <c r="S171" s="3">
        <f t="shared" ref="S171:AD171" si="1328">S27+S43+S59+S75+S91+S139+S155</f>
        <v>1215725.6578638759</v>
      </c>
      <c r="T171" s="3">
        <f t="shared" si="1328"/>
        <v>1390542.0201141008</v>
      </c>
      <c r="U171" s="3">
        <f t="shared" si="1328"/>
        <v>1351757.2589649281</v>
      </c>
      <c r="V171" s="3">
        <f t="shared" si="1328"/>
        <v>1341341.5741812545</v>
      </c>
      <c r="W171" s="3">
        <f t="shared" si="1328"/>
        <v>2100183.1826625727</v>
      </c>
      <c r="X171" s="3">
        <f t="shared" si="1328"/>
        <v>2331682.6229201439</v>
      </c>
      <c r="Y171" s="3">
        <f t="shared" si="1328"/>
        <v>2331447.5984277776</v>
      </c>
      <c r="Z171" s="3">
        <f t="shared" si="1328"/>
        <v>2739722.0765116233</v>
      </c>
      <c r="AA171" s="3">
        <f t="shared" si="1328"/>
        <v>3305773.0293644513</v>
      </c>
      <c r="AB171" s="3">
        <f t="shared" si="1328"/>
        <v>3689354.4300104794</v>
      </c>
      <c r="AC171" s="3">
        <f t="shared" si="1328"/>
        <v>5005744.0515562668</v>
      </c>
      <c r="AD171" s="149">
        <f t="shared" si="1328"/>
        <v>9981094.9310685787</v>
      </c>
      <c r="AE171" s="66">
        <f t="shared" si="1270"/>
        <v>36784368.433646053</v>
      </c>
      <c r="AG171" s="513"/>
      <c r="AH171" s="186" t="s">
        <v>59</v>
      </c>
      <c r="AI171" s="3">
        <f t="shared" ref="AI171:AT171" si="1329">AI27+AI43+AI59+AI75+AI91+AI139+AI155</f>
        <v>335742.069698315</v>
      </c>
      <c r="AJ171" s="3">
        <f t="shared" si="1329"/>
        <v>404696.60969257192</v>
      </c>
      <c r="AK171" s="3">
        <f t="shared" si="1329"/>
        <v>275451.73307170917</v>
      </c>
      <c r="AL171" s="3">
        <f t="shared" si="1329"/>
        <v>466347.93651238049</v>
      </c>
      <c r="AM171" s="3">
        <f t="shared" si="1329"/>
        <v>414157.79157929029</v>
      </c>
      <c r="AN171" s="3">
        <f t="shared" si="1329"/>
        <v>482040.53287549107</v>
      </c>
      <c r="AO171" s="3">
        <f t="shared" si="1329"/>
        <v>541807.81469045463</v>
      </c>
      <c r="AP171" s="3">
        <f t="shared" si="1329"/>
        <v>553393.64232081082</v>
      </c>
      <c r="AQ171" s="3">
        <f t="shared" si="1329"/>
        <v>683223.90551861923</v>
      </c>
      <c r="AR171" s="3">
        <f t="shared" si="1329"/>
        <v>707894.2272263841</v>
      </c>
      <c r="AS171" s="3">
        <f t="shared" si="1329"/>
        <v>1065351.4052367711</v>
      </c>
      <c r="AT171" s="149">
        <f t="shared" si="1329"/>
        <v>1793071.1209840043</v>
      </c>
      <c r="AU171" s="66">
        <f t="shared" si="1272"/>
        <v>7723178.7894068025</v>
      </c>
      <c r="AW171" s="513"/>
      <c r="AX171" s="186" t="s">
        <v>59</v>
      </c>
      <c r="AY171" s="3">
        <f t="shared" ref="AY171:BJ171" si="1330">AY27+AY43+AY59+AY75+AY91+AY139+AY155</f>
        <v>30914.054704963768</v>
      </c>
      <c r="AZ171" s="3">
        <f t="shared" si="1330"/>
        <v>41218.739606618357</v>
      </c>
      <c r="BA171" s="3">
        <f t="shared" si="1330"/>
        <v>41218.739606618357</v>
      </c>
      <c r="BB171" s="3">
        <f t="shared" si="1330"/>
        <v>41218.739606618357</v>
      </c>
      <c r="BC171" s="3">
        <f t="shared" si="1330"/>
        <v>61828.109409927536</v>
      </c>
      <c r="BD171" s="3">
        <f t="shared" si="1330"/>
        <v>72132.794311582125</v>
      </c>
      <c r="BE171" s="3">
        <f t="shared" si="1330"/>
        <v>72132.794311582125</v>
      </c>
      <c r="BF171" s="3">
        <f t="shared" si="1330"/>
        <v>162721.61416848225</v>
      </c>
      <c r="BG171" s="3">
        <f t="shared" si="1330"/>
        <v>92742.16411489129</v>
      </c>
      <c r="BH171" s="3">
        <f t="shared" si="1330"/>
        <v>103046.84901654589</v>
      </c>
      <c r="BI171" s="3">
        <f t="shared" si="1330"/>
        <v>178032.28291659689</v>
      </c>
      <c r="BJ171" s="149">
        <f t="shared" si="1330"/>
        <v>256471.12852554736</v>
      </c>
      <c r="BK171" s="66">
        <f t="shared" si="1274"/>
        <v>1153678.0102999744</v>
      </c>
      <c r="BM171" s="302">
        <f t="shared" ref="BM171:BS171" si="1331">BM27+BM43+BM59+BM75+BM91+BM139+BM155</f>
        <v>0</v>
      </c>
      <c r="BN171" s="302">
        <f t="shared" si="1331"/>
        <v>0</v>
      </c>
      <c r="BO171" s="302">
        <f t="shared" si="1331"/>
        <v>0</v>
      </c>
      <c r="BP171" s="302">
        <f t="shared" si="1331"/>
        <v>0</v>
      </c>
      <c r="BQ171" s="302">
        <f t="shared" si="1331"/>
        <v>0</v>
      </c>
      <c r="BR171" s="302">
        <f t="shared" si="1331"/>
        <v>0</v>
      </c>
      <c r="BS171" s="302">
        <f t="shared" si="1331"/>
        <v>0</v>
      </c>
      <c r="BU171" s="302">
        <f t="shared" ref="BU171:CA171" si="1332">BU27+BU43+BU59+BU75+BU91+BU139+BU155</f>
        <v>0</v>
      </c>
      <c r="BV171" s="302">
        <f t="shared" si="1332"/>
        <v>0</v>
      </c>
      <c r="BW171" s="302">
        <f t="shared" si="1332"/>
        <v>0</v>
      </c>
      <c r="BX171" s="302">
        <f t="shared" si="1332"/>
        <v>0</v>
      </c>
      <c r="BY171" s="302">
        <f t="shared" si="1332"/>
        <v>0</v>
      </c>
      <c r="BZ171" s="302">
        <f t="shared" si="1332"/>
        <v>0</v>
      </c>
      <c r="CA171" s="302">
        <f t="shared" si="1332"/>
        <v>0</v>
      </c>
      <c r="CC171" s="302">
        <f t="shared" ref="CC171:CI171" si="1333">CC27+CC43+CC59+CC75+CC91+CC139+CC155</f>
        <v>0</v>
      </c>
      <c r="CD171" s="302">
        <f t="shared" si="1333"/>
        <v>0</v>
      </c>
      <c r="CE171" s="302">
        <f t="shared" si="1333"/>
        <v>0</v>
      </c>
      <c r="CF171" s="302">
        <f t="shared" si="1333"/>
        <v>0</v>
      </c>
      <c r="CG171" s="302">
        <f t="shared" si="1333"/>
        <v>0</v>
      </c>
      <c r="CH171" s="302">
        <f t="shared" si="1333"/>
        <v>0</v>
      </c>
      <c r="CI171" s="302">
        <f t="shared" si="1333"/>
        <v>0</v>
      </c>
      <c r="CK171" s="302">
        <f t="shared" ref="CK171:CQ171" si="1334">CK27+CK43+CK59+CK75+CK91+CK139+CK155</f>
        <v>0</v>
      </c>
      <c r="CL171" s="302">
        <f t="shared" si="1334"/>
        <v>0</v>
      </c>
      <c r="CM171" s="302">
        <f t="shared" si="1334"/>
        <v>0</v>
      </c>
      <c r="CN171" s="302">
        <f t="shared" si="1334"/>
        <v>0</v>
      </c>
      <c r="CO171" s="302">
        <f t="shared" si="1334"/>
        <v>0</v>
      </c>
      <c r="CP171" s="302">
        <f t="shared" si="1334"/>
        <v>0</v>
      </c>
      <c r="CQ171" s="302">
        <f t="shared" si="1334"/>
        <v>0</v>
      </c>
      <c r="CS171"/>
    </row>
    <row r="172" spans="1:159" x14ac:dyDescent="0.35">
      <c r="A172" s="513"/>
      <c r="B172" s="186" t="s">
        <v>58</v>
      </c>
      <c r="C172" s="3">
        <f t="shared" ref="C172:N172" si="1335">C28+C44+C60+C76+C92+C140+C156</f>
        <v>0</v>
      </c>
      <c r="D172" s="3">
        <f t="shared" si="1335"/>
        <v>0</v>
      </c>
      <c r="E172" s="3">
        <f t="shared" si="1335"/>
        <v>0</v>
      </c>
      <c r="F172" s="3">
        <f t="shared" si="1335"/>
        <v>0</v>
      </c>
      <c r="G172" s="3">
        <f t="shared" si="1335"/>
        <v>0</v>
      </c>
      <c r="H172" s="3">
        <f t="shared" si="1335"/>
        <v>0</v>
      </c>
      <c r="I172" s="3">
        <f t="shared" si="1335"/>
        <v>3431.8366060796448</v>
      </c>
      <c r="J172" s="3">
        <f t="shared" si="1335"/>
        <v>0</v>
      </c>
      <c r="K172" s="3">
        <f t="shared" si="1335"/>
        <v>0</v>
      </c>
      <c r="L172" s="3">
        <f t="shared" si="1335"/>
        <v>0</v>
      </c>
      <c r="M172" s="3">
        <f t="shared" si="1335"/>
        <v>33713.303959449069</v>
      </c>
      <c r="N172" s="149">
        <f t="shared" si="1335"/>
        <v>22633.104228525259</v>
      </c>
      <c r="O172" s="66">
        <f t="shared" si="1268"/>
        <v>59778.244794053971</v>
      </c>
      <c r="Q172" s="513"/>
      <c r="R172" s="186" t="s">
        <v>58</v>
      </c>
      <c r="S172" s="3">
        <f t="shared" ref="S172:AD172" si="1336">S28+S44+S60+S76+S92+S140+S156</f>
        <v>0</v>
      </c>
      <c r="T172" s="3">
        <f t="shared" si="1336"/>
        <v>0</v>
      </c>
      <c r="U172" s="3">
        <f t="shared" si="1336"/>
        <v>0</v>
      </c>
      <c r="V172" s="3">
        <f t="shared" si="1336"/>
        <v>0</v>
      </c>
      <c r="W172" s="3">
        <f t="shared" si="1336"/>
        <v>0</v>
      </c>
      <c r="X172" s="3">
        <f t="shared" si="1336"/>
        <v>57348.86423986256</v>
      </c>
      <c r="Y172" s="3">
        <f t="shared" si="1336"/>
        <v>229587.83108474239</v>
      </c>
      <c r="Z172" s="3">
        <f t="shared" si="1336"/>
        <v>0</v>
      </c>
      <c r="AA172" s="3">
        <f t="shared" si="1336"/>
        <v>0</v>
      </c>
      <c r="AB172" s="3">
        <f t="shared" si="1336"/>
        <v>98610.060557478384</v>
      </c>
      <c r="AC172" s="3">
        <f t="shared" si="1336"/>
        <v>374500.51146550791</v>
      </c>
      <c r="AD172" s="149">
        <f t="shared" si="1336"/>
        <v>212147.43717036213</v>
      </c>
      <c r="AE172" s="66">
        <f t="shared" si="1270"/>
        <v>972194.70451795333</v>
      </c>
      <c r="AG172" s="513"/>
      <c r="AH172" s="186" t="s">
        <v>58</v>
      </c>
      <c r="AI172" s="3">
        <f t="shared" ref="AI172:AT172" si="1337">AI28+AI44+AI60+AI76+AI92+AI140+AI156</f>
        <v>0</v>
      </c>
      <c r="AJ172" s="3">
        <f t="shared" si="1337"/>
        <v>0</v>
      </c>
      <c r="AK172" s="3">
        <f t="shared" si="1337"/>
        <v>0</v>
      </c>
      <c r="AL172" s="3">
        <f t="shared" si="1337"/>
        <v>0</v>
      </c>
      <c r="AM172" s="3">
        <f t="shared" si="1337"/>
        <v>25839.203940030722</v>
      </c>
      <c r="AN172" s="3">
        <f t="shared" si="1337"/>
        <v>0</v>
      </c>
      <c r="AO172" s="3">
        <f t="shared" si="1337"/>
        <v>0</v>
      </c>
      <c r="AP172" s="3">
        <f t="shared" si="1337"/>
        <v>0</v>
      </c>
      <c r="AQ172" s="3">
        <f t="shared" si="1337"/>
        <v>0</v>
      </c>
      <c r="AR172" s="3">
        <f t="shared" si="1337"/>
        <v>114271.75720229257</v>
      </c>
      <c r="AS172" s="3">
        <f t="shared" si="1337"/>
        <v>15622.000396738027</v>
      </c>
      <c r="AT172" s="149">
        <f t="shared" si="1337"/>
        <v>111343.39551729026</v>
      </c>
      <c r="AU172" s="66">
        <f t="shared" si="1272"/>
        <v>267076.35705635161</v>
      </c>
      <c r="AW172" s="513"/>
      <c r="AX172" s="186" t="s">
        <v>58</v>
      </c>
      <c r="AY172" s="3">
        <f t="shared" ref="AY172:BJ172" si="1338">AY28+AY44+AY60+AY76+AY92+AY140+AY156</f>
        <v>0</v>
      </c>
      <c r="AZ172" s="3">
        <f t="shared" si="1338"/>
        <v>0</v>
      </c>
      <c r="BA172" s="3">
        <f t="shared" si="1338"/>
        <v>0</v>
      </c>
      <c r="BB172" s="3">
        <f t="shared" si="1338"/>
        <v>0</v>
      </c>
      <c r="BC172" s="3">
        <f t="shared" si="1338"/>
        <v>0</v>
      </c>
      <c r="BD172" s="3">
        <f t="shared" si="1338"/>
        <v>0</v>
      </c>
      <c r="BE172" s="3">
        <f t="shared" si="1338"/>
        <v>0</v>
      </c>
      <c r="BF172" s="3">
        <f t="shared" si="1338"/>
        <v>0</v>
      </c>
      <c r="BG172" s="3">
        <f t="shared" si="1338"/>
        <v>0</v>
      </c>
      <c r="BH172" s="3">
        <f t="shared" si="1338"/>
        <v>0</v>
      </c>
      <c r="BI172" s="3">
        <f t="shared" si="1338"/>
        <v>134147.36325826749</v>
      </c>
      <c r="BJ172" s="149">
        <f t="shared" si="1338"/>
        <v>0</v>
      </c>
      <c r="BK172" s="66">
        <f t="shared" si="1274"/>
        <v>134147.36325826749</v>
      </c>
      <c r="BM172" s="302">
        <f t="shared" ref="BM172:BS172" si="1339">BM28+BM44+BM60+BM76+BM92+BM140+BM156</f>
        <v>0</v>
      </c>
      <c r="BN172" s="302">
        <f t="shared" si="1339"/>
        <v>0</v>
      </c>
      <c r="BO172" s="302">
        <f t="shared" si="1339"/>
        <v>0</v>
      </c>
      <c r="BP172" s="302">
        <f t="shared" si="1339"/>
        <v>0</v>
      </c>
      <c r="BQ172" s="302">
        <f t="shared" si="1339"/>
        <v>0</v>
      </c>
      <c r="BR172" s="302">
        <f t="shared" si="1339"/>
        <v>0</v>
      </c>
      <c r="BS172" s="302">
        <f t="shared" si="1339"/>
        <v>0</v>
      </c>
      <c r="BU172" s="302">
        <f t="shared" ref="BU172:CA172" si="1340">BU28+BU44+BU60+BU76+BU92+BU140+BU156</f>
        <v>0</v>
      </c>
      <c r="BV172" s="302">
        <f t="shared" si="1340"/>
        <v>0</v>
      </c>
      <c r="BW172" s="302">
        <f t="shared" si="1340"/>
        <v>0</v>
      </c>
      <c r="BX172" s="302">
        <f t="shared" si="1340"/>
        <v>0</v>
      </c>
      <c r="BY172" s="302">
        <f t="shared" si="1340"/>
        <v>0</v>
      </c>
      <c r="BZ172" s="302">
        <f t="shared" si="1340"/>
        <v>0</v>
      </c>
      <c r="CA172" s="302">
        <f t="shared" si="1340"/>
        <v>0</v>
      </c>
      <c r="CC172" s="302">
        <f t="shared" ref="CC172:CI172" si="1341">CC28+CC44+CC60+CC76+CC92+CC140+CC156</f>
        <v>0</v>
      </c>
      <c r="CD172" s="302">
        <f t="shared" si="1341"/>
        <v>0</v>
      </c>
      <c r="CE172" s="302">
        <f t="shared" si="1341"/>
        <v>0</v>
      </c>
      <c r="CF172" s="302">
        <f t="shared" si="1341"/>
        <v>0</v>
      </c>
      <c r="CG172" s="302">
        <f t="shared" si="1341"/>
        <v>0</v>
      </c>
      <c r="CH172" s="302">
        <f t="shared" si="1341"/>
        <v>0</v>
      </c>
      <c r="CI172" s="302">
        <f t="shared" si="1341"/>
        <v>0</v>
      </c>
      <c r="CK172" s="302">
        <f t="shared" ref="CK172:CQ172" si="1342">CK28+CK44+CK60+CK76+CK92+CK140+CK156</f>
        <v>0</v>
      </c>
      <c r="CL172" s="302">
        <f t="shared" si="1342"/>
        <v>0</v>
      </c>
      <c r="CM172" s="302">
        <f t="shared" si="1342"/>
        <v>0</v>
      </c>
      <c r="CN172" s="302">
        <f t="shared" si="1342"/>
        <v>0</v>
      </c>
      <c r="CO172" s="302">
        <f t="shared" si="1342"/>
        <v>0</v>
      </c>
      <c r="CP172" s="302">
        <f t="shared" si="1342"/>
        <v>0</v>
      </c>
      <c r="CQ172" s="302">
        <f t="shared" si="1342"/>
        <v>0</v>
      </c>
      <c r="CS172"/>
    </row>
    <row r="173" spans="1:159" x14ac:dyDescent="0.35">
      <c r="A173" s="513"/>
      <c r="B173" s="186" t="s">
        <v>57</v>
      </c>
      <c r="C173" s="3">
        <f t="shared" ref="C173:N173" si="1343">C29+C45+C61+C77+C93+C141+C157</f>
        <v>5970.4068336435676</v>
      </c>
      <c r="D173" s="3">
        <f t="shared" si="1343"/>
        <v>7960.5424448580907</v>
      </c>
      <c r="E173" s="3">
        <f t="shared" si="1343"/>
        <v>7960.5424448580907</v>
      </c>
      <c r="F173" s="3">
        <f t="shared" si="1343"/>
        <v>7960.5424448580907</v>
      </c>
      <c r="G173" s="3">
        <f t="shared" si="1343"/>
        <v>11940.813667287135</v>
      </c>
      <c r="H173" s="3">
        <f t="shared" si="1343"/>
        <v>13930.949278501659</v>
      </c>
      <c r="I173" s="3">
        <f t="shared" si="1343"/>
        <v>13930.949278501659</v>
      </c>
      <c r="J173" s="3">
        <f t="shared" si="1343"/>
        <v>15921.084889716181</v>
      </c>
      <c r="K173" s="3">
        <f t="shared" si="1343"/>
        <v>17911.220500930704</v>
      </c>
      <c r="L173" s="3">
        <f t="shared" si="1343"/>
        <v>19901.356112145226</v>
      </c>
      <c r="M173" s="3">
        <f t="shared" si="1343"/>
        <v>29852.03416821784</v>
      </c>
      <c r="N173" s="149">
        <f t="shared" si="1343"/>
        <v>45773.119057934025</v>
      </c>
      <c r="O173" s="66">
        <f t="shared" si="1268"/>
        <v>199013.56112145228</v>
      </c>
      <c r="Q173" s="513"/>
      <c r="R173" s="186" t="s">
        <v>57</v>
      </c>
      <c r="S173" s="3">
        <f t="shared" ref="S173:AD173" si="1344">S29+S45+S61+S77+S93+S141+S157</f>
        <v>17147.733854533381</v>
      </c>
      <c r="T173" s="3">
        <f t="shared" si="1344"/>
        <v>22863.645139377848</v>
      </c>
      <c r="U173" s="3">
        <f t="shared" si="1344"/>
        <v>22863.645139377848</v>
      </c>
      <c r="V173" s="3">
        <f t="shared" si="1344"/>
        <v>235925.62279426368</v>
      </c>
      <c r="W173" s="3">
        <f t="shared" si="1344"/>
        <v>93508.528829736315</v>
      </c>
      <c r="X173" s="3">
        <f t="shared" si="1344"/>
        <v>40011.378993911232</v>
      </c>
      <c r="Y173" s="3">
        <f t="shared" si="1344"/>
        <v>40011.378993911232</v>
      </c>
      <c r="Z173" s="3">
        <f t="shared" si="1344"/>
        <v>362416.32353643671</v>
      </c>
      <c r="AA173" s="3">
        <f t="shared" si="1344"/>
        <v>51443.201563600145</v>
      </c>
      <c r="AB173" s="3">
        <f t="shared" si="1344"/>
        <v>433177.24241347931</v>
      </c>
      <c r="AC173" s="3">
        <f t="shared" si="1344"/>
        <v>173681.12654906549</v>
      </c>
      <c r="AD173" s="149">
        <f t="shared" si="1344"/>
        <v>430152.74430656858</v>
      </c>
      <c r="AE173" s="66">
        <f t="shared" si="1270"/>
        <v>1923202.5721142616</v>
      </c>
      <c r="AG173" s="513"/>
      <c r="AH173" s="186" t="s">
        <v>57</v>
      </c>
      <c r="AI173" s="3">
        <f t="shared" ref="AI173:AT173" si="1345">AI29+AI45+AI61+AI77+AI93+AI141+AI157</f>
        <v>883956.90550181526</v>
      </c>
      <c r="AJ173" s="3">
        <f t="shared" si="1345"/>
        <v>4960.1152413873197</v>
      </c>
      <c r="AK173" s="3">
        <f t="shared" si="1345"/>
        <v>4960.1152413873197</v>
      </c>
      <c r="AL173" s="3">
        <f t="shared" si="1345"/>
        <v>4960.1152413873197</v>
      </c>
      <c r="AM173" s="3">
        <f t="shared" si="1345"/>
        <v>437068.08545395907</v>
      </c>
      <c r="AN173" s="3">
        <f t="shared" si="1345"/>
        <v>8680.201672427811</v>
      </c>
      <c r="AO173" s="3">
        <f t="shared" si="1345"/>
        <v>8680.201672427811</v>
      </c>
      <c r="AP173" s="3">
        <f t="shared" si="1345"/>
        <v>9920.2304827746393</v>
      </c>
      <c r="AQ173" s="3">
        <f t="shared" si="1345"/>
        <v>543590.76695082849</v>
      </c>
      <c r="AR173" s="3">
        <f t="shared" si="1345"/>
        <v>12400.288103468301</v>
      </c>
      <c r="AS173" s="3">
        <f t="shared" si="1345"/>
        <v>18600.432155202448</v>
      </c>
      <c r="AT173" s="149">
        <f t="shared" si="1345"/>
        <v>135395.17668915592</v>
      </c>
      <c r="AU173" s="66">
        <f t="shared" si="1272"/>
        <v>2073172.6344062213</v>
      </c>
      <c r="AW173" s="513"/>
      <c r="AX173" s="186" t="s">
        <v>57</v>
      </c>
      <c r="AY173" s="3">
        <f t="shared" ref="AY173:BJ173" si="1346">AY29+AY45+AY61+AY77+AY93+AY141+AY157</f>
        <v>556.67565495132828</v>
      </c>
      <c r="AZ173" s="3">
        <f t="shared" si="1346"/>
        <v>742.23420660177112</v>
      </c>
      <c r="BA173" s="3">
        <f t="shared" si="1346"/>
        <v>742.23420660177112</v>
      </c>
      <c r="BB173" s="3">
        <f t="shared" si="1346"/>
        <v>742.23420660177112</v>
      </c>
      <c r="BC173" s="3">
        <f t="shared" si="1346"/>
        <v>1113.3513099026566</v>
      </c>
      <c r="BD173" s="3">
        <f t="shared" si="1346"/>
        <v>1298.9098615530995</v>
      </c>
      <c r="BE173" s="3">
        <f t="shared" si="1346"/>
        <v>1298.9098615530995</v>
      </c>
      <c r="BF173" s="3">
        <f t="shared" si="1346"/>
        <v>1484.4684132035422</v>
      </c>
      <c r="BG173" s="3">
        <f t="shared" si="1346"/>
        <v>1670.026964853985</v>
      </c>
      <c r="BH173" s="3">
        <f t="shared" si="1346"/>
        <v>1855.5855165044279</v>
      </c>
      <c r="BI173" s="3">
        <f t="shared" si="1346"/>
        <v>2783.3782747566415</v>
      </c>
      <c r="BJ173" s="149">
        <f t="shared" si="1346"/>
        <v>4267.8466879601847</v>
      </c>
      <c r="BK173" s="66">
        <f t="shared" si="1274"/>
        <v>18555.855165044279</v>
      </c>
      <c r="BM173" s="302">
        <f t="shared" ref="BM173:BS173" si="1347">BM29+BM45+BM61+BM77+BM93+BM141+BM157</f>
        <v>0</v>
      </c>
      <c r="BN173" s="302">
        <f t="shared" si="1347"/>
        <v>0</v>
      </c>
      <c r="BO173" s="302">
        <f t="shared" si="1347"/>
        <v>0</v>
      </c>
      <c r="BP173" s="302">
        <f t="shared" si="1347"/>
        <v>0</v>
      </c>
      <c r="BQ173" s="302">
        <f t="shared" si="1347"/>
        <v>0</v>
      </c>
      <c r="BR173" s="302">
        <f t="shared" si="1347"/>
        <v>0</v>
      </c>
      <c r="BS173" s="302">
        <f t="shared" si="1347"/>
        <v>0</v>
      </c>
      <c r="BU173" s="302">
        <f t="shared" ref="BU173:CA173" si="1348">BU29+BU45+BU61+BU77+BU93+BU141+BU157</f>
        <v>0</v>
      </c>
      <c r="BV173" s="302">
        <f t="shared" si="1348"/>
        <v>0</v>
      </c>
      <c r="BW173" s="302">
        <f t="shared" si="1348"/>
        <v>0</v>
      </c>
      <c r="BX173" s="302">
        <f t="shared" si="1348"/>
        <v>0</v>
      </c>
      <c r="BY173" s="302">
        <f t="shared" si="1348"/>
        <v>0</v>
      </c>
      <c r="BZ173" s="302">
        <f t="shared" si="1348"/>
        <v>0</v>
      </c>
      <c r="CA173" s="302">
        <f t="shared" si="1348"/>
        <v>0</v>
      </c>
      <c r="CC173" s="302">
        <f t="shared" ref="CC173:CI173" si="1349">CC29+CC45+CC61+CC77+CC93+CC141+CC157</f>
        <v>0</v>
      </c>
      <c r="CD173" s="302">
        <f t="shared" si="1349"/>
        <v>0</v>
      </c>
      <c r="CE173" s="302">
        <f t="shared" si="1349"/>
        <v>0</v>
      </c>
      <c r="CF173" s="302">
        <f t="shared" si="1349"/>
        <v>0</v>
      </c>
      <c r="CG173" s="302">
        <f t="shared" si="1349"/>
        <v>0</v>
      </c>
      <c r="CH173" s="302">
        <f t="shared" si="1349"/>
        <v>0</v>
      </c>
      <c r="CI173" s="302">
        <f t="shared" si="1349"/>
        <v>0</v>
      </c>
      <c r="CK173" s="302">
        <f t="shared" ref="CK173:CQ173" si="1350">CK29+CK45+CK61+CK77+CK93+CK141+CK157</f>
        <v>0</v>
      </c>
      <c r="CL173" s="302">
        <f t="shared" si="1350"/>
        <v>0</v>
      </c>
      <c r="CM173" s="302">
        <f t="shared" si="1350"/>
        <v>0</v>
      </c>
      <c r="CN173" s="302">
        <f t="shared" si="1350"/>
        <v>0</v>
      </c>
      <c r="CO173" s="302">
        <f t="shared" si="1350"/>
        <v>0</v>
      </c>
      <c r="CP173" s="302">
        <f t="shared" si="1350"/>
        <v>0</v>
      </c>
      <c r="CQ173" s="302">
        <f t="shared" si="1350"/>
        <v>0</v>
      </c>
      <c r="CS173"/>
    </row>
    <row r="174" spans="1:159" x14ac:dyDescent="0.35">
      <c r="A174" s="513"/>
      <c r="B174" s="186" t="s">
        <v>56</v>
      </c>
      <c r="C174" s="3">
        <f t="shared" ref="C174:N174" si="1351">C30+C46+C62+C78+C94+C142+C158</f>
        <v>0</v>
      </c>
      <c r="D174" s="3">
        <f t="shared" si="1351"/>
        <v>0</v>
      </c>
      <c r="E174" s="3">
        <f t="shared" si="1351"/>
        <v>0</v>
      </c>
      <c r="F174" s="3">
        <f t="shared" si="1351"/>
        <v>0</v>
      </c>
      <c r="G174" s="3">
        <f t="shared" si="1351"/>
        <v>0</v>
      </c>
      <c r="H174" s="3">
        <f t="shared" si="1351"/>
        <v>0</v>
      </c>
      <c r="I174" s="3">
        <f t="shared" si="1351"/>
        <v>0</v>
      </c>
      <c r="J174" s="3">
        <f t="shared" si="1351"/>
        <v>0</v>
      </c>
      <c r="K174" s="3">
        <f t="shared" si="1351"/>
        <v>0</v>
      </c>
      <c r="L174" s="3">
        <f t="shared" si="1351"/>
        <v>0</v>
      </c>
      <c r="M174" s="3">
        <f t="shared" si="1351"/>
        <v>0</v>
      </c>
      <c r="N174" s="149">
        <f t="shared" si="1351"/>
        <v>0</v>
      </c>
      <c r="O174" s="66">
        <f t="shared" si="1268"/>
        <v>0</v>
      </c>
      <c r="Q174" s="513"/>
      <c r="R174" s="186" t="s">
        <v>56</v>
      </c>
      <c r="S174" s="3">
        <f t="shared" ref="S174:AD174" si="1352">S30+S46+S62+S78+S94+S142+S158</f>
        <v>0</v>
      </c>
      <c r="T174" s="3">
        <f t="shared" si="1352"/>
        <v>0</v>
      </c>
      <c r="U174" s="3">
        <f t="shared" si="1352"/>
        <v>0</v>
      </c>
      <c r="V174" s="3">
        <f t="shared" si="1352"/>
        <v>0</v>
      </c>
      <c r="W174" s="3">
        <f t="shared" si="1352"/>
        <v>0</v>
      </c>
      <c r="X174" s="3">
        <f t="shared" si="1352"/>
        <v>0</v>
      </c>
      <c r="Y174" s="3">
        <f t="shared" si="1352"/>
        <v>0</v>
      </c>
      <c r="Z174" s="3">
        <f t="shared" si="1352"/>
        <v>0</v>
      </c>
      <c r="AA174" s="3">
        <f t="shared" si="1352"/>
        <v>0</v>
      </c>
      <c r="AB174" s="3">
        <f t="shared" si="1352"/>
        <v>0</v>
      </c>
      <c r="AC174" s="3">
        <f t="shared" si="1352"/>
        <v>0</v>
      </c>
      <c r="AD174" s="149">
        <f t="shared" si="1352"/>
        <v>0</v>
      </c>
      <c r="AE174" s="66">
        <f t="shared" si="1270"/>
        <v>0</v>
      </c>
      <c r="AG174" s="513"/>
      <c r="AH174" s="186" t="s">
        <v>56</v>
      </c>
      <c r="AI174" s="3">
        <f t="shared" ref="AI174:AT174" si="1353">AI30+AI46+AI62+AI78+AI94+AI142+AI158</f>
        <v>0</v>
      </c>
      <c r="AJ174" s="3">
        <f t="shared" si="1353"/>
        <v>0</v>
      </c>
      <c r="AK174" s="3">
        <f t="shared" si="1353"/>
        <v>0</v>
      </c>
      <c r="AL174" s="3">
        <f t="shared" si="1353"/>
        <v>0</v>
      </c>
      <c r="AM174" s="3">
        <f t="shared" si="1353"/>
        <v>0</v>
      </c>
      <c r="AN174" s="3">
        <f t="shared" si="1353"/>
        <v>0</v>
      </c>
      <c r="AO174" s="3">
        <f t="shared" si="1353"/>
        <v>0</v>
      </c>
      <c r="AP174" s="3">
        <f t="shared" si="1353"/>
        <v>0</v>
      </c>
      <c r="AQ174" s="3">
        <f t="shared" si="1353"/>
        <v>262598.31491760717</v>
      </c>
      <c r="AR174" s="3">
        <f t="shared" si="1353"/>
        <v>0</v>
      </c>
      <c r="AS174" s="3">
        <f t="shared" si="1353"/>
        <v>0</v>
      </c>
      <c r="AT174" s="149">
        <f t="shared" si="1353"/>
        <v>3139241.8957917695</v>
      </c>
      <c r="AU174" s="66">
        <f t="shared" si="1272"/>
        <v>3401840.2107093767</v>
      </c>
      <c r="AW174" s="513"/>
      <c r="AX174" s="186" t="s">
        <v>56</v>
      </c>
      <c r="AY174" s="3">
        <f t="shared" ref="AY174:BJ174" si="1354">AY30+AY46+AY62+AY78+AY94+AY142+AY158</f>
        <v>0</v>
      </c>
      <c r="AZ174" s="3">
        <f t="shared" si="1354"/>
        <v>0</v>
      </c>
      <c r="BA174" s="3">
        <f t="shared" si="1354"/>
        <v>0</v>
      </c>
      <c r="BB174" s="3">
        <f t="shared" si="1354"/>
        <v>0</v>
      </c>
      <c r="BC174" s="3">
        <f t="shared" si="1354"/>
        <v>0</v>
      </c>
      <c r="BD174" s="3">
        <f t="shared" si="1354"/>
        <v>0</v>
      </c>
      <c r="BE174" s="3">
        <f t="shared" si="1354"/>
        <v>0</v>
      </c>
      <c r="BF174" s="3">
        <f t="shared" si="1354"/>
        <v>0</v>
      </c>
      <c r="BG174" s="3">
        <f t="shared" si="1354"/>
        <v>0</v>
      </c>
      <c r="BH174" s="3">
        <f t="shared" si="1354"/>
        <v>0</v>
      </c>
      <c r="BI174" s="3">
        <f t="shared" si="1354"/>
        <v>0</v>
      </c>
      <c r="BJ174" s="149">
        <f t="shared" si="1354"/>
        <v>0</v>
      </c>
      <c r="BK174" s="66">
        <f t="shared" si="1274"/>
        <v>0</v>
      </c>
      <c r="BM174" s="302">
        <f t="shared" ref="BM174:BS174" si="1355">BM30+BM46+BM62+BM78+BM94+BM142+BM158</f>
        <v>0</v>
      </c>
      <c r="BN174" s="302">
        <f t="shared" si="1355"/>
        <v>0</v>
      </c>
      <c r="BO174" s="302">
        <f t="shared" si="1355"/>
        <v>0</v>
      </c>
      <c r="BP174" s="302">
        <f t="shared" si="1355"/>
        <v>0</v>
      </c>
      <c r="BQ174" s="302">
        <f t="shared" si="1355"/>
        <v>0</v>
      </c>
      <c r="BR174" s="302">
        <f t="shared" si="1355"/>
        <v>0</v>
      </c>
      <c r="BS174" s="302">
        <f t="shared" si="1355"/>
        <v>0</v>
      </c>
      <c r="BU174" s="302">
        <f t="shared" ref="BU174:CA174" si="1356">BU30+BU46+BU62+BU78+BU94+BU142+BU158</f>
        <v>0</v>
      </c>
      <c r="BV174" s="302">
        <f t="shared" si="1356"/>
        <v>0</v>
      </c>
      <c r="BW174" s="302">
        <f t="shared" si="1356"/>
        <v>0</v>
      </c>
      <c r="BX174" s="302">
        <f t="shared" si="1356"/>
        <v>0</v>
      </c>
      <c r="BY174" s="302">
        <f t="shared" si="1356"/>
        <v>0</v>
      </c>
      <c r="BZ174" s="302">
        <f t="shared" si="1356"/>
        <v>0</v>
      </c>
      <c r="CA174" s="302">
        <f t="shared" si="1356"/>
        <v>0</v>
      </c>
      <c r="CC174" s="302">
        <f t="shared" ref="CC174:CI174" si="1357">CC30+CC46+CC62+CC78+CC94+CC142+CC158</f>
        <v>0</v>
      </c>
      <c r="CD174" s="302">
        <f t="shared" si="1357"/>
        <v>0</v>
      </c>
      <c r="CE174" s="302">
        <f t="shared" si="1357"/>
        <v>0</v>
      </c>
      <c r="CF174" s="302">
        <f t="shared" si="1357"/>
        <v>0</v>
      </c>
      <c r="CG174" s="302">
        <f t="shared" si="1357"/>
        <v>0</v>
      </c>
      <c r="CH174" s="302">
        <f t="shared" si="1357"/>
        <v>0</v>
      </c>
      <c r="CI174" s="302">
        <f t="shared" si="1357"/>
        <v>0</v>
      </c>
      <c r="CK174" s="302">
        <f t="shared" ref="CK174:CQ174" si="1358">CK30+CK46+CK62+CK78+CK94+CK142+CK158</f>
        <v>0</v>
      </c>
      <c r="CL174" s="302">
        <f t="shared" si="1358"/>
        <v>0</v>
      </c>
      <c r="CM174" s="302">
        <f t="shared" si="1358"/>
        <v>0</v>
      </c>
      <c r="CN174" s="302">
        <f t="shared" si="1358"/>
        <v>0</v>
      </c>
      <c r="CO174" s="302">
        <f t="shared" si="1358"/>
        <v>0</v>
      </c>
      <c r="CP174" s="302">
        <f t="shared" si="1358"/>
        <v>0</v>
      </c>
      <c r="CQ174" s="302">
        <f t="shared" si="1358"/>
        <v>0</v>
      </c>
      <c r="CS174"/>
    </row>
    <row r="175" spans="1:159" ht="15" customHeight="1" x14ac:dyDescent="0.35">
      <c r="A175" s="513"/>
      <c r="B175" s="186" t="s">
        <v>55</v>
      </c>
      <c r="C175" s="3">
        <f t="shared" ref="C175:N175" si="1359">C31+C47+C63+C79+C95+C143+C159</f>
        <v>3980.2712224290453</v>
      </c>
      <c r="D175" s="3">
        <f t="shared" si="1359"/>
        <v>5307.0282965720608</v>
      </c>
      <c r="E175" s="3">
        <f t="shared" si="1359"/>
        <v>5307.0282965720608</v>
      </c>
      <c r="F175" s="3">
        <f t="shared" si="1359"/>
        <v>5307.0282965720608</v>
      </c>
      <c r="G175" s="3">
        <f t="shared" si="1359"/>
        <v>7960.5424448580907</v>
      </c>
      <c r="H175" s="3">
        <f t="shared" si="1359"/>
        <v>9287.2995190011061</v>
      </c>
      <c r="I175" s="3">
        <f t="shared" si="1359"/>
        <v>9287.2995190011061</v>
      </c>
      <c r="J175" s="3">
        <f t="shared" si="1359"/>
        <v>28257.512084221584</v>
      </c>
      <c r="K175" s="3">
        <f t="shared" si="1359"/>
        <v>15963.875731927939</v>
      </c>
      <c r="L175" s="3">
        <f t="shared" si="1359"/>
        <v>13267.570741430152</v>
      </c>
      <c r="M175" s="3">
        <f t="shared" si="1359"/>
        <v>28723.08385768396</v>
      </c>
      <c r="N175" s="149">
        <f t="shared" si="1359"/>
        <v>66092.411654154625</v>
      </c>
      <c r="O175" s="66">
        <f t="shared" si="1268"/>
        <v>198740.95166442377</v>
      </c>
      <c r="Q175" s="513"/>
      <c r="R175" s="186" t="s">
        <v>55</v>
      </c>
      <c r="S175" s="3">
        <f t="shared" ref="S175:AD175" si="1360">S31+S47+S63+S79+S95+S143+S159</f>
        <v>133989.40816849217</v>
      </c>
      <c r="T175" s="3">
        <f t="shared" si="1360"/>
        <v>15242.430092918565</v>
      </c>
      <c r="U175" s="3">
        <f t="shared" si="1360"/>
        <v>15242.430092918565</v>
      </c>
      <c r="V175" s="3">
        <f t="shared" si="1360"/>
        <v>67247.568630222187</v>
      </c>
      <c r="W175" s="3">
        <f t="shared" si="1360"/>
        <v>47795.942488745713</v>
      </c>
      <c r="X175" s="3">
        <f t="shared" si="1360"/>
        <v>126403.44206007896</v>
      </c>
      <c r="Y175" s="3">
        <f t="shared" si="1360"/>
        <v>26674.25266260749</v>
      </c>
      <c r="Z175" s="3">
        <f t="shared" si="1360"/>
        <v>111285.04636607264</v>
      </c>
      <c r="AA175" s="3">
        <f t="shared" si="1360"/>
        <v>114199.43475004454</v>
      </c>
      <c r="AB175" s="3">
        <f t="shared" si="1360"/>
        <v>38106.075232296418</v>
      </c>
      <c r="AC175" s="3">
        <f t="shared" si="1360"/>
        <v>561518.26600122347</v>
      </c>
      <c r="AD175" s="149">
        <f t="shared" si="1360"/>
        <v>1003144.801405629</v>
      </c>
      <c r="AE175" s="66">
        <f t="shared" si="1270"/>
        <v>2260849.0979512497</v>
      </c>
      <c r="AG175" s="513"/>
      <c r="AH175" s="186" t="s">
        <v>55</v>
      </c>
      <c r="AI175" s="3">
        <f t="shared" ref="AI175:AT175" si="1361">AI31+AI47+AI63+AI79+AI95+AI143+AI159</f>
        <v>2480.0576206936598</v>
      </c>
      <c r="AJ175" s="3">
        <f t="shared" si="1361"/>
        <v>3306.7434942582136</v>
      </c>
      <c r="AK175" s="3">
        <f t="shared" si="1361"/>
        <v>3306.7434942582136</v>
      </c>
      <c r="AL175" s="3">
        <f t="shared" si="1361"/>
        <v>3306.7434942582136</v>
      </c>
      <c r="AM175" s="3">
        <f t="shared" si="1361"/>
        <v>4960.1152413873197</v>
      </c>
      <c r="AN175" s="3">
        <f t="shared" si="1361"/>
        <v>5786.8011149518743</v>
      </c>
      <c r="AO175" s="3">
        <f t="shared" si="1361"/>
        <v>5786.8011149518743</v>
      </c>
      <c r="AP175" s="3">
        <f t="shared" si="1361"/>
        <v>6613.4869885164271</v>
      </c>
      <c r="AQ175" s="3">
        <f t="shared" si="1361"/>
        <v>7440.1728620809808</v>
      </c>
      <c r="AR175" s="3">
        <f t="shared" si="1361"/>
        <v>8266.8587356455337</v>
      </c>
      <c r="AS175" s="3">
        <f t="shared" si="1361"/>
        <v>12400.2881034683</v>
      </c>
      <c r="AT175" s="149">
        <f t="shared" si="1361"/>
        <v>19013.775091984731</v>
      </c>
      <c r="AU175" s="66">
        <f t="shared" si="1272"/>
        <v>82668.587356455333</v>
      </c>
      <c r="AW175" s="513"/>
      <c r="AX175" s="186" t="s">
        <v>55</v>
      </c>
      <c r="AY175" s="3">
        <f t="shared" ref="AY175:BJ175" si="1362">AY31+AY47+AY63+AY79+AY95+AY143+AY159</f>
        <v>371.11710330088556</v>
      </c>
      <c r="AZ175" s="3">
        <f t="shared" si="1362"/>
        <v>494.8228044011808</v>
      </c>
      <c r="BA175" s="3">
        <f t="shared" si="1362"/>
        <v>494.8228044011808</v>
      </c>
      <c r="BB175" s="3">
        <f t="shared" si="1362"/>
        <v>494.8228044011808</v>
      </c>
      <c r="BC175" s="3">
        <f t="shared" si="1362"/>
        <v>742.23420660177112</v>
      </c>
      <c r="BD175" s="3">
        <f t="shared" si="1362"/>
        <v>865.93990770206642</v>
      </c>
      <c r="BE175" s="3">
        <f t="shared" si="1362"/>
        <v>865.93990770206642</v>
      </c>
      <c r="BF175" s="3">
        <f t="shared" si="1362"/>
        <v>989.64560880236161</v>
      </c>
      <c r="BG175" s="3">
        <f t="shared" si="1362"/>
        <v>1113.3513099026568</v>
      </c>
      <c r="BH175" s="3">
        <f t="shared" si="1362"/>
        <v>1237.0570110029519</v>
      </c>
      <c r="BI175" s="3">
        <f t="shared" si="1362"/>
        <v>1855.5855165044279</v>
      </c>
      <c r="BJ175" s="149">
        <f t="shared" si="1362"/>
        <v>2845.2311253067896</v>
      </c>
      <c r="BK175" s="66">
        <f t="shared" si="1274"/>
        <v>12370.570110029519</v>
      </c>
      <c r="BM175" s="302">
        <f t="shared" ref="BM175:BS175" si="1363">BM31+BM47+BM63+BM79+BM95+BM143+BM159</f>
        <v>0</v>
      </c>
      <c r="BN175" s="302">
        <f t="shared" si="1363"/>
        <v>0</v>
      </c>
      <c r="BO175" s="302">
        <f t="shared" si="1363"/>
        <v>0</v>
      </c>
      <c r="BP175" s="302">
        <f t="shared" si="1363"/>
        <v>0</v>
      </c>
      <c r="BQ175" s="302">
        <f t="shared" si="1363"/>
        <v>0</v>
      </c>
      <c r="BR175" s="302">
        <f t="shared" si="1363"/>
        <v>0</v>
      </c>
      <c r="BS175" s="302">
        <f t="shared" si="1363"/>
        <v>0</v>
      </c>
      <c r="BU175" s="302">
        <f t="shared" ref="BU175:CA175" si="1364">BU31+BU47+BU63+BU79+BU95+BU143+BU159</f>
        <v>0</v>
      </c>
      <c r="BV175" s="302">
        <f t="shared" si="1364"/>
        <v>0</v>
      </c>
      <c r="BW175" s="302">
        <f t="shared" si="1364"/>
        <v>0</v>
      </c>
      <c r="BX175" s="302">
        <f t="shared" si="1364"/>
        <v>0</v>
      </c>
      <c r="BY175" s="302">
        <f t="shared" si="1364"/>
        <v>0</v>
      </c>
      <c r="BZ175" s="302">
        <f t="shared" si="1364"/>
        <v>0</v>
      </c>
      <c r="CA175" s="302">
        <f t="shared" si="1364"/>
        <v>0</v>
      </c>
      <c r="CC175" s="302">
        <f t="shared" ref="CC175:CI175" si="1365">CC31+CC47+CC63+CC79+CC95+CC143+CC159</f>
        <v>0</v>
      </c>
      <c r="CD175" s="302">
        <f t="shared" si="1365"/>
        <v>0</v>
      </c>
      <c r="CE175" s="302">
        <f t="shared" si="1365"/>
        <v>0</v>
      </c>
      <c r="CF175" s="302">
        <f t="shared" si="1365"/>
        <v>0</v>
      </c>
      <c r="CG175" s="302">
        <f t="shared" si="1365"/>
        <v>0</v>
      </c>
      <c r="CH175" s="302">
        <f t="shared" si="1365"/>
        <v>0</v>
      </c>
      <c r="CI175" s="302">
        <f t="shared" si="1365"/>
        <v>0</v>
      </c>
      <c r="CK175" s="302">
        <f t="shared" ref="CK175:CQ175" si="1366">CK31+CK47+CK63+CK79+CK95+CK143+CK159</f>
        <v>0</v>
      </c>
      <c r="CL175" s="302">
        <f t="shared" si="1366"/>
        <v>0</v>
      </c>
      <c r="CM175" s="302">
        <f t="shared" si="1366"/>
        <v>0</v>
      </c>
      <c r="CN175" s="302">
        <f t="shared" si="1366"/>
        <v>0</v>
      </c>
      <c r="CO175" s="302">
        <f t="shared" si="1366"/>
        <v>0</v>
      </c>
      <c r="CP175" s="302">
        <f t="shared" si="1366"/>
        <v>0</v>
      </c>
      <c r="CQ175" s="302">
        <f t="shared" si="1366"/>
        <v>0</v>
      </c>
      <c r="CS175"/>
    </row>
    <row r="176" spans="1:159" ht="15" thickBot="1" x14ac:dyDescent="0.4">
      <c r="A176" s="514"/>
      <c r="B176" s="186" t="s">
        <v>54</v>
      </c>
      <c r="C176" s="3">
        <f t="shared" ref="C176:N176" si="1367">C32+C48+C64+C80+C96+C144+C160</f>
        <v>398.02712224290451</v>
      </c>
      <c r="D176" s="3">
        <f t="shared" si="1367"/>
        <v>530.70282965720605</v>
      </c>
      <c r="E176" s="3">
        <f t="shared" si="1367"/>
        <v>530.70282965720605</v>
      </c>
      <c r="F176" s="3">
        <f t="shared" si="1367"/>
        <v>530.70282965720605</v>
      </c>
      <c r="G176" s="3">
        <f t="shared" si="1367"/>
        <v>796.05424448580902</v>
      </c>
      <c r="H176" s="3">
        <f t="shared" si="1367"/>
        <v>928.72995190011068</v>
      </c>
      <c r="I176" s="3">
        <f t="shared" si="1367"/>
        <v>928.72995190011068</v>
      </c>
      <c r="J176" s="3">
        <f t="shared" si="1367"/>
        <v>1061.4056593144121</v>
      </c>
      <c r="K176" s="3">
        <f t="shared" si="1367"/>
        <v>1194.0813667287136</v>
      </c>
      <c r="L176" s="3">
        <f t="shared" si="1367"/>
        <v>1326.7570741430152</v>
      </c>
      <c r="M176" s="3">
        <f t="shared" si="1367"/>
        <v>26937.700748303982</v>
      </c>
      <c r="N176" s="149">
        <f t="shared" si="1367"/>
        <v>3051.5412705289345</v>
      </c>
      <c r="O176" s="66">
        <f t="shared" si="1268"/>
        <v>38215.135878519606</v>
      </c>
      <c r="P176" s="123" t="s">
        <v>168</v>
      </c>
      <c r="Q176" s="514"/>
      <c r="R176" s="186" t="s">
        <v>54</v>
      </c>
      <c r="S176" s="3">
        <f t="shared" ref="S176:AD176" si="1368">S32+S48+S64+S80+S96+S144+S160</f>
        <v>1143.1822569688923</v>
      </c>
      <c r="T176" s="3">
        <f t="shared" si="1368"/>
        <v>1524.2430092918567</v>
      </c>
      <c r="U176" s="3">
        <f t="shared" si="1368"/>
        <v>1524.2430092918567</v>
      </c>
      <c r="V176" s="3">
        <f t="shared" si="1368"/>
        <v>1524.2430092918567</v>
      </c>
      <c r="W176" s="3">
        <f t="shared" si="1368"/>
        <v>2286.3645139377845</v>
      </c>
      <c r="X176" s="3">
        <f t="shared" si="1368"/>
        <v>2667.4252662607491</v>
      </c>
      <c r="Y176" s="3">
        <f t="shared" si="1368"/>
        <v>2667.4252662607491</v>
      </c>
      <c r="Z176" s="3">
        <f t="shared" si="1368"/>
        <v>3048.4860185837133</v>
      </c>
      <c r="AA176" s="3">
        <f t="shared" si="1368"/>
        <v>3429.5467709066766</v>
      </c>
      <c r="AB176" s="3">
        <f t="shared" si="1368"/>
        <v>3810.6075232296412</v>
      </c>
      <c r="AC176" s="3">
        <f t="shared" si="1368"/>
        <v>5715.9112848444611</v>
      </c>
      <c r="AD176" s="149">
        <f t="shared" si="1368"/>
        <v>411966.8229067662</v>
      </c>
      <c r="AE176" s="66">
        <f t="shared" si="1270"/>
        <v>441308.50083563442</v>
      </c>
      <c r="AF176" s="123" t="s">
        <v>168</v>
      </c>
      <c r="AG176" s="514"/>
      <c r="AH176" s="186" t="s">
        <v>54</v>
      </c>
      <c r="AI176" s="3">
        <f t="shared" ref="AI176:AT176" si="1369">AI32+AI48+AI64+AI80+AI96+AI144+AI160</f>
        <v>248.00576206936603</v>
      </c>
      <c r="AJ176" s="3">
        <f t="shared" si="1369"/>
        <v>330.67434942582139</v>
      </c>
      <c r="AK176" s="3">
        <f t="shared" si="1369"/>
        <v>330.67434942582139</v>
      </c>
      <c r="AL176" s="3">
        <f t="shared" si="1369"/>
        <v>330.67434942582139</v>
      </c>
      <c r="AM176" s="3">
        <f t="shared" si="1369"/>
        <v>496.01152413873206</v>
      </c>
      <c r="AN176" s="3">
        <f t="shared" si="1369"/>
        <v>578.68011149518748</v>
      </c>
      <c r="AO176" s="3">
        <f t="shared" si="1369"/>
        <v>578.68011149518748</v>
      </c>
      <c r="AP176" s="3">
        <f t="shared" si="1369"/>
        <v>661.34869885164278</v>
      </c>
      <c r="AQ176" s="3">
        <f t="shared" si="1369"/>
        <v>744.01728620809808</v>
      </c>
      <c r="AR176" s="3">
        <f t="shared" si="1369"/>
        <v>826.6858735645535</v>
      </c>
      <c r="AS176" s="3">
        <f t="shared" si="1369"/>
        <v>1240.0288103468299</v>
      </c>
      <c r="AT176" s="149">
        <f t="shared" si="1369"/>
        <v>1901.3775091984728</v>
      </c>
      <c r="AU176" s="66">
        <f t="shared" si="1272"/>
        <v>8266.8587356455355</v>
      </c>
      <c r="AW176" s="514"/>
      <c r="AX176" s="186" t="s">
        <v>54</v>
      </c>
      <c r="AY176" s="3">
        <f t="shared" ref="AY176:BJ176" si="1370">AY32+AY48+AY64+AY80+AY96+AY144+AY160</f>
        <v>37.111710330088556</v>
      </c>
      <c r="AZ176" s="3">
        <f t="shared" si="1370"/>
        <v>49.482280440118075</v>
      </c>
      <c r="BA176" s="3">
        <f t="shared" si="1370"/>
        <v>49.482280440118075</v>
      </c>
      <c r="BB176" s="3">
        <f t="shared" si="1370"/>
        <v>49.482280440118075</v>
      </c>
      <c r="BC176" s="3">
        <f t="shared" si="1370"/>
        <v>74.223420660177112</v>
      </c>
      <c r="BD176" s="3">
        <f t="shared" si="1370"/>
        <v>86.593990770206631</v>
      </c>
      <c r="BE176" s="3">
        <f t="shared" si="1370"/>
        <v>86.593990770206631</v>
      </c>
      <c r="BF176" s="3">
        <f t="shared" si="1370"/>
        <v>98.964560880236149</v>
      </c>
      <c r="BG176" s="3">
        <f t="shared" si="1370"/>
        <v>111.33513099026567</v>
      </c>
      <c r="BH176" s="3">
        <f t="shared" si="1370"/>
        <v>123.7057011002952</v>
      </c>
      <c r="BI176" s="3">
        <f t="shared" si="1370"/>
        <v>185.55855165044278</v>
      </c>
      <c r="BJ176" s="149">
        <f t="shared" si="1370"/>
        <v>284.52311253067899</v>
      </c>
      <c r="BK176" s="66">
        <f t="shared" si="1274"/>
        <v>1237.0570110029521</v>
      </c>
      <c r="BM176" s="302">
        <f t="shared" ref="BM176:BS176" si="1371">BM32+BM48+BM64+BM80+BM96+BM144+BM160</f>
        <v>0</v>
      </c>
      <c r="BN176" s="302">
        <f t="shared" si="1371"/>
        <v>0</v>
      </c>
      <c r="BO176" s="302">
        <f t="shared" si="1371"/>
        <v>0</v>
      </c>
      <c r="BP176" s="302">
        <f t="shared" si="1371"/>
        <v>0</v>
      </c>
      <c r="BQ176" s="302">
        <f t="shared" si="1371"/>
        <v>0</v>
      </c>
      <c r="BR176" s="302">
        <f t="shared" si="1371"/>
        <v>0</v>
      </c>
      <c r="BS176" s="302">
        <f t="shared" si="1371"/>
        <v>0</v>
      </c>
      <c r="BU176" s="302">
        <f t="shared" ref="BU176:CA176" si="1372">BU32+BU48+BU64+BU80+BU96+BU144+BU160</f>
        <v>0</v>
      </c>
      <c r="BV176" s="302">
        <f t="shared" si="1372"/>
        <v>0</v>
      </c>
      <c r="BW176" s="302">
        <f t="shared" si="1372"/>
        <v>0</v>
      </c>
      <c r="BX176" s="302">
        <f t="shared" si="1372"/>
        <v>0</v>
      </c>
      <c r="BY176" s="302">
        <f t="shared" si="1372"/>
        <v>0</v>
      </c>
      <c r="BZ176" s="302">
        <f t="shared" si="1372"/>
        <v>0</v>
      </c>
      <c r="CA176" s="302">
        <f t="shared" si="1372"/>
        <v>0</v>
      </c>
      <c r="CC176" s="302">
        <f t="shared" ref="CC176:CI176" si="1373">CC32+CC48+CC64+CC80+CC96+CC144+CC160</f>
        <v>0</v>
      </c>
      <c r="CD176" s="302">
        <f t="shared" si="1373"/>
        <v>0</v>
      </c>
      <c r="CE176" s="302">
        <f t="shared" si="1373"/>
        <v>0</v>
      </c>
      <c r="CF176" s="302">
        <f t="shared" si="1373"/>
        <v>0</v>
      </c>
      <c r="CG176" s="302">
        <f t="shared" si="1373"/>
        <v>0</v>
      </c>
      <c r="CH176" s="302">
        <f t="shared" si="1373"/>
        <v>0</v>
      </c>
      <c r="CI176" s="302">
        <f t="shared" si="1373"/>
        <v>0</v>
      </c>
      <c r="CK176" s="302">
        <f t="shared" ref="CK176:CQ176" si="1374">CK32+CK48+CK64+CK80+CK96+CK144+CK160</f>
        <v>0</v>
      </c>
      <c r="CL176" s="302">
        <f t="shared" si="1374"/>
        <v>0</v>
      </c>
      <c r="CM176" s="302">
        <f t="shared" si="1374"/>
        <v>0</v>
      </c>
      <c r="CN176" s="302">
        <f t="shared" si="1374"/>
        <v>0</v>
      </c>
      <c r="CO176" s="302">
        <f t="shared" si="1374"/>
        <v>0</v>
      </c>
      <c r="CP176" s="302">
        <f t="shared" si="1374"/>
        <v>0</v>
      </c>
      <c r="CQ176" s="302">
        <f t="shared" si="1374"/>
        <v>0</v>
      </c>
      <c r="CS176"/>
    </row>
    <row r="177" spans="1:160" ht="15" thickBot="1" x14ac:dyDescent="0.4">
      <c r="B177" s="187" t="s">
        <v>43</v>
      </c>
      <c r="C177" s="179">
        <f>SUM(C164:C176)</f>
        <v>524873.40521011071</v>
      </c>
      <c r="D177" s="179">
        <f t="shared" ref="D177" si="1375">SUM(D164:D176)</f>
        <v>802107.60750535829</v>
      </c>
      <c r="E177" s="179">
        <f t="shared" ref="E177" si="1376">SUM(E164:E176)</f>
        <v>753281.5983948143</v>
      </c>
      <c r="F177" s="179">
        <f t="shared" ref="F177" si="1377">SUM(F164:F176)</f>
        <v>1372412.3512632689</v>
      </c>
      <c r="G177" s="179">
        <f t="shared" ref="G177" si="1378">SUM(G164:G176)</f>
        <v>1362126.6042951914</v>
      </c>
      <c r="H177" s="179">
        <f t="shared" ref="H177" si="1379">SUM(H164:H176)</f>
        <v>1415806.7079989791</v>
      </c>
      <c r="I177" s="179">
        <f t="shared" ref="I177" si="1380">SUM(I164:I176)</f>
        <v>1340173.0077463116</v>
      </c>
      <c r="J177" s="179">
        <f t="shared" ref="J177" si="1381">SUM(J164:J176)</f>
        <v>1641843.1302950063</v>
      </c>
      <c r="K177" s="179">
        <f t="shared" ref="K177" si="1382">SUM(K164:K176)</f>
        <v>2095736.3191049735</v>
      </c>
      <c r="L177" s="179">
        <f t="shared" ref="L177" si="1383">SUM(L164:L176)</f>
        <v>2336765.6892897971</v>
      </c>
      <c r="M177" s="179">
        <f t="shared" ref="M177" si="1384">SUM(M164:M176)</f>
        <v>4107734.3796984232</v>
      </c>
      <c r="N177" s="189">
        <f t="shared" ref="N177" si="1385">SUM(N164:N176)</f>
        <v>5585924.0834892262</v>
      </c>
      <c r="O177" s="69">
        <f t="shared" si="1268"/>
        <v>23338784.884291463</v>
      </c>
      <c r="P177" s="122">
        <f>SUM(C177:N177)</f>
        <v>23338784.884291463</v>
      </c>
      <c r="Q177" s="70"/>
      <c r="R177" s="187" t="s">
        <v>43</v>
      </c>
      <c r="S177" s="179">
        <f>SUM(S164:S176)</f>
        <v>2097626.6314817169</v>
      </c>
      <c r="T177" s="179">
        <f t="shared" ref="T177" si="1386">SUM(T164:T176)</f>
        <v>1913070.8127553107</v>
      </c>
      <c r="U177" s="179">
        <f t="shared" ref="U177" si="1387">SUM(U164:U176)</f>
        <v>1610341.1178114859</v>
      </c>
      <c r="V177" s="179">
        <f t="shared" ref="V177" si="1388">SUM(V164:V176)</f>
        <v>2256866.0528718517</v>
      </c>
      <c r="W177" s="179">
        <f t="shared" ref="W177" si="1389">SUM(W164:W176)</f>
        <v>3600795.2842964493</v>
      </c>
      <c r="X177" s="179">
        <f t="shared" ref="X177" si="1390">SUM(X164:X176)</f>
        <v>5399461.5225085793</v>
      </c>
      <c r="Y177" s="179">
        <f t="shared" ref="Y177" si="1391">SUM(Y164:Y176)</f>
        <v>4562003.7461853446</v>
      </c>
      <c r="Z177" s="179">
        <f t="shared" ref="Z177" si="1392">SUM(Z164:Z176)</f>
        <v>5940774.8252969403</v>
      </c>
      <c r="AA177" s="179">
        <f t="shared" ref="AA177" si="1393">SUM(AA164:AA176)</f>
        <v>8365246.422578861</v>
      </c>
      <c r="AB177" s="179">
        <f t="shared" ref="AB177" si="1394">SUM(AB164:AB176)</f>
        <v>9363440.8464235757</v>
      </c>
      <c r="AC177" s="179">
        <f t="shared" ref="AC177" si="1395">SUM(AC164:AC176)</f>
        <v>13423935.037561508</v>
      </c>
      <c r="AD177" s="189">
        <f t="shared" ref="AD177" si="1396">SUM(AD164:AD176)</f>
        <v>29511624.221495617</v>
      </c>
      <c r="AE177" s="69">
        <f t="shared" si="1270"/>
        <v>88045186.521267235</v>
      </c>
      <c r="AF177" s="122">
        <f>SUM(S177:AD177)</f>
        <v>88045186.521267235</v>
      </c>
      <c r="AG177" s="70"/>
      <c r="AH177" s="187" t="s">
        <v>43</v>
      </c>
      <c r="AI177" s="179">
        <f>SUM(AI164:AI176)</f>
        <v>6036109.5869380217</v>
      </c>
      <c r="AJ177" s="179">
        <f t="shared" ref="AJ177" si="1397">SUM(AJ164:AJ176)</f>
        <v>459919.22604668408</v>
      </c>
      <c r="AK177" s="179">
        <f t="shared" ref="AK177" si="1398">SUM(AK164:AK176)</f>
        <v>330674.34942582133</v>
      </c>
      <c r="AL177" s="179">
        <f t="shared" ref="AL177" si="1399">SUM(AL164:AL176)</f>
        <v>521570.55286649265</v>
      </c>
      <c r="AM177" s="179">
        <f t="shared" ref="AM177" si="1400">SUM(AM164:AM176)</f>
        <v>1058669.1979276568</v>
      </c>
      <c r="AN177" s="179">
        <f t="shared" ref="AN177" si="1401">SUM(AN164:AN176)</f>
        <v>946813.9554807893</v>
      </c>
      <c r="AO177" s="179">
        <f t="shared" ref="AO177" si="1402">SUM(AO164:AO176)</f>
        <v>2226172.6510874722</v>
      </c>
      <c r="AP177" s="179">
        <f t="shared" ref="AP177" si="1403">SUM(AP164:AP176)</f>
        <v>2181873.7851605746</v>
      </c>
      <c r="AQ177" s="179">
        <f t="shared" ref="AQ177" si="1404">SUM(AQ164:AQ176)</f>
        <v>3120958.3891845685</v>
      </c>
      <c r="AR177" s="179">
        <f t="shared" ref="AR177" si="1405">SUM(AR164:AR176)</f>
        <v>3924460.4579044655</v>
      </c>
      <c r="AS177" s="179">
        <f t="shared" ref="AS177" si="1406">SUM(AS164:AS176)</f>
        <v>1555576.8532888708</v>
      </c>
      <c r="AT177" s="189">
        <f t="shared" ref="AT177" si="1407">SUM(AT164:AT176)</f>
        <v>13263582.769126922</v>
      </c>
      <c r="AU177" s="69">
        <f t="shared" si="1272"/>
        <v>35626381.774438336</v>
      </c>
      <c r="AW177" s="70"/>
      <c r="AX177" s="187" t="s">
        <v>43</v>
      </c>
      <c r="AY177" s="179">
        <f>SUM(AY164:AY176)</f>
        <v>37111.710330088557</v>
      </c>
      <c r="AZ177" s="179">
        <f t="shared" ref="AZ177" si="1408">SUM(AZ164:AZ176)</f>
        <v>49482.280440118077</v>
      </c>
      <c r="BA177" s="179">
        <f t="shared" ref="BA177" si="1409">SUM(BA164:BA176)</f>
        <v>49482.280440118077</v>
      </c>
      <c r="BB177" s="179">
        <f t="shared" ref="BB177" si="1410">SUM(BB164:BB176)</f>
        <v>500446.9263729279</v>
      </c>
      <c r="BC177" s="179">
        <f t="shared" ref="BC177" si="1411">SUM(BC164:BC176)</f>
        <v>74223.420660177115</v>
      </c>
      <c r="BD177" s="179">
        <f t="shared" ref="BD177" si="1412">SUM(BD164:BD176)</f>
        <v>86593.990770206641</v>
      </c>
      <c r="BE177" s="179">
        <f t="shared" ref="BE177" si="1413">SUM(BE164:BE176)</f>
        <v>86593.990770206641</v>
      </c>
      <c r="BF177" s="179">
        <f t="shared" ref="BF177" si="1414">SUM(BF164:BF176)</f>
        <v>1128805.8514986231</v>
      </c>
      <c r="BG177" s="179">
        <f t="shared" ref="BG177" si="1415">SUM(BG164:BG176)</f>
        <v>111335.13099026566</v>
      </c>
      <c r="BH177" s="179">
        <f t="shared" ref="BH177" si="1416">SUM(BH164:BH176)</f>
        <v>1345785.2337000822</v>
      </c>
      <c r="BI177" s="179">
        <f t="shared" ref="BI177" si="1417">SUM(BI164:BI176)</f>
        <v>1114275.1770736044</v>
      </c>
      <c r="BJ177" s="189">
        <f t="shared" ref="BJ177" si="1418">SUM(BJ164:BJ176)</f>
        <v>4235479.1980193378</v>
      </c>
      <c r="BK177" s="69">
        <f t="shared" si="1274"/>
        <v>8819615.1910657566</v>
      </c>
      <c r="BM177" s="302">
        <f t="shared" ref="BM177" si="1419">SUM(BM164:BM176)</f>
        <v>0</v>
      </c>
      <c r="BN177" s="302">
        <f t="shared" ref="BN177" si="1420">SUM(BN164:BN176)</f>
        <v>0</v>
      </c>
      <c r="BO177" s="302">
        <f t="shared" ref="BO177" si="1421">SUM(BO164:BO176)</f>
        <v>0</v>
      </c>
      <c r="BP177" s="302">
        <f t="shared" ref="BP177" si="1422">SUM(BP164:BP176)</f>
        <v>0</v>
      </c>
      <c r="BQ177" s="302">
        <f t="shared" ref="BQ177" si="1423">SUM(BQ164:BQ176)</f>
        <v>0</v>
      </c>
      <c r="BR177" s="302">
        <f t="shared" ref="BR177" si="1424">SUM(BR164:BR176)</f>
        <v>0</v>
      </c>
      <c r="BS177" s="302">
        <f t="shared" ref="BS177" si="1425">SUM(BS164:BS176)</f>
        <v>0</v>
      </c>
      <c r="BU177" s="302">
        <f t="shared" ref="BU177" si="1426">SUM(BU164:BU176)</f>
        <v>0</v>
      </c>
      <c r="BV177" s="302">
        <f t="shared" ref="BV177" si="1427">SUM(BV164:BV176)</f>
        <v>0</v>
      </c>
      <c r="BW177" s="302">
        <f t="shared" ref="BW177" si="1428">SUM(BW164:BW176)</f>
        <v>0</v>
      </c>
      <c r="BX177" s="302">
        <f t="shared" ref="BX177" si="1429">SUM(BX164:BX176)</f>
        <v>0</v>
      </c>
      <c r="BY177" s="302">
        <f t="shared" ref="BY177" si="1430">SUM(BY164:BY176)</f>
        <v>0</v>
      </c>
      <c r="BZ177" s="302">
        <f t="shared" ref="BZ177" si="1431">SUM(BZ164:BZ176)</f>
        <v>0</v>
      </c>
      <c r="CA177" s="302">
        <f t="shared" ref="CA177" si="1432">SUM(CA164:CA176)</f>
        <v>0</v>
      </c>
      <c r="CC177" s="302">
        <f t="shared" ref="CC177" si="1433">SUM(CC164:CC176)</f>
        <v>0</v>
      </c>
      <c r="CD177" s="302">
        <f t="shared" ref="CD177" si="1434">SUM(CD164:CD176)</f>
        <v>0</v>
      </c>
      <c r="CE177" s="302">
        <f t="shared" ref="CE177" si="1435">SUM(CE164:CE176)</f>
        <v>0</v>
      </c>
      <c r="CF177" s="302">
        <f t="shared" ref="CF177" si="1436">SUM(CF164:CF176)</f>
        <v>0</v>
      </c>
      <c r="CG177" s="302">
        <f t="shared" ref="CG177" si="1437">SUM(CG164:CG176)</f>
        <v>0</v>
      </c>
      <c r="CH177" s="302">
        <f t="shared" ref="CH177" si="1438">SUM(CH164:CH176)</f>
        <v>0</v>
      </c>
      <c r="CI177" s="302">
        <f t="shared" ref="CI177" si="1439">SUM(CI164:CI176)</f>
        <v>0</v>
      </c>
      <c r="CK177" s="302">
        <f t="shared" ref="CK177" si="1440">SUM(CK164:CK176)</f>
        <v>0</v>
      </c>
      <c r="CL177" s="302">
        <f t="shared" ref="CL177" si="1441">SUM(CL164:CL176)</f>
        <v>0</v>
      </c>
      <c r="CM177" s="302">
        <f t="shared" ref="CM177" si="1442">SUM(CM164:CM176)</f>
        <v>0</v>
      </c>
      <c r="CN177" s="302">
        <f t="shared" ref="CN177" si="1443">SUM(CN164:CN176)</f>
        <v>0</v>
      </c>
      <c r="CO177" s="302">
        <f t="shared" ref="CO177" si="1444">SUM(CO164:CO176)</f>
        <v>0</v>
      </c>
      <c r="CP177" s="302">
        <f t="shared" ref="CP177" si="1445">SUM(CP164:CP176)</f>
        <v>0</v>
      </c>
      <c r="CQ177" s="302">
        <f t="shared" ref="CQ177" si="1446">SUM(CQ164:CQ176)</f>
        <v>0</v>
      </c>
      <c r="CR177" s="293" t="s">
        <v>215</v>
      </c>
      <c r="CS177"/>
      <c r="FD177" s="289">
        <f>SUM(CU164:DF176,DK164:DV176,EA164:EL176,EQ164:FB176)</f>
        <v>0</v>
      </c>
    </row>
    <row r="178" spans="1:160" ht="15" thickBot="1" x14ac:dyDescent="0.4">
      <c r="Q178" s="70"/>
      <c r="AG178" s="70"/>
      <c r="AW178" s="70"/>
      <c r="BK178" s="299" t="s">
        <v>189</v>
      </c>
      <c r="BL178" s="298">
        <f>SUM(C164:N176,S164:AD176,AI164:AT176,AY164:BJ176)</f>
        <v>155829968.37106276</v>
      </c>
      <c r="BM178" s="302"/>
      <c r="BN178" s="302"/>
      <c r="BO178" s="302"/>
      <c r="BP178" s="302"/>
      <c r="BQ178" s="302"/>
      <c r="BR178" s="302"/>
      <c r="BS178" s="302"/>
      <c r="BU178" s="302"/>
      <c r="BV178" s="302"/>
      <c r="BW178" s="302"/>
      <c r="BX178" s="302"/>
      <c r="BY178" s="302"/>
      <c r="BZ178" s="302"/>
      <c r="CA178" s="302"/>
      <c r="CC178" s="302"/>
      <c r="CD178" s="302"/>
      <c r="CE178" s="302"/>
      <c r="CF178" s="302"/>
      <c r="CG178" s="302"/>
      <c r="CH178" s="302"/>
      <c r="CI178" s="302"/>
      <c r="CK178" s="302"/>
      <c r="CL178" s="302"/>
      <c r="CM178" s="302"/>
      <c r="CN178" s="302"/>
      <c r="CO178" s="302"/>
      <c r="CP178" s="302"/>
      <c r="CQ178" s="302"/>
      <c r="CR178" s="293">
        <f>CR34+CR50+CR66+CR82+CR98+CR146+CR162</f>
        <v>155829968.37106279</v>
      </c>
      <c r="CS178"/>
      <c r="FD178" s="289">
        <f>DG177+DW177+EM177+FC177</f>
        <v>0</v>
      </c>
    </row>
    <row r="179" spans="1:160" ht="15" thickBot="1" x14ac:dyDescent="0.4">
      <c r="B179" s="174" t="s">
        <v>36</v>
      </c>
      <c r="C179" s="336" t="s">
        <v>203</v>
      </c>
      <c r="D179" s="336" t="s">
        <v>204</v>
      </c>
      <c r="E179" s="336" t="s">
        <v>205</v>
      </c>
      <c r="F179" s="336" t="s">
        <v>206</v>
      </c>
      <c r="G179" s="336" t="s">
        <v>44</v>
      </c>
      <c r="H179" s="336" t="s">
        <v>207</v>
      </c>
      <c r="I179" s="336" t="s">
        <v>208</v>
      </c>
      <c r="J179" s="336" t="s">
        <v>209</v>
      </c>
      <c r="K179" s="336" t="s">
        <v>210</v>
      </c>
      <c r="L179" s="336" t="s">
        <v>211</v>
      </c>
      <c r="M179" s="336" t="s">
        <v>212</v>
      </c>
      <c r="N179" s="336" t="s">
        <v>213</v>
      </c>
      <c r="O179" s="176" t="s">
        <v>34</v>
      </c>
      <c r="Q179" s="70"/>
      <c r="R179" s="174" t="s">
        <v>36</v>
      </c>
      <c r="S179" s="336" t="s">
        <v>203</v>
      </c>
      <c r="T179" s="336" t="s">
        <v>204</v>
      </c>
      <c r="U179" s="336" t="s">
        <v>205</v>
      </c>
      <c r="V179" s="336" t="s">
        <v>206</v>
      </c>
      <c r="W179" s="336" t="s">
        <v>44</v>
      </c>
      <c r="X179" s="336" t="s">
        <v>207</v>
      </c>
      <c r="Y179" s="336" t="s">
        <v>208</v>
      </c>
      <c r="Z179" s="336" t="s">
        <v>209</v>
      </c>
      <c r="AA179" s="336" t="s">
        <v>210</v>
      </c>
      <c r="AB179" s="336" t="s">
        <v>211</v>
      </c>
      <c r="AC179" s="336" t="s">
        <v>212</v>
      </c>
      <c r="AD179" s="336" t="s">
        <v>213</v>
      </c>
      <c r="AE179" s="176" t="s">
        <v>34</v>
      </c>
      <c r="AG179" s="70"/>
      <c r="AH179" s="174" t="s">
        <v>36</v>
      </c>
      <c r="AI179" s="336" t="s">
        <v>203</v>
      </c>
      <c r="AJ179" s="336" t="s">
        <v>204</v>
      </c>
      <c r="AK179" s="336" t="s">
        <v>205</v>
      </c>
      <c r="AL179" s="336" t="s">
        <v>206</v>
      </c>
      <c r="AM179" s="336" t="s">
        <v>44</v>
      </c>
      <c r="AN179" s="336" t="s">
        <v>207</v>
      </c>
      <c r="AO179" s="336" t="s">
        <v>208</v>
      </c>
      <c r="AP179" s="336" t="s">
        <v>209</v>
      </c>
      <c r="AQ179" s="336" t="s">
        <v>210</v>
      </c>
      <c r="AR179" s="336" t="s">
        <v>211</v>
      </c>
      <c r="AS179" s="336" t="s">
        <v>212</v>
      </c>
      <c r="AT179" s="336" t="s">
        <v>213</v>
      </c>
      <c r="AU179" s="176" t="s">
        <v>34</v>
      </c>
      <c r="AW179" s="70"/>
      <c r="AX179" s="174" t="s">
        <v>36</v>
      </c>
      <c r="AY179" s="336" t="s">
        <v>203</v>
      </c>
      <c r="AZ179" s="336" t="s">
        <v>204</v>
      </c>
      <c r="BA179" s="336" t="s">
        <v>205</v>
      </c>
      <c r="BB179" s="336" t="s">
        <v>206</v>
      </c>
      <c r="BC179" s="336" t="s">
        <v>44</v>
      </c>
      <c r="BD179" s="336" t="s">
        <v>207</v>
      </c>
      <c r="BE179" s="336" t="s">
        <v>208</v>
      </c>
      <c r="BF179" s="336" t="s">
        <v>209</v>
      </c>
      <c r="BG179" s="336" t="s">
        <v>210</v>
      </c>
      <c r="BH179" s="336" t="s">
        <v>211</v>
      </c>
      <c r="BI179" s="336" t="s">
        <v>212</v>
      </c>
      <c r="BJ179" s="336" t="s">
        <v>213</v>
      </c>
      <c r="BK179" s="176" t="s">
        <v>34</v>
      </c>
      <c r="BM179" s="301">
        <v>44166</v>
      </c>
      <c r="BN179" s="301">
        <v>44197</v>
      </c>
      <c r="BO179" s="301">
        <v>44228</v>
      </c>
      <c r="BP179" s="301">
        <v>44256</v>
      </c>
      <c r="BQ179" s="301">
        <v>44287</v>
      </c>
      <c r="BR179" s="301">
        <v>44317</v>
      </c>
      <c r="BS179" s="301">
        <v>44348</v>
      </c>
      <c r="BU179" s="301">
        <v>44166</v>
      </c>
      <c r="BV179" s="301">
        <v>44197</v>
      </c>
      <c r="BW179" s="301">
        <v>44228</v>
      </c>
      <c r="BX179" s="301">
        <v>44256</v>
      </c>
      <c r="BY179" s="301">
        <v>44287</v>
      </c>
      <c r="BZ179" s="301">
        <v>44317</v>
      </c>
      <c r="CA179" s="301">
        <v>44348</v>
      </c>
      <c r="CC179" s="301">
        <v>44166</v>
      </c>
      <c r="CD179" s="301">
        <v>44197</v>
      </c>
      <c r="CE179" s="301">
        <v>44228</v>
      </c>
      <c r="CF179" s="301">
        <v>44256</v>
      </c>
      <c r="CG179" s="301">
        <v>44287</v>
      </c>
      <c r="CH179" s="301">
        <v>44317</v>
      </c>
      <c r="CI179" s="301">
        <v>44348</v>
      </c>
      <c r="CK179" s="301">
        <v>44166</v>
      </c>
      <c r="CL179" s="301">
        <v>44197</v>
      </c>
      <c r="CM179" s="301">
        <v>44228</v>
      </c>
      <c r="CN179" s="301">
        <v>44256</v>
      </c>
      <c r="CO179" s="301">
        <v>44287</v>
      </c>
      <c r="CP179" s="301">
        <v>44317</v>
      </c>
      <c r="CQ179" s="301">
        <v>44348</v>
      </c>
      <c r="CS179"/>
    </row>
    <row r="180" spans="1:160" ht="15" customHeight="1" x14ac:dyDescent="0.35">
      <c r="A180" s="492" t="s">
        <v>182</v>
      </c>
      <c r="B180" s="186" t="s">
        <v>66</v>
      </c>
      <c r="C180" s="3">
        <f>C4+C116</f>
        <v>0</v>
      </c>
      <c r="D180" s="3">
        <f t="shared" ref="D180:N180" si="1447">D4+D116</f>
        <v>0</v>
      </c>
      <c r="E180" s="3">
        <f t="shared" si="1447"/>
        <v>0</v>
      </c>
      <c r="F180" s="3">
        <f t="shared" si="1447"/>
        <v>0</v>
      </c>
      <c r="G180" s="3">
        <f t="shared" si="1447"/>
        <v>0</v>
      </c>
      <c r="H180" s="3">
        <f t="shared" si="1447"/>
        <v>0</v>
      </c>
      <c r="I180" s="3">
        <f t="shared" si="1447"/>
        <v>0</v>
      </c>
      <c r="J180" s="3">
        <f t="shared" si="1447"/>
        <v>0</v>
      </c>
      <c r="K180" s="3">
        <f t="shared" si="1447"/>
        <v>0</v>
      </c>
      <c r="L180" s="3">
        <f t="shared" si="1447"/>
        <v>0</v>
      </c>
      <c r="M180" s="3">
        <f t="shared" si="1447"/>
        <v>0</v>
      </c>
      <c r="N180" s="149">
        <f t="shared" si="1447"/>
        <v>0</v>
      </c>
      <c r="O180" s="66">
        <f t="shared" ref="O180:O193" si="1448">SUM(C180:N180)</f>
        <v>0</v>
      </c>
      <c r="Q180" s="492" t="s">
        <v>182</v>
      </c>
      <c r="R180" s="186" t="s">
        <v>66</v>
      </c>
      <c r="S180" s="3">
        <f>S4+S116</f>
        <v>0</v>
      </c>
      <c r="T180" s="3">
        <f t="shared" ref="T180:AD180" si="1449">T4+T116</f>
        <v>0</v>
      </c>
      <c r="U180" s="3">
        <f t="shared" si="1449"/>
        <v>0</v>
      </c>
      <c r="V180" s="3">
        <f t="shared" si="1449"/>
        <v>0</v>
      </c>
      <c r="W180" s="3">
        <f t="shared" si="1449"/>
        <v>0</v>
      </c>
      <c r="X180" s="3">
        <f t="shared" si="1449"/>
        <v>0</v>
      </c>
      <c r="Y180" s="3">
        <f t="shared" si="1449"/>
        <v>0</v>
      </c>
      <c r="Z180" s="3">
        <f t="shared" si="1449"/>
        <v>0</v>
      </c>
      <c r="AA180" s="3">
        <f t="shared" si="1449"/>
        <v>0</v>
      </c>
      <c r="AB180" s="3">
        <f t="shared" si="1449"/>
        <v>0</v>
      </c>
      <c r="AC180" s="3">
        <f t="shared" si="1449"/>
        <v>0</v>
      </c>
      <c r="AD180" s="149">
        <f t="shared" si="1449"/>
        <v>0</v>
      </c>
      <c r="AE180" s="66">
        <f t="shared" ref="AE180:AE193" si="1450">SUM(S180:AD180)</f>
        <v>0</v>
      </c>
      <c r="AG180" s="492" t="s">
        <v>182</v>
      </c>
      <c r="AH180" s="186" t="s">
        <v>66</v>
      </c>
      <c r="AI180" s="3">
        <f>AI4+AI116</f>
        <v>0</v>
      </c>
      <c r="AJ180" s="3">
        <f t="shared" ref="AJ180:AT180" si="1451">AJ4+AJ116</f>
        <v>0</v>
      </c>
      <c r="AK180" s="3">
        <f t="shared" si="1451"/>
        <v>0</v>
      </c>
      <c r="AL180" s="3">
        <f t="shared" si="1451"/>
        <v>0</v>
      </c>
      <c r="AM180" s="3">
        <f t="shared" si="1451"/>
        <v>0</v>
      </c>
      <c r="AN180" s="3">
        <f t="shared" si="1451"/>
        <v>0</v>
      </c>
      <c r="AO180" s="3">
        <f t="shared" si="1451"/>
        <v>0</v>
      </c>
      <c r="AP180" s="3">
        <f t="shared" si="1451"/>
        <v>0</v>
      </c>
      <c r="AQ180" s="3">
        <f t="shared" si="1451"/>
        <v>0</v>
      </c>
      <c r="AR180" s="3">
        <f t="shared" si="1451"/>
        <v>0</v>
      </c>
      <c r="AS180" s="3">
        <f t="shared" si="1451"/>
        <v>0</v>
      </c>
      <c r="AT180" s="149">
        <f t="shared" si="1451"/>
        <v>0</v>
      </c>
      <c r="AU180" s="66">
        <f t="shared" ref="AU180:AU193" si="1452">SUM(AI180:AT180)</f>
        <v>0</v>
      </c>
      <c r="AW180" s="492" t="s">
        <v>182</v>
      </c>
      <c r="AX180" s="186" t="s">
        <v>66</v>
      </c>
      <c r="AY180" s="3">
        <f>AY4+AY116</f>
        <v>0</v>
      </c>
      <c r="AZ180" s="3">
        <f t="shared" ref="AZ180:BJ180" si="1453">AZ4+AZ116</f>
        <v>0</v>
      </c>
      <c r="BA180" s="3">
        <f t="shared" si="1453"/>
        <v>0</v>
      </c>
      <c r="BB180" s="3">
        <f t="shared" si="1453"/>
        <v>0</v>
      </c>
      <c r="BC180" s="3">
        <f t="shared" si="1453"/>
        <v>0</v>
      </c>
      <c r="BD180" s="3">
        <f t="shared" si="1453"/>
        <v>0</v>
      </c>
      <c r="BE180" s="3">
        <f t="shared" si="1453"/>
        <v>0</v>
      </c>
      <c r="BF180" s="3">
        <f t="shared" si="1453"/>
        <v>0</v>
      </c>
      <c r="BG180" s="3">
        <f t="shared" si="1453"/>
        <v>0</v>
      </c>
      <c r="BH180" s="3">
        <f t="shared" si="1453"/>
        <v>0</v>
      </c>
      <c r="BI180" s="3">
        <f t="shared" si="1453"/>
        <v>0</v>
      </c>
      <c r="BJ180" s="149">
        <f t="shared" si="1453"/>
        <v>0</v>
      </c>
      <c r="BK180" s="66">
        <f t="shared" ref="BK180:BK193" si="1454">SUM(AY180:BJ180)</f>
        <v>0</v>
      </c>
      <c r="BM180" s="302">
        <f t="shared" ref="BM180" si="1455">BM4+BM116</f>
        <v>0</v>
      </c>
      <c r="BN180" s="302">
        <f t="shared" ref="BN180:BS180" si="1456">BN4+BN116</f>
        <v>0</v>
      </c>
      <c r="BO180" s="302">
        <f t="shared" si="1456"/>
        <v>0</v>
      </c>
      <c r="BP180" s="302">
        <f t="shared" si="1456"/>
        <v>0</v>
      </c>
      <c r="BQ180" s="302">
        <f t="shared" si="1456"/>
        <v>0</v>
      </c>
      <c r="BR180" s="302">
        <f t="shared" si="1456"/>
        <v>0</v>
      </c>
      <c r="BS180" s="302">
        <f t="shared" si="1456"/>
        <v>0</v>
      </c>
      <c r="BU180" s="302">
        <f t="shared" ref="BU180:CA180" si="1457">BU4+BU116</f>
        <v>0</v>
      </c>
      <c r="BV180" s="302">
        <f t="shared" si="1457"/>
        <v>0</v>
      </c>
      <c r="BW180" s="302">
        <f t="shared" si="1457"/>
        <v>0</v>
      </c>
      <c r="BX180" s="302">
        <f t="shared" si="1457"/>
        <v>0</v>
      </c>
      <c r="BY180" s="302">
        <f t="shared" si="1457"/>
        <v>0</v>
      </c>
      <c r="BZ180" s="302">
        <f t="shared" si="1457"/>
        <v>0</v>
      </c>
      <c r="CA180" s="302">
        <f t="shared" si="1457"/>
        <v>0</v>
      </c>
      <c r="CC180" s="302">
        <f t="shared" ref="CC180:CI180" si="1458">CC4+CC116</f>
        <v>0</v>
      </c>
      <c r="CD180" s="302">
        <f t="shared" si="1458"/>
        <v>0</v>
      </c>
      <c r="CE180" s="302">
        <f t="shared" si="1458"/>
        <v>0</v>
      </c>
      <c r="CF180" s="302">
        <f t="shared" si="1458"/>
        <v>0</v>
      </c>
      <c r="CG180" s="302">
        <f t="shared" si="1458"/>
        <v>0</v>
      </c>
      <c r="CH180" s="302">
        <f t="shared" si="1458"/>
        <v>0</v>
      </c>
      <c r="CI180" s="302">
        <f t="shared" si="1458"/>
        <v>0</v>
      </c>
      <c r="CK180" s="302">
        <f t="shared" ref="CK180:CQ180" si="1459">CK4+CK116</f>
        <v>0</v>
      </c>
      <c r="CL180" s="302">
        <f t="shared" si="1459"/>
        <v>0</v>
      </c>
      <c r="CM180" s="302">
        <f t="shared" si="1459"/>
        <v>0</v>
      </c>
      <c r="CN180" s="302">
        <f t="shared" si="1459"/>
        <v>0</v>
      </c>
      <c r="CO180" s="302">
        <f t="shared" si="1459"/>
        <v>0</v>
      </c>
      <c r="CP180" s="302">
        <f t="shared" si="1459"/>
        <v>0</v>
      </c>
      <c r="CQ180" s="302">
        <f t="shared" si="1459"/>
        <v>0</v>
      </c>
      <c r="CS180"/>
    </row>
    <row r="181" spans="1:160" x14ac:dyDescent="0.35">
      <c r="A181" s="493"/>
      <c r="B181" s="186" t="s">
        <v>65</v>
      </c>
      <c r="C181" s="3">
        <f t="shared" ref="C181:N181" si="1460">C5+C117</f>
        <v>0</v>
      </c>
      <c r="D181" s="3">
        <f t="shared" si="1460"/>
        <v>0</v>
      </c>
      <c r="E181" s="3">
        <f t="shared" si="1460"/>
        <v>0</v>
      </c>
      <c r="F181" s="3">
        <f t="shared" si="1460"/>
        <v>0</v>
      </c>
      <c r="G181" s="3">
        <f t="shared" si="1460"/>
        <v>0</v>
      </c>
      <c r="H181" s="3">
        <f t="shared" si="1460"/>
        <v>0</v>
      </c>
      <c r="I181" s="3">
        <f t="shared" si="1460"/>
        <v>0</v>
      </c>
      <c r="J181" s="3">
        <f t="shared" si="1460"/>
        <v>0</v>
      </c>
      <c r="K181" s="3">
        <f t="shared" si="1460"/>
        <v>0</v>
      </c>
      <c r="L181" s="3">
        <f t="shared" si="1460"/>
        <v>0</v>
      </c>
      <c r="M181" s="3">
        <f t="shared" si="1460"/>
        <v>0</v>
      </c>
      <c r="N181" s="149">
        <f t="shared" si="1460"/>
        <v>0</v>
      </c>
      <c r="O181" s="66">
        <f t="shared" si="1448"/>
        <v>0</v>
      </c>
      <c r="Q181" s="493"/>
      <c r="R181" s="186" t="s">
        <v>65</v>
      </c>
      <c r="S181" s="3">
        <f t="shared" ref="S181:AD181" si="1461">S5+S117</f>
        <v>0</v>
      </c>
      <c r="T181" s="3">
        <f t="shared" si="1461"/>
        <v>0</v>
      </c>
      <c r="U181" s="3">
        <f t="shared" si="1461"/>
        <v>0</v>
      </c>
      <c r="V181" s="3">
        <f t="shared" si="1461"/>
        <v>0</v>
      </c>
      <c r="W181" s="3">
        <f t="shared" si="1461"/>
        <v>0</v>
      </c>
      <c r="X181" s="3">
        <f t="shared" si="1461"/>
        <v>0</v>
      </c>
      <c r="Y181" s="3">
        <f t="shared" si="1461"/>
        <v>0</v>
      </c>
      <c r="Z181" s="3">
        <f t="shared" si="1461"/>
        <v>0</v>
      </c>
      <c r="AA181" s="3">
        <f t="shared" si="1461"/>
        <v>0</v>
      </c>
      <c r="AB181" s="3">
        <f t="shared" si="1461"/>
        <v>0</v>
      </c>
      <c r="AC181" s="3">
        <f t="shared" si="1461"/>
        <v>0</v>
      </c>
      <c r="AD181" s="149">
        <f t="shared" si="1461"/>
        <v>0</v>
      </c>
      <c r="AE181" s="66">
        <f t="shared" si="1450"/>
        <v>0</v>
      </c>
      <c r="AG181" s="493"/>
      <c r="AH181" s="186" t="s">
        <v>65</v>
      </c>
      <c r="AI181" s="3">
        <f t="shared" ref="AI181:AT181" si="1462">AI5+AI117</f>
        <v>0</v>
      </c>
      <c r="AJ181" s="3">
        <f t="shared" si="1462"/>
        <v>0</v>
      </c>
      <c r="AK181" s="3">
        <f t="shared" si="1462"/>
        <v>0</v>
      </c>
      <c r="AL181" s="3">
        <f t="shared" si="1462"/>
        <v>0</v>
      </c>
      <c r="AM181" s="3">
        <f t="shared" si="1462"/>
        <v>0</v>
      </c>
      <c r="AN181" s="3">
        <f t="shared" si="1462"/>
        <v>0</v>
      </c>
      <c r="AO181" s="3">
        <f t="shared" si="1462"/>
        <v>0</v>
      </c>
      <c r="AP181" s="3">
        <f t="shared" si="1462"/>
        <v>0</v>
      </c>
      <c r="AQ181" s="3">
        <f t="shared" si="1462"/>
        <v>0</v>
      </c>
      <c r="AR181" s="3">
        <f t="shared" si="1462"/>
        <v>0</v>
      </c>
      <c r="AS181" s="3">
        <f t="shared" si="1462"/>
        <v>0</v>
      </c>
      <c r="AT181" s="149">
        <f t="shared" si="1462"/>
        <v>0</v>
      </c>
      <c r="AU181" s="66">
        <f t="shared" si="1452"/>
        <v>0</v>
      </c>
      <c r="AW181" s="493"/>
      <c r="AX181" s="186" t="s">
        <v>65</v>
      </c>
      <c r="AY181" s="3">
        <f t="shared" ref="AY181:BJ181" si="1463">AY5+AY117</f>
        <v>0</v>
      </c>
      <c r="AZ181" s="3">
        <f t="shared" si="1463"/>
        <v>0</v>
      </c>
      <c r="BA181" s="3">
        <f t="shared" si="1463"/>
        <v>0</v>
      </c>
      <c r="BB181" s="3">
        <f t="shared" si="1463"/>
        <v>0</v>
      </c>
      <c r="BC181" s="3">
        <f t="shared" si="1463"/>
        <v>0</v>
      </c>
      <c r="BD181" s="3">
        <f t="shared" si="1463"/>
        <v>0</v>
      </c>
      <c r="BE181" s="3">
        <f t="shared" si="1463"/>
        <v>0</v>
      </c>
      <c r="BF181" s="3">
        <f t="shared" si="1463"/>
        <v>0</v>
      </c>
      <c r="BG181" s="3">
        <f t="shared" si="1463"/>
        <v>0</v>
      </c>
      <c r="BH181" s="3">
        <f t="shared" si="1463"/>
        <v>0</v>
      </c>
      <c r="BI181" s="3">
        <f t="shared" si="1463"/>
        <v>0</v>
      </c>
      <c r="BJ181" s="149">
        <f t="shared" si="1463"/>
        <v>0</v>
      </c>
      <c r="BK181" s="66">
        <f t="shared" si="1454"/>
        <v>0</v>
      </c>
      <c r="BM181" s="302">
        <f t="shared" ref="BM181" si="1464">BM5+BM117</f>
        <v>0</v>
      </c>
      <c r="BN181" s="302">
        <f t="shared" ref="BN181:BS181" si="1465">BN5+BN117</f>
        <v>0</v>
      </c>
      <c r="BO181" s="302">
        <f t="shared" si="1465"/>
        <v>0</v>
      </c>
      <c r="BP181" s="302">
        <f t="shared" si="1465"/>
        <v>0</v>
      </c>
      <c r="BQ181" s="302">
        <f t="shared" si="1465"/>
        <v>0</v>
      </c>
      <c r="BR181" s="302">
        <f t="shared" si="1465"/>
        <v>0</v>
      </c>
      <c r="BS181" s="302">
        <f t="shared" si="1465"/>
        <v>0</v>
      </c>
      <c r="BU181" s="302">
        <f t="shared" ref="BU181:CA181" si="1466">BU5+BU117</f>
        <v>0</v>
      </c>
      <c r="BV181" s="302">
        <f t="shared" si="1466"/>
        <v>0</v>
      </c>
      <c r="BW181" s="302">
        <f t="shared" si="1466"/>
        <v>0</v>
      </c>
      <c r="BX181" s="302">
        <f t="shared" si="1466"/>
        <v>0</v>
      </c>
      <c r="BY181" s="302">
        <f t="shared" si="1466"/>
        <v>0</v>
      </c>
      <c r="BZ181" s="302">
        <f t="shared" si="1466"/>
        <v>0</v>
      </c>
      <c r="CA181" s="302">
        <f t="shared" si="1466"/>
        <v>0</v>
      </c>
      <c r="CC181" s="302">
        <f t="shared" ref="CC181:CI181" si="1467">CC5+CC117</f>
        <v>0</v>
      </c>
      <c r="CD181" s="302">
        <f t="shared" si="1467"/>
        <v>0</v>
      </c>
      <c r="CE181" s="302">
        <f t="shared" si="1467"/>
        <v>0</v>
      </c>
      <c r="CF181" s="302">
        <f t="shared" si="1467"/>
        <v>0</v>
      </c>
      <c r="CG181" s="302">
        <f t="shared" si="1467"/>
        <v>0</v>
      </c>
      <c r="CH181" s="302">
        <f t="shared" si="1467"/>
        <v>0</v>
      </c>
      <c r="CI181" s="302">
        <f t="shared" si="1467"/>
        <v>0</v>
      </c>
      <c r="CK181" s="302">
        <f t="shared" ref="CK181:CQ181" si="1468">CK5+CK117</f>
        <v>0</v>
      </c>
      <c r="CL181" s="302">
        <f t="shared" si="1468"/>
        <v>0</v>
      </c>
      <c r="CM181" s="302">
        <f t="shared" si="1468"/>
        <v>0</v>
      </c>
      <c r="CN181" s="302">
        <f t="shared" si="1468"/>
        <v>0</v>
      </c>
      <c r="CO181" s="302">
        <f t="shared" si="1468"/>
        <v>0</v>
      </c>
      <c r="CP181" s="302">
        <f t="shared" si="1468"/>
        <v>0</v>
      </c>
      <c r="CQ181" s="302">
        <f t="shared" si="1468"/>
        <v>0</v>
      </c>
      <c r="CS181"/>
    </row>
    <row r="182" spans="1:160" x14ac:dyDescent="0.35">
      <c r="A182" s="493"/>
      <c r="B182" s="186" t="s">
        <v>64</v>
      </c>
      <c r="C182" s="3">
        <f t="shared" ref="C182:N182" si="1469">C6+C118</f>
        <v>0</v>
      </c>
      <c r="D182" s="3">
        <f t="shared" si="1469"/>
        <v>0</v>
      </c>
      <c r="E182" s="3">
        <f t="shared" si="1469"/>
        <v>0</v>
      </c>
      <c r="F182" s="3">
        <f t="shared" si="1469"/>
        <v>0</v>
      </c>
      <c r="G182" s="3">
        <f t="shared" si="1469"/>
        <v>0</v>
      </c>
      <c r="H182" s="3">
        <f t="shared" si="1469"/>
        <v>0</v>
      </c>
      <c r="I182" s="3">
        <f t="shared" si="1469"/>
        <v>0</v>
      </c>
      <c r="J182" s="3">
        <f t="shared" si="1469"/>
        <v>0</v>
      </c>
      <c r="K182" s="3">
        <f t="shared" si="1469"/>
        <v>0</v>
      </c>
      <c r="L182" s="3">
        <f t="shared" si="1469"/>
        <v>0</v>
      </c>
      <c r="M182" s="3">
        <f t="shared" si="1469"/>
        <v>0</v>
      </c>
      <c r="N182" s="149">
        <f t="shared" si="1469"/>
        <v>0</v>
      </c>
      <c r="O182" s="66">
        <f t="shared" si="1448"/>
        <v>0</v>
      </c>
      <c r="Q182" s="493"/>
      <c r="R182" s="186" t="s">
        <v>64</v>
      </c>
      <c r="S182" s="3">
        <f t="shared" ref="S182:AD182" si="1470">S6+S118</f>
        <v>0</v>
      </c>
      <c r="T182" s="3">
        <f t="shared" si="1470"/>
        <v>0</v>
      </c>
      <c r="U182" s="3">
        <f t="shared" si="1470"/>
        <v>0</v>
      </c>
      <c r="V182" s="3">
        <f t="shared" si="1470"/>
        <v>0</v>
      </c>
      <c r="W182" s="3">
        <f t="shared" si="1470"/>
        <v>0</v>
      </c>
      <c r="X182" s="3">
        <f t="shared" si="1470"/>
        <v>0</v>
      </c>
      <c r="Y182" s="3">
        <f t="shared" si="1470"/>
        <v>0</v>
      </c>
      <c r="Z182" s="3">
        <f t="shared" si="1470"/>
        <v>0</v>
      </c>
      <c r="AA182" s="3">
        <f t="shared" si="1470"/>
        <v>0</v>
      </c>
      <c r="AB182" s="3">
        <f t="shared" si="1470"/>
        <v>0</v>
      </c>
      <c r="AC182" s="3">
        <f t="shared" si="1470"/>
        <v>0</v>
      </c>
      <c r="AD182" s="149">
        <f t="shared" si="1470"/>
        <v>0</v>
      </c>
      <c r="AE182" s="66">
        <f t="shared" si="1450"/>
        <v>0</v>
      </c>
      <c r="AG182" s="493"/>
      <c r="AH182" s="186" t="s">
        <v>64</v>
      </c>
      <c r="AI182" s="3">
        <f t="shared" ref="AI182:AT182" si="1471">AI6+AI118</f>
        <v>0</v>
      </c>
      <c r="AJ182" s="3">
        <f t="shared" si="1471"/>
        <v>0</v>
      </c>
      <c r="AK182" s="3">
        <f t="shared" si="1471"/>
        <v>0</v>
      </c>
      <c r="AL182" s="3">
        <f t="shared" si="1471"/>
        <v>0</v>
      </c>
      <c r="AM182" s="3">
        <f t="shared" si="1471"/>
        <v>0</v>
      </c>
      <c r="AN182" s="3">
        <f t="shared" si="1471"/>
        <v>0</v>
      </c>
      <c r="AO182" s="3">
        <f t="shared" si="1471"/>
        <v>0</v>
      </c>
      <c r="AP182" s="3">
        <f t="shared" si="1471"/>
        <v>0</v>
      </c>
      <c r="AQ182" s="3">
        <f t="shared" si="1471"/>
        <v>0</v>
      </c>
      <c r="AR182" s="3">
        <f t="shared" si="1471"/>
        <v>0</v>
      </c>
      <c r="AS182" s="3">
        <f t="shared" si="1471"/>
        <v>0</v>
      </c>
      <c r="AT182" s="149">
        <f t="shared" si="1471"/>
        <v>0</v>
      </c>
      <c r="AU182" s="66">
        <f t="shared" si="1452"/>
        <v>0</v>
      </c>
      <c r="AW182" s="493"/>
      <c r="AX182" s="186" t="s">
        <v>64</v>
      </c>
      <c r="AY182" s="3">
        <f t="shared" ref="AY182:BJ182" si="1472">AY6+AY118</f>
        <v>0</v>
      </c>
      <c r="AZ182" s="3">
        <f t="shared" si="1472"/>
        <v>0</v>
      </c>
      <c r="BA182" s="3">
        <f t="shared" si="1472"/>
        <v>0</v>
      </c>
      <c r="BB182" s="3">
        <f t="shared" si="1472"/>
        <v>0</v>
      </c>
      <c r="BC182" s="3">
        <f t="shared" si="1472"/>
        <v>0</v>
      </c>
      <c r="BD182" s="3">
        <f t="shared" si="1472"/>
        <v>0</v>
      </c>
      <c r="BE182" s="3">
        <f t="shared" si="1472"/>
        <v>0</v>
      </c>
      <c r="BF182" s="3">
        <f t="shared" si="1472"/>
        <v>0</v>
      </c>
      <c r="BG182" s="3">
        <f t="shared" si="1472"/>
        <v>0</v>
      </c>
      <c r="BH182" s="3">
        <f t="shared" si="1472"/>
        <v>0</v>
      </c>
      <c r="BI182" s="3">
        <f t="shared" si="1472"/>
        <v>0</v>
      </c>
      <c r="BJ182" s="149">
        <f t="shared" si="1472"/>
        <v>0</v>
      </c>
      <c r="BK182" s="66">
        <f t="shared" si="1454"/>
        <v>0</v>
      </c>
      <c r="BM182" s="302">
        <f t="shared" ref="BM182" si="1473">BM6+BM118</f>
        <v>0</v>
      </c>
      <c r="BN182" s="302">
        <f t="shared" ref="BN182:BS182" si="1474">BN6+BN118</f>
        <v>0</v>
      </c>
      <c r="BO182" s="302">
        <f t="shared" si="1474"/>
        <v>0</v>
      </c>
      <c r="BP182" s="302">
        <f t="shared" si="1474"/>
        <v>0</v>
      </c>
      <c r="BQ182" s="302">
        <f t="shared" si="1474"/>
        <v>0</v>
      </c>
      <c r="BR182" s="302">
        <f t="shared" si="1474"/>
        <v>0</v>
      </c>
      <c r="BS182" s="302">
        <f t="shared" si="1474"/>
        <v>0</v>
      </c>
      <c r="BU182" s="302">
        <f t="shared" ref="BU182:CA182" si="1475">BU6+BU118</f>
        <v>0</v>
      </c>
      <c r="BV182" s="302">
        <f t="shared" si="1475"/>
        <v>0</v>
      </c>
      <c r="BW182" s="302">
        <f t="shared" si="1475"/>
        <v>0</v>
      </c>
      <c r="BX182" s="302">
        <f t="shared" si="1475"/>
        <v>0</v>
      </c>
      <c r="BY182" s="302">
        <f t="shared" si="1475"/>
        <v>0</v>
      </c>
      <c r="BZ182" s="302">
        <f t="shared" si="1475"/>
        <v>0</v>
      </c>
      <c r="CA182" s="302">
        <f t="shared" si="1475"/>
        <v>0</v>
      </c>
      <c r="CC182" s="302">
        <f t="shared" ref="CC182:CI182" si="1476">CC6+CC118</f>
        <v>0</v>
      </c>
      <c r="CD182" s="302">
        <f t="shared" si="1476"/>
        <v>0</v>
      </c>
      <c r="CE182" s="302">
        <f t="shared" si="1476"/>
        <v>0</v>
      </c>
      <c r="CF182" s="302">
        <f t="shared" si="1476"/>
        <v>0</v>
      </c>
      <c r="CG182" s="302">
        <f t="shared" si="1476"/>
        <v>0</v>
      </c>
      <c r="CH182" s="302">
        <f t="shared" si="1476"/>
        <v>0</v>
      </c>
      <c r="CI182" s="302">
        <f t="shared" si="1476"/>
        <v>0</v>
      </c>
      <c r="CK182" s="302">
        <f t="shared" ref="CK182:CQ182" si="1477">CK6+CK118</f>
        <v>0</v>
      </c>
      <c r="CL182" s="302">
        <f t="shared" si="1477"/>
        <v>0</v>
      </c>
      <c r="CM182" s="302">
        <f t="shared" si="1477"/>
        <v>0</v>
      </c>
      <c r="CN182" s="302">
        <f t="shared" si="1477"/>
        <v>0</v>
      </c>
      <c r="CO182" s="302">
        <f t="shared" si="1477"/>
        <v>0</v>
      </c>
      <c r="CP182" s="302">
        <f t="shared" si="1477"/>
        <v>0</v>
      </c>
      <c r="CQ182" s="302">
        <f t="shared" si="1477"/>
        <v>0</v>
      </c>
      <c r="CS182"/>
    </row>
    <row r="183" spans="1:160" x14ac:dyDescent="0.35">
      <c r="A183" s="493"/>
      <c r="B183" s="186" t="s">
        <v>63</v>
      </c>
      <c r="C183" s="3">
        <f t="shared" ref="C183:N183" si="1478">C7+C119</f>
        <v>0</v>
      </c>
      <c r="D183" s="3">
        <f t="shared" si="1478"/>
        <v>0</v>
      </c>
      <c r="E183" s="3">
        <f t="shared" si="1478"/>
        <v>0</v>
      </c>
      <c r="F183" s="3">
        <f t="shared" si="1478"/>
        <v>0</v>
      </c>
      <c r="G183" s="3">
        <f t="shared" si="1478"/>
        <v>0</v>
      </c>
      <c r="H183" s="3">
        <f t="shared" si="1478"/>
        <v>0</v>
      </c>
      <c r="I183" s="3">
        <f t="shared" si="1478"/>
        <v>0</v>
      </c>
      <c r="J183" s="3">
        <f t="shared" si="1478"/>
        <v>0</v>
      </c>
      <c r="K183" s="3">
        <f t="shared" si="1478"/>
        <v>0</v>
      </c>
      <c r="L183" s="3">
        <f t="shared" si="1478"/>
        <v>6168.3169981659321</v>
      </c>
      <c r="M183" s="3">
        <f t="shared" si="1478"/>
        <v>0</v>
      </c>
      <c r="N183" s="149">
        <f t="shared" si="1478"/>
        <v>0</v>
      </c>
      <c r="O183" s="66">
        <f t="shared" si="1448"/>
        <v>6168.3169981659321</v>
      </c>
      <c r="Q183" s="493"/>
      <c r="R183" s="186" t="s">
        <v>63</v>
      </c>
      <c r="S183" s="3">
        <f t="shared" ref="S183:AD183" si="1479">S7+S119</f>
        <v>0</v>
      </c>
      <c r="T183" s="3">
        <f t="shared" si="1479"/>
        <v>0</v>
      </c>
      <c r="U183" s="3">
        <f t="shared" si="1479"/>
        <v>0</v>
      </c>
      <c r="V183" s="3">
        <f t="shared" si="1479"/>
        <v>0</v>
      </c>
      <c r="W183" s="3">
        <f t="shared" si="1479"/>
        <v>0</v>
      </c>
      <c r="X183" s="3">
        <f t="shared" si="1479"/>
        <v>0</v>
      </c>
      <c r="Y183" s="3">
        <f t="shared" si="1479"/>
        <v>0</v>
      </c>
      <c r="Z183" s="3">
        <f t="shared" si="1479"/>
        <v>0</v>
      </c>
      <c r="AA183" s="3">
        <f t="shared" si="1479"/>
        <v>0</v>
      </c>
      <c r="AB183" s="3">
        <f t="shared" si="1479"/>
        <v>0</v>
      </c>
      <c r="AC183" s="3">
        <f t="shared" si="1479"/>
        <v>0</v>
      </c>
      <c r="AD183" s="149">
        <f t="shared" si="1479"/>
        <v>0</v>
      </c>
      <c r="AE183" s="66">
        <f t="shared" si="1450"/>
        <v>0</v>
      </c>
      <c r="AG183" s="493"/>
      <c r="AH183" s="186" t="s">
        <v>63</v>
      </c>
      <c r="AI183" s="3">
        <f t="shared" ref="AI183:AT183" si="1480">AI7+AI119</f>
        <v>0</v>
      </c>
      <c r="AJ183" s="3">
        <f t="shared" si="1480"/>
        <v>0</v>
      </c>
      <c r="AK183" s="3">
        <f t="shared" si="1480"/>
        <v>0</v>
      </c>
      <c r="AL183" s="3">
        <f t="shared" si="1480"/>
        <v>0</v>
      </c>
      <c r="AM183" s="3">
        <f t="shared" si="1480"/>
        <v>0</v>
      </c>
      <c r="AN183" s="3">
        <f t="shared" si="1480"/>
        <v>0</v>
      </c>
      <c r="AO183" s="3">
        <f t="shared" si="1480"/>
        <v>0</v>
      </c>
      <c r="AP183" s="3">
        <f t="shared" si="1480"/>
        <v>0</v>
      </c>
      <c r="AQ183" s="3">
        <f t="shared" si="1480"/>
        <v>0</v>
      </c>
      <c r="AR183" s="3">
        <f t="shared" si="1480"/>
        <v>0</v>
      </c>
      <c r="AS183" s="3">
        <f t="shared" si="1480"/>
        <v>0</v>
      </c>
      <c r="AT183" s="149">
        <f t="shared" si="1480"/>
        <v>0</v>
      </c>
      <c r="AU183" s="66">
        <f t="shared" si="1452"/>
        <v>0</v>
      </c>
      <c r="AW183" s="493"/>
      <c r="AX183" s="186" t="s">
        <v>63</v>
      </c>
      <c r="AY183" s="3">
        <f t="shared" ref="AY183:BJ183" si="1481">AY7+AY119</f>
        <v>0</v>
      </c>
      <c r="AZ183" s="3">
        <f t="shared" si="1481"/>
        <v>0</v>
      </c>
      <c r="BA183" s="3">
        <f t="shared" si="1481"/>
        <v>0</v>
      </c>
      <c r="BB183" s="3">
        <f t="shared" si="1481"/>
        <v>0</v>
      </c>
      <c r="BC183" s="3">
        <f t="shared" si="1481"/>
        <v>0</v>
      </c>
      <c r="BD183" s="3">
        <f t="shared" si="1481"/>
        <v>0</v>
      </c>
      <c r="BE183" s="3">
        <f t="shared" si="1481"/>
        <v>0</v>
      </c>
      <c r="BF183" s="3">
        <f t="shared" si="1481"/>
        <v>0</v>
      </c>
      <c r="BG183" s="3">
        <f t="shared" si="1481"/>
        <v>0</v>
      </c>
      <c r="BH183" s="3">
        <f t="shared" si="1481"/>
        <v>0</v>
      </c>
      <c r="BI183" s="3">
        <f t="shared" si="1481"/>
        <v>0</v>
      </c>
      <c r="BJ183" s="149">
        <f t="shared" si="1481"/>
        <v>0</v>
      </c>
      <c r="BK183" s="66">
        <f t="shared" si="1454"/>
        <v>0</v>
      </c>
      <c r="BM183" s="302">
        <f t="shared" ref="BM183" si="1482">BM7+BM119</f>
        <v>0</v>
      </c>
      <c r="BN183" s="302">
        <f t="shared" ref="BN183:BS183" si="1483">BN7+BN119</f>
        <v>0</v>
      </c>
      <c r="BO183" s="302">
        <f t="shared" si="1483"/>
        <v>0</v>
      </c>
      <c r="BP183" s="302">
        <f t="shared" si="1483"/>
        <v>0</v>
      </c>
      <c r="BQ183" s="302">
        <f t="shared" si="1483"/>
        <v>0</v>
      </c>
      <c r="BR183" s="302">
        <f t="shared" si="1483"/>
        <v>0</v>
      </c>
      <c r="BS183" s="302">
        <f t="shared" si="1483"/>
        <v>0</v>
      </c>
      <c r="BU183" s="302">
        <f t="shared" ref="BU183:CA183" si="1484">BU7+BU119</f>
        <v>0</v>
      </c>
      <c r="BV183" s="302">
        <f t="shared" si="1484"/>
        <v>0</v>
      </c>
      <c r="BW183" s="302">
        <f t="shared" si="1484"/>
        <v>0</v>
      </c>
      <c r="BX183" s="302">
        <f t="shared" si="1484"/>
        <v>0</v>
      </c>
      <c r="BY183" s="302">
        <f t="shared" si="1484"/>
        <v>0</v>
      </c>
      <c r="BZ183" s="302">
        <f t="shared" si="1484"/>
        <v>0</v>
      </c>
      <c r="CA183" s="302">
        <f t="shared" si="1484"/>
        <v>0</v>
      </c>
      <c r="CC183" s="302">
        <f t="shared" ref="CC183:CI183" si="1485">CC7+CC119</f>
        <v>0</v>
      </c>
      <c r="CD183" s="302">
        <f t="shared" si="1485"/>
        <v>0</v>
      </c>
      <c r="CE183" s="302">
        <f t="shared" si="1485"/>
        <v>0</v>
      </c>
      <c r="CF183" s="302">
        <f t="shared" si="1485"/>
        <v>0</v>
      </c>
      <c r="CG183" s="302">
        <f t="shared" si="1485"/>
        <v>0</v>
      </c>
      <c r="CH183" s="302">
        <f t="shared" si="1485"/>
        <v>0</v>
      </c>
      <c r="CI183" s="302">
        <f t="shared" si="1485"/>
        <v>0</v>
      </c>
      <c r="CK183" s="302">
        <f t="shared" ref="CK183:CQ183" si="1486">CK7+CK119</f>
        <v>0</v>
      </c>
      <c r="CL183" s="302">
        <f t="shared" si="1486"/>
        <v>0</v>
      </c>
      <c r="CM183" s="302">
        <f t="shared" si="1486"/>
        <v>0</v>
      </c>
      <c r="CN183" s="302">
        <f t="shared" si="1486"/>
        <v>0</v>
      </c>
      <c r="CO183" s="302">
        <f t="shared" si="1486"/>
        <v>0</v>
      </c>
      <c r="CP183" s="302">
        <f t="shared" si="1486"/>
        <v>0</v>
      </c>
      <c r="CQ183" s="302">
        <f t="shared" si="1486"/>
        <v>0</v>
      </c>
      <c r="CS183"/>
    </row>
    <row r="184" spans="1:160" x14ac:dyDescent="0.35">
      <c r="A184" s="493"/>
      <c r="B184" s="186" t="s">
        <v>62</v>
      </c>
      <c r="C184" s="3">
        <f t="shared" ref="C184:N184" si="1487">C8+C120</f>
        <v>0</v>
      </c>
      <c r="D184" s="3">
        <f t="shared" si="1487"/>
        <v>0</v>
      </c>
      <c r="E184" s="3">
        <f t="shared" si="1487"/>
        <v>0</v>
      </c>
      <c r="F184" s="3">
        <f t="shared" si="1487"/>
        <v>26317.522842389604</v>
      </c>
      <c r="G184" s="3">
        <f t="shared" si="1487"/>
        <v>0</v>
      </c>
      <c r="H184" s="3">
        <f t="shared" si="1487"/>
        <v>0</v>
      </c>
      <c r="I184" s="3">
        <f t="shared" si="1487"/>
        <v>0</v>
      </c>
      <c r="J184" s="3">
        <f t="shared" si="1487"/>
        <v>0</v>
      </c>
      <c r="K184" s="3">
        <f t="shared" si="1487"/>
        <v>0</v>
      </c>
      <c r="L184" s="3">
        <f t="shared" si="1487"/>
        <v>171862.21687753205</v>
      </c>
      <c r="M184" s="3">
        <f t="shared" si="1487"/>
        <v>6135.2766741909118</v>
      </c>
      <c r="N184" s="149">
        <f t="shared" si="1487"/>
        <v>2706.0353793269828</v>
      </c>
      <c r="O184" s="66">
        <f t="shared" si="1448"/>
        <v>207021.05177343957</v>
      </c>
      <c r="Q184" s="493"/>
      <c r="R184" s="186" t="s">
        <v>62</v>
      </c>
      <c r="S184" s="3">
        <f t="shared" ref="S184:AD184" si="1488">S8+S120</f>
        <v>0</v>
      </c>
      <c r="T184" s="3">
        <f t="shared" si="1488"/>
        <v>0</v>
      </c>
      <c r="U184" s="3">
        <f t="shared" si="1488"/>
        <v>0</v>
      </c>
      <c r="V184" s="3">
        <f t="shared" si="1488"/>
        <v>0</v>
      </c>
      <c r="W184" s="3">
        <f t="shared" si="1488"/>
        <v>0</v>
      </c>
      <c r="X184" s="3">
        <f t="shared" si="1488"/>
        <v>0</v>
      </c>
      <c r="Y184" s="3">
        <f t="shared" si="1488"/>
        <v>0</v>
      </c>
      <c r="Z184" s="3">
        <f t="shared" si="1488"/>
        <v>0</v>
      </c>
      <c r="AA184" s="3">
        <f t="shared" si="1488"/>
        <v>0</v>
      </c>
      <c r="AB184" s="3">
        <f t="shared" si="1488"/>
        <v>0</v>
      </c>
      <c r="AC184" s="3">
        <f t="shared" si="1488"/>
        <v>0</v>
      </c>
      <c r="AD184" s="149">
        <f t="shared" si="1488"/>
        <v>0</v>
      </c>
      <c r="AE184" s="66">
        <f t="shared" si="1450"/>
        <v>0</v>
      </c>
      <c r="AG184" s="493"/>
      <c r="AH184" s="186" t="s">
        <v>62</v>
      </c>
      <c r="AI184" s="3">
        <f t="shared" ref="AI184:AT184" si="1489">AI8+AI120</f>
        <v>0</v>
      </c>
      <c r="AJ184" s="3">
        <f t="shared" si="1489"/>
        <v>0</v>
      </c>
      <c r="AK184" s="3">
        <f t="shared" si="1489"/>
        <v>0</v>
      </c>
      <c r="AL184" s="3">
        <f t="shared" si="1489"/>
        <v>0</v>
      </c>
      <c r="AM184" s="3">
        <f t="shared" si="1489"/>
        <v>0</v>
      </c>
      <c r="AN184" s="3">
        <f t="shared" si="1489"/>
        <v>0</v>
      </c>
      <c r="AO184" s="3">
        <f t="shared" si="1489"/>
        <v>0</v>
      </c>
      <c r="AP184" s="3">
        <f t="shared" si="1489"/>
        <v>0</v>
      </c>
      <c r="AQ184" s="3">
        <f t="shared" si="1489"/>
        <v>0</v>
      </c>
      <c r="AR184" s="3">
        <f t="shared" si="1489"/>
        <v>0</v>
      </c>
      <c r="AS184" s="3">
        <f t="shared" si="1489"/>
        <v>0</v>
      </c>
      <c r="AT184" s="149">
        <f t="shared" si="1489"/>
        <v>0</v>
      </c>
      <c r="AU184" s="66">
        <f t="shared" si="1452"/>
        <v>0</v>
      </c>
      <c r="AW184" s="493"/>
      <c r="AX184" s="186" t="s">
        <v>62</v>
      </c>
      <c r="AY184" s="3">
        <f t="shared" ref="AY184:BJ184" si="1490">AY8+AY120</f>
        <v>0</v>
      </c>
      <c r="AZ184" s="3">
        <f t="shared" si="1490"/>
        <v>0</v>
      </c>
      <c r="BA184" s="3">
        <f t="shared" si="1490"/>
        <v>0</v>
      </c>
      <c r="BB184" s="3">
        <f t="shared" si="1490"/>
        <v>0</v>
      </c>
      <c r="BC184" s="3">
        <f t="shared" si="1490"/>
        <v>0</v>
      </c>
      <c r="BD184" s="3">
        <f t="shared" si="1490"/>
        <v>0</v>
      </c>
      <c r="BE184" s="3">
        <f t="shared" si="1490"/>
        <v>0</v>
      </c>
      <c r="BF184" s="3">
        <f t="shared" si="1490"/>
        <v>0</v>
      </c>
      <c r="BG184" s="3">
        <f t="shared" si="1490"/>
        <v>0</v>
      </c>
      <c r="BH184" s="3">
        <f t="shared" si="1490"/>
        <v>0</v>
      </c>
      <c r="BI184" s="3">
        <f t="shared" si="1490"/>
        <v>0</v>
      </c>
      <c r="BJ184" s="149">
        <f t="shared" si="1490"/>
        <v>0</v>
      </c>
      <c r="BK184" s="66">
        <f t="shared" si="1454"/>
        <v>0</v>
      </c>
      <c r="BM184" s="302">
        <f t="shared" ref="BM184" si="1491">BM8+BM120</f>
        <v>0</v>
      </c>
      <c r="BN184" s="302">
        <f t="shared" ref="BN184:BS184" si="1492">BN8+BN120</f>
        <v>0</v>
      </c>
      <c r="BO184" s="302">
        <f t="shared" si="1492"/>
        <v>0</v>
      </c>
      <c r="BP184" s="302">
        <f t="shared" si="1492"/>
        <v>0</v>
      </c>
      <c r="BQ184" s="302">
        <f t="shared" si="1492"/>
        <v>0</v>
      </c>
      <c r="BR184" s="302">
        <f t="shared" si="1492"/>
        <v>0</v>
      </c>
      <c r="BS184" s="302">
        <f t="shared" si="1492"/>
        <v>0</v>
      </c>
      <c r="BU184" s="302">
        <f t="shared" ref="BU184:CA184" si="1493">BU8+BU120</f>
        <v>0</v>
      </c>
      <c r="BV184" s="302">
        <f t="shared" si="1493"/>
        <v>0</v>
      </c>
      <c r="BW184" s="302">
        <f t="shared" si="1493"/>
        <v>0</v>
      </c>
      <c r="BX184" s="302">
        <f t="shared" si="1493"/>
        <v>0</v>
      </c>
      <c r="BY184" s="302">
        <f t="shared" si="1493"/>
        <v>0</v>
      </c>
      <c r="BZ184" s="302">
        <f t="shared" si="1493"/>
        <v>0</v>
      </c>
      <c r="CA184" s="302">
        <f t="shared" si="1493"/>
        <v>0</v>
      </c>
      <c r="CC184" s="302">
        <f t="shared" ref="CC184:CI184" si="1494">CC8+CC120</f>
        <v>0</v>
      </c>
      <c r="CD184" s="302">
        <f t="shared" si="1494"/>
        <v>0</v>
      </c>
      <c r="CE184" s="302">
        <f t="shared" si="1494"/>
        <v>0</v>
      </c>
      <c r="CF184" s="302">
        <f t="shared" si="1494"/>
        <v>0</v>
      </c>
      <c r="CG184" s="302">
        <f t="shared" si="1494"/>
        <v>0</v>
      </c>
      <c r="CH184" s="302">
        <f t="shared" si="1494"/>
        <v>0</v>
      </c>
      <c r="CI184" s="302">
        <f t="shared" si="1494"/>
        <v>0</v>
      </c>
      <c r="CK184" s="302">
        <f t="shared" ref="CK184:CQ184" si="1495">CK8+CK120</f>
        <v>0</v>
      </c>
      <c r="CL184" s="302">
        <f t="shared" si="1495"/>
        <v>0</v>
      </c>
      <c r="CM184" s="302">
        <f t="shared" si="1495"/>
        <v>0</v>
      </c>
      <c r="CN184" s="302">
        <f t="shared" si="1495"/>
        <v>0</v>
      </c>
      <c r="CO184" s="302">
        <f t="shared" si="1495"/>
        <v>0</v>
      </c>
      <c r="CP184" s="302">
        <f t="shared" si="1495"/>
        <v>0</v>
      </c>
      <c r="CQ184" s="302">
        <f t="shared" si="1495"/>
        <v>0</v>
      </c>
      <c r="CS184"/>
    </row>
    <row r="185" spans="1:160" x14ac:dyDescent="0.35">
      <c r="A185" s="493"/>
      <c r="B185" s="186" t="s">
        <v>61</v>
      </c>
      <c r="C185" s="3">
        <f t="shared" ref="C185:N185" si="1496">C9+C121</f>
        <v>0</v>
      </c>
      <c r="D185" s="3">
        <f t="shared" si="1496"/>
        <v>0</v>
      </c>
      <c r="E185" s="3">
        <f t="shared" si="1496"/>
        <v>0</v>
      </c>
      <c r="F185" s="3">
        <f t="shared" si="1496"/>
        <v>0</v>
      </c>
      <c r="G185" s="3">
        <f t="shared" si="1496"/>
        <v>0</v>
      </c>
      <c r="H185" s="3">
        <f t="shared" si="1496"/>
        <v>0</v>
      </c>
      <c r="I185" s="3">
        <f t="shared" si="1496"/>
        <v>0</v>
      </c>
      <c r="J185" s="3">
        <f t="shared" si="1496"/>
        <v>0</v>
      </c>
      <c r="K185" s="3">
        <f t="shared" si="1496"/>
        <v>0</v>
      </c>
      <c r="L185" s="3">
        <f t="shared" si="1496"/>
        <v>0</v>
      </c>
      <c r="M185" s="3">
        <f t="shared" si="1496"/>
        <v>0</v>
      </c>
      <c r="N185" s="149">
        <f t="shared" si="1496"/>
        <v>0</v>
      </c>
      <c r="O185" s="66">
        <f t="shared" si="1448"/>
        <v>0</v>
      </c>
      <c r="Q185" s="493"/>
      <c r="R185" s="186" t="s">
        <v>61</v>
      </c>
      <c r="S185" s="3">
        <f t="shared" ref="S185:AD185" si="1497">S9+S121</f>
        <v>0</v>
      </c>
      <c r="T185" s="3">
        <f t="shared" si="1497"/>
        <v>0</v>
      </c>
      <c r="U185" s="3">
        <f t="shared" si="1497"/>
        <v>0</v>
      </c>
      <c r="V185" s="3">
        <f t="shared" si="1497"/>
        <v>0</v>
      </c>
      <c r="W185" s="3">
        <f t="shared" si="1497"/>
        <v>0</v>
      </c>
      <c r="X185" s="3">
        <f t="shared" si="1497"/>
        <v>0</v>
      </c>
      <c r="Y185" s="3">
        <f t="shared" si="1497"/>
        <v>0</v>
      </c>
      <c r="Z185" s="3">
        <f t="shared" si="1497"/>
        <v>0</v>
      </c>
      <c r="AA185" s="3">
        <f t="shared" si="1497"/>
        <v>0</v>
      </c>
      <c r="AB185" s="3">
        <f t="shared" si="1497"/>
        <v>0</v>
      </c>
      <c r="AC185" s="3">
        <f t="shared" si="1497"/>
        <v>0</v>
      </c>
      <c r="AD185" s="149">
        <f t="shared" si="1497"/>
        <v>0</v>
      </c>
      <c r="AE185" s="66">
        <f t="shared" si="1450"/>
        <v>0</v>
      </c>
      <c r="AG185" s="493"/>
      <c r="AH185" s="186" t="s">
        <v>61</v>
      </c>
      <c r="AI185" s="3">
        <f t="shared" ref="AI185:AT185" si="1498">AI9+AI121</f>
        <v>0</v>
      </c>
      <c r="AJ185" s="3">
        <f t="shared" si="1498"/>
        <v>0</v>
      </c>
      <c r="AK185" s="3">
        <f t="shared" si="1498"/>
        <v>0</v>
      </c>
      <c r="AL185" s="3">
        <f t="shared" si="1498"/>
        <v>0</v>
      </c>
      <c r="AM185" s="3">
        <f t="shared" si="1498"/>
        <v>0</v>
      </c>
      <c r="AN185" s="3">
        <f t="shared" si="1498"/>
        <v>0</v>
      </c>
      <c r="AO185" s="3">
        <f t="shared" si="1498"/>
        <v>0</v>
      </c>
      <c r="AP185" s="3">
        <f t="shared" si="1498"/>
        <v>0</v>
      </c>
      <c r="AQ185" s="3">
        <f t="shared" si="1498"/>
        <v>0</v>
      </c>
      <c r="AR185" s="3">
        <f t="shared" si="1498"/>
        <v>0</v>
      </c>
      <c r="AS185" s="3">
        <f t="shared" si="1498"/>
        <v>0</v>
      </c>
      <c r="AT185" s="149">
        <f t="shared" si="1498"/>
        <v>0</v>
      </c>
      <c r="AU185" s="66">
        <f t="shared" si="1452"/>
        <v>0</v>
      </c>
      <c r="AW185" s="493"/>
      <c r="AX185" s="186" t="s">
        <v>61</v>
      </c>
      <c r="AY185" s="3">
        <f t="shared" ref="AY185:BJ185" si="1499">AY9+AY121</f>
        <v>0</v>
      </c>
      <c r="AZ185" s="3">
        <f t="shared" si="1499"/>
        <v>0</v>
      </c>
      <c r="BA185" s="3">
        <f t="shared" si="1499"/>
        <v>0</v>
      </c>
      <c r="BB185" s="3">
        <f t="shared" si="1499"/>
        <v>0</v>
      </c>
      <c r="BC185" s="3">
        <f t="shared" si="1499"/>
        <v>0</v>
      </c>
      <c r="BD185" s="3">
        <f t="shared" si="1499"/>
        <v>0</v>
      </c>
      <c r="BE185" s="3">
        <f t="shared" si="1499"/>
        <v>0</v>
      </c>
      <c r="BF185" s="3">
        <f t="shared" si="1499"/>
        <v>0</v>
      </c>
      <c r="BG185" s="3">
        <f t="shared" si="1499"/>
        <v>0</v>
      </c>
      <c r="BH185" s="3">
        <f t="shared" si="1499"/>
        <v>0</v>
      </c>
      <c r="BI185" s="3">
        <f t="shared" si="1499"/>
        <v>0</v>
      </c>
      <c r="BJ185" s="149">
        <f t="shared" si="1499"/>
        <v>0</v>
      </c>
      <c r="BK185" s="66">
        <f t="shared" si="1454"/>
        <v>0</v>
      </c>
      <c r="BM185" s="302">
        <f t="shared" ref="BM185" si="1500">BM9+BM121</f>
        <v>0</v>
      </c>
      <c r="BN185" s="302">
        <f t="shared" ref="BN185:BS185" si="1501">BN9+BN121</f>
        <v>0</v>
      </c>
      <c r="BO185" s="302">
        <f t="shared" si="1501"/>
        <v>0</v>
      </c>
      <c r="BP185" s="302">
        <f t="shared" si="1501"/>
        <v>0</v>
      </c>
      <c r="BQ185" s="302">
        <f t="shared" si="1501"/>
        <v>0</v>
      </c>
      <c r="BR185" s="302">
        <f t="shared" si="1501"/>
        <v>0</v>
      </c>
      <c r="BS185" s="302">
        <f t="shared" si="1501"/>
        <v>0</v>
      </c>
      <c r="BU185" s="302">
        <f t="shared" ref="BU185:CA185" si="1502">BU9+BU121</f>
        <v>0</v>
      </c>
      <c r="BV185" s="302">
        <f t="shared" si="1502"/>
        <v>0</v>
      </c>
      <c r="BW185" s="302">
        <f t="shared" si="1502"/>
        <v>0</v>
      </c>
      <c r="BX185" s="302">
        <f t="shared" si="1502"/>
        <v>0</v>
      </c>
      <c r="BY185" s="302">
        <f t="shared" si="1502"/>
        <v>0</v>
      </c>
      <c r="BZ185" s="302">
        <f t="shared" si="1502"/>
        <v>0</v>
      </c>
      <c r="CA185" s="302">
        <f t="shared" si="1502"/>
        <v>0</v>
      </c>
      <c r="CC185" s="302">
        <f t="shared" ref="CC185:CI185" si="1503">CC9+CC121</f>
        <v>0</v>
      </c>
      <c r="CD185" s="302">
        <f t="shared" si="1503"/>
        <v>0</v>
      </c>
      <c r="CE185" s="302">
        <f t="shared" si="1503"/>
        <v>0</v>
      </c>
      <c r="CF185" s="302">
        <f t="shared" si="1503"/>
        <v>0</v>
      </c>
      <c r="CG185" s="302">
        <f t="shared" si="1503"/>
        <v>0</v>
      </c>
      <c r="CH185" s="302">
        <f t="shared" si="1503"/>
        <v>0</v>
      </c>
      <c r="CI185" s="302">
        <f t="shared" si="1503"/>
        <v>0</v>
      </c>
      <c r="CK185" s="302">
        <f t="shared" ref="CK185:CQ185" si="1504">CK9+CK121</f>
        <v>0</v>
      </c>
      <c r="CL185" s="302">
        <f t="shared" si="1504"/>
        <v>0</v>
      </c>
      <c r="CM185" s="302">
        <f t="shared" si="1504"/>
        <v>0</v>
      </c>
      <c r="CN185" s="302">
        <f t="shared" si="1504"/>
        <v>0</v>
      </c>
      <c r="CO185" s="302">
        <f t="shared" si="1504"/>
        <v>0</v>
      </c>
      <c r="CP185" s="302">
        <f t="shared" si="1504"/>
        <v>0</v>
      </c>
      <c r="CQ185" s="302">
        <f t="shared" si="1504"/>
        <v>0</v>
      </c>
      <c r="CS185"/>
    </row>
    <row r="186" spans="1:160" x14ac:dyDescent="0.35">
      <c r="A186" s="493"/>
      <c r="B186" s="186" t="s">
        <v>60</v>
      </c>
      <c r="C186" s="3">
        <f t="shared" ref="C186:N186" si="1505">C10+C122</f>
        <v>0</v>
      </c>
      <c r="D186" s="3">
        <f t="shared" si="1505"/>
        <v>0</v>
      </c>
      <c r="E186" s="3">
        <f t="shared" si="1505"/>
        <v>0</v>
      </c>
      <c r="F186" s="3">
        <f t="shared" si="1505"/>
        <v>0</v>
      </c>
      <c r="G186" s="3">
        <f t="shared" si="1505"/>
        <v>0</v>
      </c>
      <c r="H186" s="3">
        <f t="shared" si="1505"/>
        <v>0</v>
      </c>
      <c r="I186" s="3">
        <f t="shared" si="1505"/>
        <v>0</v>
      </c>
      <c r="J186" s="3">
        <f t="shared" si="1505"/>
        <v>0</v>
      </c>
      <c r="K186" s="3">
        <f t="shared" si="1505"/>
        <v>0</v>
      </c>
      <c r="L186" s="3">
        <f t="shared" si="1505"/>
        <v>0</v>
      </c>
      <c r="M186" s="3">
        <f t="shared" si="1505"/>
        <v>0</v>
      </c>
      <c r="N186" s="149">
        <f t="shared" si="1505"/>
        <v>0</v>
      </c>
      <c r="O186" s="66">
        <f t="shared" si="1448"/>
        <v>0</v>
      </c>
      <c r="Q186" s="493"/>
      <c r="R186" s="186" t="s">
        <v>60</v>
      </c>
      <c r="S186" s="3">
        <f t="shared" ref="S186:AD186" si="1506">S10+S122</f>
        <v>0</v>
      </c>
      <c r="T186" s="3">
        <f t="shared" si="1506"/>
        <v>0</v>
      </c>
      <c r="U186" s="3">
        <f t="shared" si="1506"/>
        <v>0</v>
      </c>
      <c r="V186" s="3">
        <f t="shared" si="1506"/>
        <v>0</v>
      </c>
      <c r="W186" s="3">
        <f t="shared" si="1506"/>
        <v>0</v>
      </c>
      <c r="X186" s="3">
        <f t="shared" si="1506"/>
        <v>0</v>
      </c>
      <c r="Y186" s="3">
        <f t="shared" si="1506"/>
        <v>0</v>
      </c>
      <c r="Z186" s="3">
        <f t="shared" si="1506"/>
        <v>0</v>
      </c>
      <c r="AA186" s="3">
        <f t="shared" si="1506"/>
        <v>0</v>
      </c>
      <c r="AB186" s="3">
        <f t="shared" si="1506"/>
        <v>0</v>
      </c>
      <c r="AC186" s="3">
        <f t="shared" si="1506"/>
        <v>0</v>
      </c>
      <c r="AD186" s="149">
        <f t="shared" si="1506"/>
        <v>0</v>
      </c>
      <c r="AE186" s="66">
        <f t="shared" si="1450"/>
        <v>0</v>
      </c>
      <c r="AG186" s="493"/>
      <c r="AH186" s="186" t="s">
        <v>60</v>
      </c>
      <c r="AI186" s="3">
        <f t="shared" ref="AI186:AT186" si="1507">AI10+AI122</f>
        <v>0</v>
      </c>
      <c r="AJ186" s="3">
        <f t="shared" si="1507"/>
        <v>0</v>
      </c>
      <c r="AK186" s="3">
        <f t="shared" si="1507"/>
        <v>0</v>
      </c>
      <c r="AL186" s="3">
        <f t="shared" si="1507"/>
        <v>0</v>
      </c>
      <c r="AM186" s="3">
        <f t="shared" si="1507"/>
        <v>0</v>
      </c>
      <c r="AN186" s="3">
        <f t="shared" si="1507"/>
        <v>0</v>
      </c>
      <c r="AO186" s="3">
        <f t="shared" si="1507"/>
        <v>0</v>
      </c>
      <c r="AP186" s="3">
        <f t="shared" si="1507"/>
        <v>0</v>
      </c>
      <c r="AQ186" s="3">
        <f t="shared" si="1507"/>
        <v>0</v>
      </c>
      <c r="AR186" s="3">
        <f t="shared" si="1507"/>
        <v>0</v>
      </c>
      <c r="AS186" s="3">
        <f t="shared" si="1507"/>
        <v>0</v>
      </c>
      <c r="AT186" s="149">
        <f t="shared" si="1507"/>
        <v>0</v>
      </c>
      <c r="AU186" s="66">
        <f t="shared" si="1452"/>
        <v>0</v>
      </c>
      <c r="AW186" s="493"/>
      <c r="AX186" s="186" t="s">
        <v>60</v>
      </c>
      <c r="AY186" s="3">
        <f t="shared" ref="AY186:BJ186" si="1508">AY10+AY122</f>
        <v>0</v>
      </c>
      <c r="AZ186" s="3">
        <f t="shared" si="1508"/>
        <v>0</v>
      </c>
      <c r="BA186" s="3">
        <f t="shared" si="1508"/>
        <v>0</v>
      </c>
      <c r="BB186" s="3">
        <f t="shared" si="1508"/>
        <v>0</v>
      </c>
      <c r="BC186" s="3">
        <f t="shared" si="1508"/>
        <v>0</v>
      </c>
      <c r="BD186" s="3">
        <f t="shared" si="1508"/>
        <v>0</v>
      </c>
      <c r="BE186" s="3">
        <f t="shared" si="1508"/>
        <v>0</v>
      </c>
      <c r="BF186" s="3">
        <f t="shared" si="1508"/>
        <v>0</v>
      </c>
      <c r="BG186" s="3">
        <f t="shared" si="1508"/>
        <v>0</v>
      </c>
      <c r="BH186" s="3">
        <f t="shared" si="1508"/>
        <v>0</v>
      </c>
      <c r="BI186" s="3">
        <f t="shared" si="1508"/>
        <v>0</v>
      </c>
      <c r="BJ186" s="149">
        <f t="shared" si="1508"/>
        <v>0</v>
      </c>
      <c r="BK186" s="66">
        <f t="shared" si="1454"/>
        <v>0</v>
      </c>
      <c r="BM186" s="302">
        <f t="shared" ref="BM186" si="1509">BM10+BM122</f>
        <v>0</v>
      </c>
      <c r="BN186" s="302">
        <f t="shared" ref="BN186:BS186" si="1510">BN10+BN122</f>
        <v>0</v>
      </c>
      <c r="BO186" s="302">
        <f t="shared" si="1510"/>
        <v>0</v>
      </c>
      <c r="BP186" s="302">
        <f t="shared" si="1510"/>
        <v>0</v>
      </c>
      <c r="BQ186" s="302">
        <f t="shared" si="1510"/>
        <v>0</v>
      </c>
      <c r="BR186" s="302">
        <f t="shared" si="1510"/>
        <v>0</v>
      </c>
      <c r="BS186" s="302">
        <f t="shared" si="1510"/>
        <v>0</v>
      </c>
      <c r="BU186" s="302">
        <f t="shared" ref="BU186:CA186" si="1511">BU10+BU122</f>
        <v>0</v>
      </c>
      <c r="BV186" s="302">
        <f t="shared" si="1511"/>
        <v>0</v>
      </c>
      <c r="BW186" s="302">
        <f t="shared" si="1511"/>
        <v>0</v>
      </c>
      <c r="BX186" s="302">
        <f t="shared" si="1511"/>
        <v>0</v>
      </c>
      <c r="BY186" s="302">
        <f t="shared" si="1511"/>
        <v>0</v>
      </c>
      <c r="BZ186" s="302">
        <f t="shared" si="1511"/>
        <v>0</v>
      </c>
      <c r="CA186" s="302">
        <f t="shared" si="1511"/>
        <v>0</v>
      </c>
      <c r="CC186" s="302">
        <f t="shared" ref="CC186:CI186" si="1512">CC10+CC122</f>
        <v>0</v>
      </c>
      <c r="CD186" s="302">
        <f t="shared" si="1512"/>
        <v>0</v>
      </c>
      <c r="CE186" s="302">
        <f t="shared" si="1512"/>
        <v>0</v>
      </c>
      <c r="CF186" s="302">
        <f t="shared" si="1512"/>
        <v>0</v>
      </c>
      <c r="CG186" s="302">
        <f t="shared" si="1512"/>
        <v>0</v>
      </c>
      <c r="CH186" s="302">
        <f t="shared" si="1512"/>
        <v>0</v>
      </c>
      <c r="CI186" s="302">
        <f t="shared" si="1512"/>
        <v>0</v>
      </c>
      <c r="CK186" s="302">
        <f t="shared" ref="CK186:CQ186" si="1513">CK10+CK122</f>
        <v>0</v>
      </c>
      <c r="CL186" s="302">
        <f t="shared" si="1513"/>
        <v>0</v>
      </c>
      <c r="CM186" s="302">
        <f t="shared" si="1513"/>
        <v>0</v>
      </c>
      <c r="CN186" s="302">
        <f t="shared" si="1513"/>
        <v>0</v>
      </c>
      <c r="CO186" s="302">
        <f t="shared" si="1513"/>
        <v>0</v>
      </c>
      <c r="CP186" s="302">
        <f t="shared" si="1513"/>
        <v>0</v>
      </c>
      <c r="CQ186" s="302">
        <f t="shared" si="1513"/>
        <v>0</v>
      </c>
      <c r="CS186"/>
    </row>
    <row r="187" spans="1:160" x14ac:dyDescent="0.35">
      <c r="A187" s="493"/>
      <c r="B187" s="186" t="s">
        <v>59</v>
      </c>
      <c r="C187" s="3">
        <f t="shared" ref="C187:N187" si="1514">C11+C123</f>
        <v>0</v>
      </c>
      <c r="D187" s="3">
        <f t="shared" si="1514"/>
        <v>374134.46104297676</v>
      </c>
      <c r="E187" s="3">
        <f t="shared" si="1514"/>
        <v>61645.61935058282</v>
      </c>
      <c r="F187" s="3">
        <f t="shared" si="1514"/>
        <v>410231.4651930253</v>
      </c>
      <c r="G187" s="3">
        <f t="shared" si="1514"/>
        <v>0</v>
      </c>
      <c r="H187" s="3">
        <f t="shared" si="1514"/>
        <v>0</v>
      </c>
      <c r="I187" s="3">
        <f t="shared" si="1514"/>
        <v>14957.668045471366</v>
      </c>
      <c r="J187" s="3">
        <f t="shared" si="1514"/>
        <v>134732.99236259126</v>
      </c>
      <c r="K187" s="3">
        <f t="shared" si="1514"/>
        <v>222817.93468171879</v>
      </c>
      <c r="L187" s="3">
        <f t="shared" si="1514"/>
        <v>164356.21305824988</v>
      </c>
      <c r="M187" s="3">
        <f t="shared" si="1514"/>
        <v>249212.29372626974</v>
      </c>
      <c r="N187" s="149">
        <f t="shared" si="1514"/>
        <v>951977.08760251768</v>
      </c>
      <c r="O187" s="66">
        <f t="shared" si="1448"/>
        <v>2584065.7350634034</v>
      </c>
      <c r="Q187" s="493"/>
      <c r="R187" s="186" t="s">
        <v>59</v>
      </c>
      <c r="S187" s="3">
        <f t="shared" ref="S187:AD187" si="1515">S11+S123</f>
        <v>0</v>
      </c>
      <c r="T187" s="3">
        <f t="shared" si="1515"/>
        <v>551273.30470783939</v>
      </c>
      <c r="U187" s="3">
        <f t="shared" si="1515"/>
        <v>0</v>
      </c>
      <c r="V187" s="3">
        <f t="shared" si="1515"/>
        <v>511647.37542051449</v>
      </c>
      <c r="W187" s="3">
        <f t="shared" si="1515"/>
        <v>0</v>
      </c>
      <c r="X187" s="3">
        <f t="shared" si="1515"/>
        <v>0</v>
      </c>
      <c r="Y187" s="3">
        <f t="shared" si="1515"/>
        <v>0</v>
      </c>
      <c r="Z187" s="3">
        <f t="shared" si="1515"/>
        <v>46466.140694817797</v>
      </c>
      <c r="AA187" s="3">
        <f t="shared" si="1515"/>
        <v>0</v>
      </c>
      <c r="AB187" s="3">
        <f t="shared" si="1515"/>
        <v>86421.525734855648</v>
      </c>
      <c r="AC187" s="3">
        <f t="shared" si="1515"/>
        <v>443450.42263478547</v>
      </c>
      <c r="AD187" s="149">
        <f t="shared" si="1515"/>
        <v>771963.37029522331</v>
      </c>
      <c r="AE187" s="66">
        <f t="shared" si="1450"/>
        <v>2411222.1394880358</v>
      </c>
      <c r="AF187" s="4"/>
      <c r="AG187" s="493"/>
      <c r="AH187" s="186" t="s">
        <v>59</v>
      </c>
      <c r="AI187" s="3">
        <f t="shared" ref="AI187:AT187" si="1516">AI11+AI123</f>
        <v>0</v>
      </c>
      <c r="AJ187" s="3">
        <f t="shared" si="1516"/>
        <v>0</v>
      </c>
      <c r="AK187" s="3">
        <f t="shared" si="1516"/>
        <v>0</v>
      </c>
      <c r="AL187" s="3">
        <f t="shared" si="1516"/>
        <v>0</v>
      </c>
      <c r="AM187" s="3">
        <f t="shared" si="1516"/>
        <v>0</v>
      </c>
      <c r="AN187" s="3">
        <f t="shared" si="1516"/>
        <v>0</v>
      </c>
      <c r="AO187" s="3">
        <f t="shared" si="1516"/>
        <v>0</v>
      </c>
      <c r="AP187" s="3">
        <f t="shared" si="1516"/>
        <v>0</v>
      </c>
      <c r="AQ187" s="3">
        <f t="shared" si="1516"/>
        <v>0</v>
      </c>
      <c r="AR187" s="3">
        <f t="shared" si="1516"/>
        <v>0</v>
      </c>
      <c r="AS187" s="3">
        <f t="shared" si="1516"/>
        <v>223411.23465272743</v>
      </c>
      <c r="AT187" s="149">
        <f t="shared" si="1516"/>
        <v>0</v>
      </c>
      <c r="AU187" s="66">
        <f t="shared" si="1452"/>
        <v>223411.23465272743</v>
      </c>
      <c r="AW187" s="493"/>
      <c r="AX187" s="186" t="s">
        <v>59</v>
      </c>
      <c r="AY187" s="3">
        <f t="shared" ref="AY187:BJ187" si="1517">AY11+AY123</f>
        <v>0</v>
      </c>
      <c r="AZ187" s="3">
        <f t="shared" si="1517"/>
        <v>0</v>
      </c>
      <c r="BA187" s="3">
        <f t="shared" si="1517"/>
        <v>0</v>
      </c>
      <c r="BB187" s="3">
        <f t="shared" si="1517"/>
        <v>0</v>
      </c>
      <c r="BC187" s="3">
        <f t="shared" si="1517"/>
        <v>0</v>
      </c>
      <c r="BD187" s="3">
        <f t="shared" si="1517"/>
        <v>0</v>
      </c>
      <c r="BE187" s="3">
        <f t="shared" si="1517"/>
        <v>0</v>
      </c>
      <c r="BF187" s="3">
        <f t="shared" si="1517"/>
        <v>0</v>
      </c>
      <c r="BG187" s="3">
        <f t="shared" si="1517"/>
        <v>0</v>
      </c>
      <c r="BH187" s="3">
        <f t="shared" si="1517"/>
        <v>0</v>
      </c>
      <c r="BI187" s="3">
        <f t="shared" si="1517"/>
        <v>0</v>
      </c>
      <c r="BJ187" s="149">
        <f t="shared" si="1517"/>
        <v>0</v>
      </c>
      <c r="BK187" s="66">
        <f t="shared" si="1454"/>
        <v>0</v>
      </c>
      <c r="BM187" s="302">
        <f t="shared" ref="BM187" si="1518">BM11+BM123</f>
        <v>0</v>
      </c>
      <c r="BN187" s="302">
        <f t="shared" ref="BN187:BS187" si="1519">BN11+BN123</f>
        <v>0</v>
      </c>
      <c r="BO187" s="302">
        <f t="shared" si="1519"/>
        <v>0</v>
      </c>
      <c r="BP187" s="302">
        <f t="shared" si="1519"/>
        <v>0</v>
      </c>
      <c r="BQ187" s="302">
        <f t="shared" si="1519"/>
        <v>0</v>
      </c>
      <c r="BR187" s="302">
        <f t="shared" si="1519"/>
        <v>0</v>
      </c>
      <c r="BS187" s="302">
        <f t="shared" si="1519"/>
        <v>0</v>
      </c>
      <c r="BU187" s="302">
        <f t="shared" ref="BU187:CA187" si="1520">BU11+BU123</f>
        <v>0</v>
      </c>
      <c r="BV187" s="302">
        <f t="shared" si="1520"/>
        <v>0</v>
      </c>
      <c r="BW187" s="302">
        <f t="shared" si="1520"/>
        <v>0</v>
      </c>
      <c r="BX187" s="302">
        <f t="shared" si="1520"/>
        <v>0</v>
      </c>
      <c r="BY187" s="302">
        <f t="shared" si="1520"/>
        <v>0</v>
      </c>
      <c r="BZ187" s="302">
        <f t="shared" si="1520"/>
        <v>0</v>
      </c>
      <c r="CA187" s="302">
        <f t="shared" si="1520"/>
        <v>0</v>
      </c>
      <c r="CC187" s="302">
        <f t="shared" ref="CC187:CI187" si="1521">CC11+CC123</f>
        <v>0</v>
      </c>
      <c r="CD187" s="302">
        <f t="shared" si="1521"/>
        <v>0</v>
      </c>
      <c r="CE187" s="302">
        <f t="shared" si="1521"/>
        <v>0</v>
      </c>
      <c r="CF187" s="302">
        <f t="shared" si="1521"/>
        <v>0</v>
      </c>
      <c r="CG187" s="302">
        <f t="shared" si="1521"/>
        <v>0</v>
      </c>
      <c r="CH187" s="302">
        <f t="shared" si="1521"/>
        <v>0</v>
      </c>
      <c r="CI187" s="302">
        <f t="shared" si="1521"/>
        <v>0</v>
      </c>
      <c r="CK187" s="302">
        <f t="shared" ref="CK187:CQ187" si="1522">CK11+CK123</f>
        <v>0</v>
      </c>
      <c r="CL187" s="302">
        <f t="shared" si="1522"/>
        <v>0</v>
      </c>
      <c r="CM187" s="302">
        <f t="shared" si="1522"/>
        <v>0</v>
      </c>
      <c r="CN187" s="302">
        <f t="shared" si="1522"/>
        <v>0</v>
      </c>
      <c r="CO187" s="302">
        <f t="shared" si="1522"/>
        <v>0</v>
      </c>
      <c r="CP187" s="302">
        <f t="shared" si="1522"/>
        <v>0</v>
      </c>
      <c r="CQ187" s="302">
        <f t="shared" si="1522"/>
        <v>0</v>
      </c>
      <c r="CS187"/>
    </row>
    <row r="188" spans="1:160" x14ac:dyDescent="0.35">
      <c r="A188" s="493"/>
      <c r="B188" s="186" t="s">
        <v>58</v>
      </c>
      <c r="C188" s="3">
        <f t="shared" ref="C188:N188" si="1523">C12+C124</f>
        <v>0</v>
      </c>
      <c r="D188" s="3">
        <f t="shared" si="1523"/>
        <v>0</v>
      </c>
      <c r="E188" s="3">
        <f t="shared" si="1523"/>
        <v>0</v>
      </c>
      <c r="F188" s="3">
        <f t="shared" si="1523"/>
        <v>0</v>
      </c>
      <c r="G188" s="3">
        <f t="shared" si="1523"/>
        <v>0</v>
      </c>
      <c r="H188" s="3">
        <f t="shared" si="1523"/>
        <v>0</v>
      </c>
      <c r="I188" s="3">
        <f t="shared" si="1523"/>
        <v>0</v>
      </c>
      <c r="J188" s="3">
        <f t="shared" si="1523"/>
        <v>0</v>
      </c>
      <c r="K188" s="3">
        <f t="shared" si="1523"/>
        <v>0</v>
      </c>
      <c r="L188" s="3">
        <f t="shared" si="1523"/>
        <v>0</v>
      </c>
      <c r="M188" s="3">
        <f t="shared" si="1523"/>
        <v>0</v>
      </c>
      <c r="N188" s="149">
        <f t="shared" si="1523"/>
        <v>0</v>
      </c>
      <c r="O188" s="66">
        <f t="shared" si="1448"/>
        <v>0</v>
      </c>
      <c r="Q188" s="493"/>
      <c r="R188" s="186" t="s">
        <v>58</v>
      </c>
      <c r="S188" s="3">
        <f t="shared" ref="S188:AD188" si="1524">S12+S124</f>
        <v>0</v>
      </c>
      <c r="T188" s="3">
        <f t="shared" si="1524"/>
        <v>0</v>
      </c>
      <c r="U188" s="3">
        <f t="shared" si="1524"/>
        <v>0</v>
      </c>
      <c r="V188" s="3">
        <f t="shared" si="1524"/>
        <v>0</v>
      </c>
      <c r="W188" s="3">
        <f t="shared" si="1524"/>
        <v>0</v>
      </c>
      <c r="X188" s="3">
        <f t="shared" si="1524"/>
        <v>0</v>
      </c>
      <c r="Y188" s="3">
        <f t="shared" si="1524"/>
        <v>0</v>
      </c>
      <c r="Z188" s="3">
        <f t="shared" si="1524"/>
        <v>0</v>
      </c>
      <c r="AA188" s="3">
        <f t="shared" si="1524"/>
        <v>0</v>
      </c>
      <c r="AB188" s="3">
        <f t="shared" si="1524"/>
        <v>0</v>
      </c>
      <c r="AC188" s="3">
        <f t="shared" si="1524"/>
        <v>0</v>
      </c>
      <c r="AD188" s="149">
        <f t="shared" si="1524"/>
        <v>0</v>
      </c>
      <c r="AE188" s="66">
        <f t="shared" si="1450"/>
        <v>0</v>
      </c>
      <c r="AG188" s="493"/>
      <c r="AH188" s="186" t="s">
        <v>58</v>
      </c>
      <c r="AI188" s="3">
        <f t="shared" ref="AI188:AT188" si="1525">AI12+AI124</f>
        <v>0</v>
      </c>
      <c r="AJ188" s="3">
        <f t="shared" si="1525"/>
        <v>0</v>
      </c>
      <c r="AK188" s="3">
        <f t="shared" si="1525"/>
        <v>0</v>
      </c>
      <c r="AL188" s="3">
        <f t="shared" si="1525"/>
        <v>0</v>
      </c>
      <c r="AM188" s="3">
        <f t="shared" si="1525"/>
        <v>0</v>
      </c>
      <c r="AN188" s="3">
        <f t="shared" si="1525"/>
        <v>0</v>
      </c>
      <c r="AO188" s="3">
        <f t="shared" si="1525"/>
        <v>0</v>
      </c>
      <c r="AP188" s="3">
        <f t="shared" si="1525"/>
        <v>0</v>
      </c>
      <c r="AQ188" s="3">
        <f t="shared" si="1525"/>
        <v>0</v>
      </c>
      <c r="AR188" s="3">
        <f t="shared" si="1525"/>
        <v>0</v>
      </c>
      <c r="AS188" s="3">
        <f t="shared" si="1525"/>
        <v>0</v>
      </c>
      <c r="AT188" s="149">
        <f t="shared" si="1525"/>
        <v>0</v>
      </c>
      <c r="AU188" s="66">
        <f t="shared" si="1452"/>
        <v>0</v>
      </c>
      <c r="AW188" s="493"/>
      <c r="AX188" s="186" t="s">
        <v>58</v>
      </c>
      <c r="AY188" s="3">
        <f t="shared" ref="AY188:BJ188" si="1526">AY12+AY124</f>
        <v>0</v>
      </c>
      <c r="AZ188" s="3">
        <f t="shared" si="1526"/>
        <v>0</v>
      </c>
      <c r="BA188" s="3">
        <f t="shared" si="1526"/>
        <v>0</v>
      </c>
      <c r="BB188" s="3">
        <f t="shared" si="1526"/>
        <v>0</v>
      </c>
      <c r="BC188" s="3">
        <f t="shared" si="1526"/>
        <v>0</v>
      </c>
      <c r="BD188" s="3">
        <f t="shared" si="1526"/>
        <v>0</v>
      </c>
      <c r="BE188" s="3">
        <f t="shared" si="1526"/>
        <v>0</v>
      </c>
      <c r="BF188" s="3">
        <f t="shared" si="1526"/>
        <v>0</v>
      </c>
      <c r="BG188" s="3">
        <f t="shared" si="1526"/>
        <v>0</v>
      </c>
      <c r="BH188" s="3">
        <f t="shared" si="1526"/>
        <v>0</v>
      </c>
      <c r="BI188" s="3">
        <f t="shared" si="1526"/>
        <v>0</v>
      </c>
      <c r="BJ188" s="149">
        <f t="shared" si="1526"/>
        <v>0</v>
      </c>
      <c r="BK188" s="66">
        <f t="shared" si="1454"/>
        <v>0</v>
      </c>
      <c r="BM188" s="302">
        <f t="shared" ref="BM188" si="1527">BM12+BM124</f>
        <v>0</v>
      </c>
      <c r="BN188" s="302">
        <f t="shared" ref="BN188:BS188" si="1528">BN12+BN124</f>
        <v>0</v>
      </c>
      <c r="BO188" s="302">
        <f t="shared" si="1528"/>
        <v>0</v>
      </c>
      <c r="BP188" s="302">
        <f t="shared" si="1528"/>
        <v>0</v>
      </c>
      <c r="BQ188" s="302">
        <f t="shared" si="1528"/>
        <v>0</v>
      </c>
      <c r="BR188" s="302">
        <f t="shared" si="1528"/>
        <v>0</v>
      </c>
      <c r="BS188" s="302">
        <f t="shared" si="1528"/>
        <v>0</v>
      </c>
      <c r="BU188" s="302">
        <f t="shared" ref="BU188:CA188" si="1529">BU12+BU124</f>
        <v>0</v>
      </c>
      <c r="BV188" s="302">
        <f t="shared" si="1529"/>
        <v>0</v>
      </c>
      <c r="BW188" s="302">
        <f t="shared" si="1529"/>
        <v>0</v>
      </c>
      <c r="BX188" s="302">
        <f t="shared" si="1529"/>
        <v>0</v>
      </c>
      <c r="BY188" s="302">
        <f t="shared" si="1529"/>
        <v>0</v>
      </c>
      <c r="BZ188" s="302">
        <f t="shared" si="1529"/>
        <v>0</v>
      </c>
      <c r="CA188" s="302">
        <f t="shared" si="1529"/>
        <v>0</v>
      </c>
      <c r="CC188" s="302">
        <f t="shared" ref="CC188:CI188" si="1530">CC12+CC124</f>
        <v>0</v>
      </c>
      <c r="CD188" s="302">
        <f t="shared" si="1530"/>
        <v>0</v>
      </c>
      <c r="CE188" s="302">
        <f t="shared" si="1530"/>
        <v>0</v>
      </c>
      <c r="CF188" s="302">
        <f t="shared" si="1530"/>
        <v>0</v>
      </c>
      <c r="CG188" s="302">
        <f t="shared" si="1530"/>
        <v>0</v>
      </c>
      <c r="CH188" s="302">
        <f t="shared" si="1530"/>
        <v>0</v>
      </c>
      <c r="CI188" s="302">
        <f t="shared" si="1530"/>
        <v>0</v>
      </c>
      <c r="CK188" s="302">
        <f t="shared" ref="CK188:CQ188" si="1531">CK12+CK124</f>
        <v>0</v>
      </c>
      <c r="CL188" s="302">
        <f t="shared" si="1531"/>
        <v>0</v>
      </c>
      <c r="CM188" s="302">
        <f t="shared" si="1531"/>
        <v>0</v>
      </c>
      <c r="CN188" s="302">
        <f t="shared" si="1531"/>
        <v>0</v>
      </c>
      <c r="CO188" s="302">
        <f t="shared" si="1531"/>
        <v>0</v>
      </c>
      <c r="CP188" s="302">
        <f t="shared" si="1531"/>
        <v>0</v>
      </c>
      <c r="CQ188" s="302">
        <f t="shared" si="1531"/>
        <v>0</v>
      </c>
      <c r="CS188"/>
    </row>
    <row r="189" spans="1:160" x14ac:dyDescent="0.35">
      <c r="A189" s="493"/>
      <c r="B189" s="186" t="s">
        <v>57</v>
      </c>
      <c r="C189" s="3">
        <f t="shared" ref="C189:N189" si="1532">C13+C125</f>
        <v>0</v>
      </c>
      <c r="D189" s="3">
        <f t="shared" si="1532"/>
        <v>0</v>
      </c>
      <c r="E189" s="3">
        <f t="shared" si="1532"/>
        <v>0</v>
      </c>
      <c r="F189" s="3">
        <f t="shared" si="1532"/>
        <v>0</v>
      </c>
      <c r="G189" s="3">
        <f t="shared" si="1532"/>
        <v>0</v>
      </c>
      <c r="H189" s="3">
        <f t="shared" si="1532"/>
        <v>0</v>
      </c>
      <c r="I189" s="3">
        <f t="shared" si="1532"/>
        <v>0</v>
      </c>
      <c r="J189" s="3">
        <f t="shared" si="1532"/>
        <v>0</v>
      </c>
      <c r="K189" s="3">
        <f t="shared" si="1532"/>
        <v>0</v>
      </c>
      <c r="L189" s="3">
        <f t="shared" si="1532"/>
        <v>0</v>
      </c>
      <c r="M189" s="3">
        <f t="shared" si="1532"/>
        <v>0</v>
      </c>
      <c r="N189" s="149">
        <f t="shared" si="1532"/>
        <v>0</v>
      </c>
      <c r="O189" s="66">
        <f t="shared" si="1448"/>
        <v>0</v>
      </c>
      <c r="Q189" s="493"/>
      <c r="R189" s="186" t="s">
        <v>57</v>
      </c>
      <c r="S189" s="3">
        <f t="shared" ref="S189:AD189" si="1533">S13+S125</f>
        <v>0</v>
      </c>
      <c r="T189" s="3">
        <f t="shared" si="1533"/>
        <v>0</v>
      </c>
      <c r="U189" s="3">
        <f t="shared" si="1533"/>
        <v>0</v>
      </c>
      <c r="V189" s="3">
        <f t="shared" si="1533"/>
        <v>0</v>
      </c>
      <c r="W189" s="3">
        <f t="shared" si="1533"/>
        <v>0</v>
      </c>
      <c r="X189" s="3">
        <f t="shared" si="1533"/>
        <v>0</v>
      </c>
      <c r="Y189" s="3">
        <f t="shared" si="1533"/>
        <v>0</v>
      </c>
      <c r="Z189" s="3">
        <f t="shared" si="1533"/>
        <v>0</v>
      </c>
      <c r="AA189" s="3">
        <f t="shared" si="1533"/>
        <v>0</v>
      </c>
      <c r="AB189" s="3">
        <f t="shared" si="1533"/>
        <v>0</v>
      </c>
      <c r="AC189" s="3">
        <f t="shared" si="1533"/>
        <v>0</v>
      </c>
      <c r="AD189" s="149">
        <f t="shared" si="1533"/>
        <v>0</v>
      </c>
      <c r="AE189" s="66">
        <f t="shared" si="1450"/>
        <v>0</v>
      </c>
      <c r="AG189" s="493"/>
      <c r="AH189" s="186" t="s">
        <v>57</v>
      </c>
      <c r="AI189" s="3">
        <f t="shared" ref="AI189:AT189" si="1534">AI13+AI125</f>
        <v>0</v>
      </c>
      <c r="AJ189" s="3">
        <f t="shared" si="1534"/>
        <v>0</v>
      </c>
      <c r="AK189" s="3">
        <f t="shared" si="1534"/>
        <v>0</v>
      </c>
      <c r="AL189" s="3">
        <f t="shared" si="1534"/>
        <v>0</v>
      </c>
      <c r="AM189" s="3">
        <f t="shared" si="1534"/>
        <v>0</v>
      </c>
      <c r="AN189" s="3">
        <f t="shared" si="1534"/>
        <v>0</v>
      </c>
      <c r="AO189" s="3">
        <f t="shared" si="1534"/>
        <v>0</v>
      </c>
      <c r="AP189" s="3">
        <f t="shared" si="1534"/>
        <v>0</v>
      </c>
      <c r="AQ189" s="3">
        <f t="shared" si="1534"/>
        <v>0</v>
      </c>
      <c r="AR189" s="3">
        <f t="shared" si="1534"/>
        <v>0</v>
      </c>
      <c r="AS189" s="3">
        <f t="shared" si="1534"/>
        <v>0</v>
      </c>
      <c r="AT189" s="149">
        <f t="shared" si="1534"/>
        <v>0</v>
      </c>
      <c r="AU189" s="66">
        <f t="shared" si="1452"/>
        <v>0</v>
      </c>
      <c r="AW189" s="493"/>
      <c r="AX189" s="186" t="s">
        <v>57</v>
      </c>
      <c r="AY189" s="3">
        <f t="shared" ref="AY189:BJ189" si="1535">AY13+AY125</f>
        <v>0</v>
      </c>
      <c r="AZ189" s="3">
        <f t="shared" si="1535"/>
        <v>0</v>
      </c>
      <c r="BA189" s="3">
        <f t="shared" si="1535"/>
        <v>0</v>
      </c>
      <c r="BB189" s="3">
        <f t="shared" si="1535"/>
        <v>0</v>
      </c>
      <c r="BC189" s="3">
        <f t="shared" si="1535"/>
        <v>0</v>
      </c>
      <c r="BD189" s="3">
        <f t="shared" si="1535"/>
        <v>0</v>
      </c>
      <c r="BE189" s="3">
        <f t="shared" si="1535"/>
        <v>0</v>
      </c>
      <c r="BF189" s="3">
        <f t="shared" si="1535"/>
        <v>0</v>
      </c>
      <c r="BG189" s="3">
        <f t="shared" si="1535"/>
        <v>0</v>
      </c>
      <c r="BH189" s="3">
        <f t="shared" si="1535"/>
        <v>0</v>
      </c>
      <c r="BI189" s="3">
        <f t="shared" si="1535"/>
        <v>0</v>
      </c>
      <c r="BJ189" s="149">
        <f t="shared" si="1535"/>
        <v>0</v>
      </c>
      <c r="BK189" s="66">
        <f t="shared" si="1454"/>
        <v>0</v>
      </c>
      <c r="BM189" s="302">
        <f t="shared" ref="BM189" si="1536">BM13+BM125</f>
        <v>0</v>
      </c>
      <c r="BN189" s="302">
        <f t="shared" ref="BN189:BS189" si="1537">BN13+BN125</f>
        <v>0</v>
      </c>
      <c r="BO189" s="302">
        <f t="shared" si="1537"/>
        <v>0</v>
      </c>
      <c r="BP189" s="302">
        <f t="shared" si="1537"/>
        <v>0</v>
      </c>
      <c r="BQ189" s="302">
        <f t="shared" si="1537"/>
        <v>0</v>
      </c>
      <c r="BR189" s="302">
        <f t="shared" si="1537"/>
        <v>0</v>
      </c>
      <c r="BS189" s="302">
        <f t="shared" si="1537"/>
        <v>0</v>
      </c>
      <c r="BU189" s="302">
        <f t="shared" ref="BU189:CA189" si="1538">BU13+BU125</f>
        <v>0</v>
      </c>
      <c r="BV189" s="302">
        <f t="shared" si="1538"/>
        <v>0</v>
      </c>
      <c r="BW189" s="302">
        <f t="shared" si="1538"/>
        <v>0</v>
      </c>
      <c r="BX189" s="302">
        <f t="shared" si="1538"/>
        <v>0</v>
      </c>
      <c r="BY189" s="302">
        <f t="shared" si="1538"/>
        <v>0</v>
      </c>
      <c r="BZ189" s="302">
        <f t="shared" si="1538"/>
        <v>0</v>
      </c>
      <c r="CA189" s="302">
        <f t="shared" si="1538"/>
        <v>0</v>
      </c>
      <c r="CC189" s="302">
        <f t="shared" ref="CC189:CI189" si="1539">CC13+CC125</f>
        <v>0</v>
      </c>
      <c r="CD189" s="302">
        <f t="shared" si="1539"/>
        <v>0</v>
      </c>
      <c r="CE189" s="302">
        <f t="shared" si="1539"/>
        <v>0</v>
      </c>
      <c r="CF189" s="302">
        <f t="shared" si="1539"/>
        <v>0</v>
      </c>
      <c r="CG189" s="302">
        <f t="shared" si="1539"/>
        <v>0</v>
      </c>
      <c r="CH189" s="302">
        <f t="shared" si="1539"/>
        <v>0</v>
      </c>
      <c r="CI189" s="302">
        <f t="shared" si="1539"/>
        <v>0</v>
      </c>
      <c r="CK189" s="302">
        <f t="shared" ref="CK189:CQ189" si="1540">CK13+CK125</f>
        <v>0</v>
      </c>
      <c r="CL189" s="302">
        <f t="shared" si="1540"/>
        <v>0</v>
      </c>
      <c r="CM189" s="302">
        <f t="shared" si="1540"/>
        <v>0</v>
      </c>
      <c r="CN189" s="302">
        <f t="shared" si="1540"/>
        <v>0</v>
      </c>
      <c r="CO189" s="302">
        <f t="shared" si="1540"/>
        <v>0</v>
      </c>
      <c r="CP189" s="302">
        <f t="shared" si="1540"/>
        <v>0</v>
      </c>
      <c r="CQ189" s="302">
        <f t="shared" si="1540"/>
        <v>0</v>
      </c>
      <c r="CS189"/>
    </row>
    <row r="190" spans="1:160" x14ac:dyDescent="0.35">
      <c r="A190" s="493"/>
      <c r="B190" s="186" t="s">
        <v>56</v>
      </c>
      <c r="C190" s="3">
        <f t="shared" ref="C190:N190" si="1541">C14+C126</f>
        <v>0</v>
      </c>
      <c r="D190" s="3">
        <f t="shared" si="1541"/>
        <v>0</v>
      </c>
      <c r="E190" s="3">
        <f t="shared" si="1541"/>
        <v>0</v>
      </c>
      <c r="F190" s="3">
        <f t="shared" si="1541"/>
        <v>0</v>
      </c>
      <c r="G190" s="3">
        <f t="shared" si="1541"/>
        <v>0</v>
      </c>
      <c r="H190" s="3">
        <f t="shared" si="1541"/>
        <v>0</v>
      </c>
      <c r="I190" s="3">
        <f t="shared" si="1541"/>
        <v>0</v>
      </c>
      <c r="J190" s="3">
        <f t="shared" si="1541"/>
        <v>0</v>
      </c>
      <c r="K190" s="3">
        <f t="shared" si="1541"/>
        <v>0</v>
      </c>
      <c r="L190" s="3">
        <f t="shared" si="1541"/>
        <v>0</v>
      </c>
      <c r="M190" s="3">
        <f t="shared" si="1541"/>
        <v>0</v>
      </c>
      <c r="N190" s="149">
        <f t="shared" si="1541"/>
        <v>0</v>
      </c>
      <c r="O190" s="66">
        <f t="shared" si="1448"/>
        <v>0</v>
      </c>
      <c r="Q190" s="493"/>
      <c r="R190" s="186" t="s">
        <v>56</v>
      </c>
      <c r="S190" s="3">
        <f t="shared" ref="S190:AD190" si="1542">S14+S126</f>
        <v>0</v>
      </c>
      <c r="T190" s="3">
        <f t="shared" si="1542"/>
        <v>0</v>
      </c>
      <c r="U190" s="3">
        <f t="shared" si="1542"/>
        <v>0</v>
      </c>
      <c r="V190" s="3">
        <f t="shared" si="1542"/>
        <v>0</v>
      </c>
      <c r="W190" s="3">
        <f t="shared" si="1542"/>
        <v>0</v>
      </c>
      <c r="X190" s="3">
        <f t="shared" si="1542"/>
        <v>0</v>
      </c>
      <c r="Y190" s="3">
        <f t="shared" si="1542"/>
        <v>0</v>
      </c>
      <c r="Z190" s="3">
        <f t="shared" si="1542"/>
        <v>0</v>
      </c>
      <c r="AA190" s="3">
        <f t="shared" si="1542"/>
        <v>0</v>
      </c>
      <c r="AB190" s="3">
        <f t="shared" si="1542"/>
        <v>0</v>
      </c>
      <c r="AC190" s="3">
        <f t="shared" si="1542"/>
        <v>0</v>
      </c>
      <c r="AD190" s="149">
        <f t="shared" si="1542"/>
        <v>0</v>
      </c>
      <c r="AE190" s="66">
        <f t="shared" si="1450"/>
        <v>0</v>
      </c>
      <c r="AG190" s="493"/>
      <c r="AH190" s="186" t="s">
        <v>56</v>
      </c>
      <c r="AI190" s="3">
        <f t="shared" ref="AI190:AT190" si="1543">AI14+AI126</f>
        <v>0</v>
      </c>
      <c r="AJ190" s="3">
        <f t="shared" si="1543"/>
        <v>0</v>
      </c>
      <c r="AK190" s="3">
        <f t="shared" si="1543"/>
        <v>0</v>
      </c>
      <c r="AL190" s="3">
        <f t="shared" si="1543"/>
        <v>0</v>
      </c>
      <c r="AM190" s="3">
        <f t="shared" si="1543"/>
        <v>0</v>
      </c>
      <c r="AN190" s="3">
        <f t="shared" si="1543"/>
        <v>0</v>
      </c>
      <c r="AO190" s="3">
        <f t="shared" si="1543"/>
        <v>0</v>
      </c>
      <c r="AP190" s="3">
        <f t="shared" si="1543"/>
        <v>0</v>
      </c>
      <c r="AQ190" s="3">
        <f t="shared" si="1543"/>
        <v>0</v>
      </c>
      <c r="AR190" s="3">
        <f t="shared" si="1543"/>
        <v>0</v>
      </c>
      <c r="AS190" s="3">
        <f t="shared" si="1543"/>
        <v>0</v>
      </c>
      <c r="AT190" s="149">
        <f t="shared" si="1543"/>
        <v>0</v>
      </c>
      <c r="AU190" s="66">
        <f t="shared" si="1452"/>
        <v>0</v>
      </c>
      <c r="AW190" s="493"/>
      <c r="AX190" s="186" t="s">
        <v>56</v>
      </c>
      <c r="AY190" s="3">
        <f t="shared" ref="AY190:BJ190" si="1544">AY14+AY126</f>
        <v>0</v>
      </c>
      <c r="AZ190" s="3">
        <f t="shared" si="1544"/>
        <v>0</v>
      </c>
      <c r="BA190" s="3">
        <f t="shared" si="1544"/>
        <v>0</v>
      </c>
      <c r="BB190" s="3">
        <f t="shared" si="1544"/>
        <v>0</v>
      </c>
      <c r="BC190" s="3">
        <f t="shared" si="1544"/>
        <v>0</v>
      </c>
      <c r="BD190" s="3">
        <f t="shared" si="1544"/>
        <v>0</v>
      </c>
      <c r="BE190" s="3">
        <f t="shared" si="1544"/>
        <v>0</v>
      </c>
      <c r="BF190" s="3">
        <f t="shared" si="1544"/>
        <v>0</v>
      </c>
      <c r="BG190" s="3">
        <f t="shared" si="1544"/>
        <v>0</v>
      </c>
      <c r="BH190" s="3">
        <f t="shared" si="1544"/>
        <v>0</v>
      </c>
      <c r="BI190" s="3">
        <f t="shared" si="1544"/>
        <v>0</v>
      </c>
      <c r="BJ190" s="149">
        <f t="shared" si="1544"/>
        <v>0</v>
      </c>
      <c r="BK190" s="66">
        <f t="shared" si="1454"/>
        <v>0</v>
      </c>
      <c r="BM190" s="302">
        <f t="shared" ref="BM190" si="1545">BM14+BM126</f>
        <v>0</v>
      </c>
      <c r="BN190" s="302">
        <f t="shared" ref="BN190:BS190" si="1546">BN14+BN126</f>
        <v>0</v>
      </c>
      <c r="BO190" s="302">
        <f t="shared" si="1546"/>
        <v>0</v>
      </c>
      <c r="BP190" s="302">
        <f t="shared" si="1546"/>
        <v>0</v>
      </c>
      <c r="BQ190" s="302">
        <f t="shared" si="1546"/>
        <v>0</v>
      </c>
      <c r="BR190" s="302">
        <f t="shared" si="1546"/>
        <v>0</v>
      </c>
      <c r="BS190" s="302">
        <f t="shared" si="1546"/>
        <v>0</v>
      </c>
      <c r="BU190" s="302">
        <f t="shared" ref="BU190:CA190" si="1547">BU14+BU126</f>
        <v>0</v>
      </c>
      <c r="BV190" s="302">
        <f t="shared" si="1547"/>
        <v>0</v>
      </c>
      <c r="BW190" s="302">
        <f t="shared" si="1547"/>
        <v>0</v>
      </c>
      <c r="BX190" s="302">
        <f t="shared" si="1547"/>
        <v>0</v>
      </c>
      <c r="BY190" s="302">
        <f t="shared" si="1547"/>
        <v>0</v>
      </c>
      <c r="BZ190" s="302">
        <f t="shared" si="1547"/>
        <v>0</v>
      </c>
      <c r="CA190" s="302">
        <f t="shared" si="1547"/>
        <v>0</v>
      </c>
      <c r="CC190" s="302">
        <f t="shared" ref="CC190:CI190" si="1548">CC14+CC126</f>
        <v>0</v>
      </c>
      <c r="CD190" s="302">
        <f t="shared" si="1548"/>
        <v>0</v>
      </c>
      <c r="CE190" s="302">
        <f t="shared" si="1548"/>
        <v>0</v>
      </c>
      <c r="CF190" s="302">
        <f t="shared" si="1548"/>
        <v>0</v>
      </c>
      <c r="CG190" s="302">
        <f t="shared" si="1548"/>
        <v>0</v>
      </c>
      <c r="CH190" s="302">
        <f t="shared" si="1548"/>
        <v>0</v>
      </c>
      <c r="CI190" s="302">
        <f t="shared" si="1548"/>
        <v>0</v>
      </c>
      <c r="CK190" s="302">
        <f t="shared" ref="CK190:CQ190" si="1549">CK14+CK126</f>
        <v>0</v>
      </c>
      <c r="CL190" s="302">
        <f t="shared" si="1549"/>
        <v>0</v>
      </c>
      <c r="CM190" s="302">
        <f t="shared" si="1549"/>
        <v>0</v>
      </c>
      <c r="CN190" s="302">
        <f t="shared" si="1549"/>
        <v>0</v>
      </c>
      <c r="CO190" s="302">
        <f t="shared" si="1549"/>
        <v>0</v>
      </c>
      <c r="CP190" s="302">
        <f t="shared" si="1549"/>
        <v>0</v>
      </c>
      <c r="CQ190" s="302">
        <f t="shared" si="1549"/>
        <v>0</v>
      </c>
      <c r="CS190"/>
    </row>
    <row r="191" spans="1:160" x14ac:dyDescent="0.35">
      <c r="A191" s="493"/>
      <c r="B191" s="186" t="s">
        <v>55</v>
      </c>
      <c r="C191" s="3">
        <f t="shared" ref="C191:N191" si="1550">C15+C127</f>
        <v>0</v>
      </c>
      <c r="D191" s="3">
        <f t="shared" si="1550"/>
        <v>0</v>
      </c>
      <c r="E191" s="3">
        <f t="shared" si="1550"/>
        <v>0</v>
      </c>
      <c r="F191" s="3">
        <f t="shared" si="1550"/>
        <v>0</v>
      </c>
      <c r="G191" s="3">
        <f t="shared" si="1550"/>
        <v>0</v>
      </c>
      <c r="H191" s="3">
        <f t="shared" si="1550"/>
        <v>0</v>
      </c>
      <c r="I191" s="3">
        <f t="shared" si="1550"/>
        <v>0</v>
      </c>
      <c r="J191" s="3">
        <f t="shared" si="1550"/>
        <v>0</v>
      </c>
      <c r="K191" s="3">
        <f t="shared" si="1550"/>
        <v>0</v>
      </c>
      <c r="L191" s="3">
        <f t="shared" si="1550"/>
        <v>0</v>
      </c>
      <c r="M191" s="3">
        <f t="shared" si="1550"/>
        <v>0</v>
      </c>
      <c r="N191" s="149">
        <f t="shared" si="1550"/>
        <v>0</v>
      </c>
      <c r="O191" s="66">
        <f t="shared" si="1448"/>
        <v>0</v>
      </c>
      <c r="Q191" s="493"/>
      <c r="R191" s="186" t="s">
        <v>55</v>
      </c>
      <c r="S191" s="3">
        <f t="shared" ref="S191:AD191" si="1551">S15+S127</f>
        <v>0</v>
      </c>
      <c r="T191" s="3">
        <f t="shared" si="1551"/>
        <v>0</v>
      </c>
      <c r="U191" s="3">
        <f t="shared" si="1551"/>
        <v>0</v>
      </c>
      <c r="V191" s="3">
        <f t="shared" si="1551"/>
        <v>0</v>
      </c>
      <c r="W191" s="3">
        <f t="shared" si="1551"/>
        <v>0</v>
      </c>
      <c r="X191" s="3">
        <f t="shared" si="1551"/>
        <v>0</v>
      </c>
      <c r="Y191" s="3">
        <f t="shared" si="1551"/>
        <v>0</v>
      </c>
      <c r="Z191" s="3">
        <f t="shared" si="1551"/>
        <v>0</v>
      </c>
      <c r="AA191" s="3">
        <f t="shared" si="1551"/>
        <v>0</v>
      </c>
      <c r="AB191" s="3">
        <f t="shared" si="1551"/>
        <v>0</v>
      </c>
      <c r="AC191" s="3">
        <f t="shared" si="1551"/>
        <v>0</v>
      </c>
      <c r="AD191" s="149">
        <f t="shared" si="1551"/>
        <v>0</v>
      </c>
      <c r="AE191" s="66">
        <f t="shared" si="1450"/>
        <v>0</v>
      </c>
      <c r="AG191" s="493"/>
      <c r="AH191" s="186" t="s">
        <v>55</v>
      </c>
      <c r="AI191" s="3">
        <f t="shared" ref="AI191:AT191" si="1552">AI15+AI127</f>
        <v>0</v>
      </c>
      <c r="AJ191" s="3">
        <f t="shared" si="1552"/>
        <v>0</v>
      </c>
      <c r="AK191" s="3">
        <f t="shared" si="1552"/>
        <v>0</v>
      </c>
      <c r="AL191" s="3">
        <f t="shared" si="1552"/>
        <v>0</v>
      </c>
      <c r="AM191" s="3">
        <f t="shared" si="1552"/>
        <v>0</v>
      </c>
      <c r="AN191" s="3">
        <f t="shared" si="1552"/>
        <v>0</v>
      </c>
      <c r="AO191" s="3">
        <f t="shared" si="1552"/>
        <v>0</v>
      </c>
      <c r="AP191" s="3">
        <f t="shared" si="1552"/>
        <v>0</v>
      </c>
      <c r="AQ191" s="3">
        <f t="shared" si="1552"/>
        <v>0</v>
      </c>
      <c r="AR191" s="3">
        <f t="shared" si="1552"/>
        <v>0</v>
      </c>
      <c r="AS191" s="3">
        <f t="shared" si="1552"/>
        <v>0</v>
      </c>
      <c r="AT191" s="149">
        <f t="shared" si="1552"/>
        <v>0</v>
      </c>
      <c r="AU191" s="66">
        <f t="shared" si="1452"/>
        <v>0</v>
      </c>
      <c r="AW191" s="493"/>
      <c r="AX191" s="186" t="s">
        <v>55</v>
      </c>
      <c r="AY191" s="3">
        <f t="shared" ref="AY191:BJ191" si="1553">AY15+AY127</f>
        <v>0</v>
      </c>
      <c r="AZ191" s="3">
        <f t="shared" si="1553"/>
        <v>0</v>
      </c>
      <c r="BA191" s="3">
        <f t="shared" si="1553"/>
        <v>0</v>
      </c>
      <c r="BB191" s="3">
        <f t="shared" si="1553"/>
        <v>0</v>
      </c>
      <c r="BC191" s="3">
        <f t="shared" si="1553"/>
        <v>0</v>
      </c>
      <c r="BD191" s="3">
        <f t="shared" si="1553"/>
        <v>0</v>
      </c>
      <c r="BE191" s="3">
        <f t="shared" si="1553"/>
        <v>0</v>
      </c>
      <c r="BF191" s="3">
        <f t="shared" si="1553"/>
        <v>0</v>
      </c>
      <c r="BG191" s="3">
        <f t="shared" si="1553"/>
        <v>0</v>
      </c>
      <c r="BH191" s="3">
        <f t="shared" si="1553"/>
        <v>0</v>
      </c>
      <c r="BI191" s="3">
        <f t="shared" si="1553"/>
        <v>0</v>
      </c>
      <c r="BJ191" s="149">
        <f t="shared" si="1553"/>
        <v>0</v>
      </c>
      <c r="BK191" s="66">
        <f t="shared" si="1454"/>
        <v>0</v>
      </c>
      <c r="BM191" s="302">
        <f t="shared" ref="BM191" si="1554">BM15+BM127</f>
        <v>0</v>
      </c>
      <c r="BN191" s="302">
        <f t="shared" ref="BN191:BS191" si="1555">BN15+BN127</f>
        <v>0</v>
      </c>
      <c r="BO191" s="302">
        <f t="shared" si="1555"/>
        <v>0</v>
      </c>
      <c r="BP191" s="302">
        <f t="shared" si="1555"/>
        <v>0</v>
      </c>
      <c r="BQ191" s="302">
        <f t="shared" si="1555"/>
        <v>0</v>
      </c>
      <c r="BR191" s="302">
        <f t="shared" si="1555"/>
        <v>0</v>
      </c>
      <c r="BS191" s="302">
        <f t="shared" si="1555"/>
        <v>0</v>
      </c>
      <c r="BU191" s="302">
        <f t="shared" ref="BU191:CA191" si="1556">BU15+BU127</f>
        <v>0</v>
      </c>
      <c r="BV191" s="302">
        <f t="shared" si="1556"/>
        <v>0</v>
      </c>
      <c r="BW191" s="302">
        <f t="shared" si="1556"/>
        <v>0</v>
      </c>
      <c r="BX191" s="302">
        <f t="shared" si="1556"/>
        <v>0</v>
      </c>
      <c r="BY191" s="302">
        <f t="shared" si="1556"/>
        <v>0</v>
      </c>
      <c r="BZ191" s="302">
        <f t="shared" si="1556"/>
        <v>0</v>
      </c>
      <c r="CA191" s="302">
        <f t="shared" si="1556"/>
        <v>0</v>
      </c>
      <c r="CC191" s="302">
        <f t="shared" ref="CC191:CI191" si="1557">CC15+CC127</f>
        <v>0</v>
      </c>
      <c r="CD191" s="302">
        <f t="shared" si="1557"/>
        <v>0</v>
      </c>
      <c r="CE191" s="302">
        <f t="shared" si="1557"/>
        <v>0</v>
      </c>
      <c r="CF191" s="302">
        <f t="shared" si="1557"/>
        <v>0</v>
      </c>
      <c r="CG191" s="302">
        <f t="shared" si="1557"/>
        <v>0</v>
      </c>
      <c r="CH191" s="302">
        <f t="shared" si="1557"/>
        <v>0</v>
      </c>
      <c r="CI191" s="302">
        <f t="shared" si="1557"/>
        <v>0</v>
      </c>
      <c r="CK191" s="302">
        <f t="shared" ref="CK191:CQ191" si="1558">CK15+CK127</f>
        <v>0</v>
      </c>
      <c r="CL191" s="302">
        <f t="shared" si="1558"/>
        <v>0</v>
      </c>
      <c r="CM191" s="302">
        <f t="shared" si="1558"/>
        <v>0</v>
      </c>
      <c r="CN191" s="302">
        <f t="shared" si="1558"/>
        <v>0</v>
      </c>
      <c r="CO191" s="302">
        <f t="shared" si="1558"/>
        <v>0</v>
      </c>
      <c r="CP191" s="302">
        <f t="shared" si="1558"/>
        <v>0</v>
      </c>
      <c r="CQ191" s="302">
        <f t="shared" si="1558"/>
        <v>0</v>
      </c>
      <c r="CS191"/>
    </row>
    <row r="192" spans="1:160" ht="15" thickBot="1" x14ac:dyDescent="0.4">
      <c r="A192" s="494"/>
      <c r="B192" s="186" t="s">
        <v>54</v>
      </c>
      <c r="C192" s="3">
        <f t="shared" ref="C192:N192" si="1559">C16+C128</f>
        <v>0</v>
      </c>
      <c r="D192" s="3">
        <f t="shared" si="1559"/>
        <v>0</v>
      </c>
      <c r="E192" s="3">
        <f t="shared" si="1559"/>
        <v>0</v>
      </c>
      <c r="F192" s="3">
        <f t="shared" si="1559"/>
        <v>0</v>
      </c>
      <c r="G192" s="3">
        <f t="shared" si="1559"/>
        <v>0</v>
      </c>
      <c r="H192" s="3">
        <f t="shared" si="1559"/>
        <v>0</v>
      </c>
      <c r="I192" s="3">
        <f t="shared" si="1559"/>
        <v>0</v>
      </c>
      <c r="J192" s="3">
        <f t="shared" si="1559"/>
        <v>0</v>
      </c>
      <c r="K192" s="3">
        <f t="shared" si="1559"/>
        <v>0</v>
      </c>
      <c r="L192" s="3">
        <f t="shared" si="1559"/>
        <v>0</v>
      </c>
      <c r="M192" s="3">
        <f t="shared" si="1559"/>
        <v>0</v>
      </c>
      <c r="N192" s="149">
        <f t="shared" si="1559"/>
        <v>0</v>
      </c>
      <c r="O192" s="66">
        <f t="shared" si="1448"/>
        <v>0</v>
      </c>
      <c r="P192" s="123" t="s">
        <v>168</v>
      </c>
      <c r="Q192" s="494"/>
      <c r="R192" s="186" t="s">
        <v>54</v>
      </c>
      <c r="S192" s="3">
        <f t="shared" ref="S192:AD192" si="1560">S16+S128</f>
        <v>0</v>
      </c>
      <c r="T192" s="3">
        <f t="shared" si="1560"/>
        <v>0</v>
      </c>
      <c r="U192" s="3">
        <f t="shared" si="1560"/>
        <v>0</v>
      </c>
      <c r="V192" s="3">
        <f t="shared" si="1560"/>
        <v>0</v>
      </c>
      <c r="W192" s="3">
        <f t="shared" si="1560"/>
        <v>0</v>
      </c>
      <c r="X192" s="3">
        <f t="shared" si="1560"/>
        <v>0</v>
      </c>
      <c r="Y192" s="3">
        <f t="shared" si="1560"/>
        <v>0</v>
      </c>
      <c r="Z192" s="3">
        <f t="shared" si="1560"/>
        <v>0</v>
      </c>
      <c r="AA192" s="3">
        <f t="shared" si="1560"/>
        <v>0</v>
      </c>
      <c r="AB192" s="3">
        <f t="shared" si="1560"/>
        <v>0</v>
      </c>
      <c r="AC192" s="3">
        <f t="shared" si="1560"/>
        <v>0</v>
      </c>
      <c r="AD192" s="149">
        <f t="shared" si="1560"/>
        <v>0</v>
      </c>
      <c r="AE192" s="66">
        <f t="shared" si="1450"/>
        <v>0</v>
      </c>
      <c r="AF192" s="123" t="s">
        <v>168</v>
      </c>
      <c r="AG192" s="494"/>
      <c r="AH192" s="186" t="s">
        <v>54</v>
      </c>
      <c r="AI192" s="3">
        <f t="shared" ref="AI192:AT192" si="1561">AI16+AI128</f>
        <v>0</v>
      </c>
      <c r="AJ192" s="3">
        <f t="shared" si="1561"/>
        <v>0</v>
      </c>
      <c r="AK192" s="3">
        <f t="shared" si="1561"/>
        <v>0</v>
      </c>
      <c r="AL192" s="3">
        <f t="shared" si="1561"/>
        <v>0</v>
      </c>
      <c r="AM192" s="3">
        <f t="shared" si="1561"/>
        <v>0</v>
      </c>
      <c r="AN192" s="3">
        <f t="shared" si="1561"/>
        <v>0</v>
      </c>
      <c r="AO192" s="3">
        <f t="shared" si="1561"/>
        <v>0</v>
      </c>
      <c r="AP192" s="3">
        <f t="shared" si="1561"/>
        <v>0</v>
      </c>
      <c r="AQ192" s="3">
        <f t="shared" si="1561"/>
        <v>0</v>
      </c>
      <c r="AR192" s="3">
        <f t="shared" si="1561"/>
        <v>0</v>
      </c>
      <c r="AS192" s="3">
        <f t="shared" si="1561"/>
        <v>0</v>
      </c>
      <c r="AT192" s="149">
        <f t="shared" si="1561"/>
        <v>0</v>
      </c>
      <c r="AU192" s="66">
        <f t="shared" si="1452"/>
        <v>0</v>
      </c>
      <c r="AW192" s="494"/>
      <c r="AX192" s="186" t="s">
        <v>54</v>
      </c>
      <c r="AY192" s="3">
        <f t="shared" ref="AY192:BJ192" si="1562">AY16+AY128</f>
        <v>0</v>
      </c>
      <c r="AZ192" s="3">
        <f t="shared" si="1562"/>
        <v>0</v>
      </c>
      <c r="BA192" s="3">
        <f t="shared" si="1562"/>
        <v>0</v>
      </c>
      <c r="BB192" s="3">
        <f t="shared" si="1562"/>
        <v>0</v>
      </c>
      <c r="BC192" s="3">
        <f t="shared" si="1562"/>
        <v>0</v>
      </c>
      <c r="BD192" s="3">
        <f t="shared" si="1562"/>
        <v>0</v>
      </c>
      <c r="BE192" s="3">
        <f t="shared" si="1562"/>
        <v>0</v>
      </c>
      <c r="BF192" s="3">
        <f t="shared" si="1562"/>
        <v>0</v>
      </c>
      <c r="BG192" s="3">
        <f t="shared" si="1562"/>
        <v>0</v>
      </c>
      <c r="BH192" s="3">
        <f t="shared" si="1562"/>
        <v>0</v>
      </c>
      <c r="BI192" s="3">
        <f t="shared" si="1562"/>
        <v>0</v>
      </c>
      <c r="BJ192" s="149">
        <f t="shared" si="1562"/>
        <v>0</v>
      </c>
      <c r="BK192" s="66">
        <f t="shared" si="1454"/>
        <v>0</v>
      </c>
      <c r="BM192" s="302">
        <f t="shared" ref="BM192" si="1563">BM16+BM128</f>
        <v>0</v>
      </c>
      <c r="BN192" s="302">
        <f t="shared" ref="BN192:BS192" si="1564">BN16+BN128</f>
        <v>0</v>
      </c>
      <c r="BO192" s="302">
        <f t="shared" si="1564"/>
        <v>0</v>
      </c>
      <c r="BP192" s="302">
        <f t="shared" si="1564"/>
        <v>0</v>
      </c>
      <c r="BQ192" s="302">
        <f t="shared" si="1564"/>
        <v>0</v>
      </c>
      <c r="BR192" s="302">
        <f t="shared" si="1564"/>
        <v>0</v>
      </c>
      <c r="BS192" s="302">
        <f t="shared" si="1564"/>
        <v>0</v>
      </c>
      <c r="BU192" s="302">
        <f t="shared" ref="BU192:CA192" si="1565">BU16+BU128</f>
        <v>0</v>
      </c>
      <c r="BV192" s="302">
        <f t="shared" si="1565"/>
        <v>0</v>
      </c>
      <c r="BW192" s="302">
        <f t="shared" si="1565"/>
        <v>0</v>
      </c>
      <c r="BX192" s="302">
        <f t="shared" si="1565"/>
        <v>0</v>
      </c>
      <c r="BY192" s="302">
        <f t="shared" si="1565"/>
        <v>0</v>
      </c>
      <c r="BZ192" s="302">
        <f t="shared" si="1565"/>
        <v>0</v>
      </c>
      <c r="CA192" s="302">
        <f t="shared" si="1565"/>
        <v>0</v>
      </c>
      <c r="CC192" s="302">
        <f t="shared" ref="CC192:CI192" si="1566">CC16+CC128</f>
        <v>0</v>
      </c>
      <c r="CD192" s="302">
        <f t="shared" si="1566"/>
        <v>0</v>
      </c>
      <c r="CE192" s="302">
        <f t="shared" si="1566"/>
        <v>0</v>
      </c>
      <c r="CF192" s="302">
        <f t="shared" si="1566"/>
        <v>0</v>
      </c>
      <c r="CG192" s="302">
        <f t="shared" si="1566"/>
        <v>0</v>
      </c>
      <c r="CH192" s="302">
        <f t="shared" si="1566"/>
        <v>0</v>
      </c>
      <c r="CI192" s="302">
        <f t="shared" si="1566"/>
        <v>0</v>
      </c>
      <c r="CK192" s="302">
        <f t="shared" ref="CK192:CQ192" si="1567">CK16+CK128</f>
        <v>0</v>
      </c>
      <c r="CL192" s="302">
        <f t="shared" si="1567"/>
        <v>0</v>
      </c>
      <c r="CM192" s="302">
        <f t="shared" si="1567"/>
        <v>0</v>
      </c>
      <c r="CN192" s="302">
        <f t="shared" si="1567"/>
        <v>0</v>
      </c>
      <c r="CO192" s="302">
        <f t="shared" si="1567"/>
        <v>0</v>
      </c>
      <c r="CP192" s="302">
        <f t="shared" si="1567"/>
        <v>0</v>
      </c>
      <c r="CQ192" s="302">
        <f t="shared" si="1567"/>
        <v>0</v>
      </c>
      <c r="CS192"/>
    </row>
    <row r="193" spans="1:160" ht="15" thickBot="1" x14ac:dyDescent="0.4">
      <c r="B193" s="187" t="s">
        <v>43</v>
      </c>
      <c r="C193" s="179">
        <f>SUM(C180:C192)</f>
        <v>0</v>
      </c>
      <c r="D193" s="179">
        <f t="shared" ref="D193" si="1568">SUM(D180:D192)</f>
        <v>374134.46104297676</v>
      </c>
      <c r="E193" s="179">
        <f t="shared" ref="E193" si="1569">SUM(E180:E192)</f>
        <v>61645.61935058282</v>
      </c>
      <c r="F193" s="179">
        <f t="shared" ref="F193" si="1570">SUM(F180:F192)</f>
        <v>436548.98803541489</v>
      </c>
      <c r="G193" s="179">
        <f t="shared" ref="G193" si="1571">SUM(G180:G192)</f>
        <v>0</v>
      </c>
      <c r="H193" s="179">
        <f t="shared" ref="H193" si="1572">SUM(H180:H192)</f>
        <v>0</v>
      </c>
      <c r="I193" s="179">
        <f t="shared" ref="I193" si="1573">SUM(I180:I192)</f>
        <v>14957.668045471366</v>
      </c>
      <c r="J193" s="179">
        <f t="shared" ref="J193" si="1574">SUM(J180:J192)</f>
        <v>134732.99236259126</v>
      </c>
      <c r="K193" s="179">
        <f t="shared" ref="K193" si="1575">SUM(K180:K192)</f>
        <v>222817.93468171879</v>
      </c>
      <c r="L193" s="179">
        <f t="shared" ref="L193" si="1576">SUM(L180:L192)</f>
        <v>342386.7469339479</v>
      </c>
      <c r="M193" s="179">
        <f t="shared" ref="M193" si="1577">SUM(M180:M192)</f>
        <v>255347.57040046065</v>
      </c>
      <c r="N193" s="189">
        <f t="shared" ref="N193" si="1578">SUM(N180:N192)</f>
        <v>954683.1229818447</v>
      </c>
      <c r="O193" s="69">
        <f t="shared" si="1448"/>
        <v>2797255.103835009</v>
      </c>
      <c r="P193" s="124">
        <f>SUM(C193:N193)</f>
        <v>2797255.103835009</v>
      </c>
      <c r="Q193" s="70"/>
      <c r="R193" s="187" t="s">
        <v>43</v>
      </c>
      <c r="S193" s="179">
        <f>SUM(S180:S192)</f>
        <v>0</v>
      </c>
      <c r="T193" s="179">
        <f t="shared" ref="T193" si="1579">SUM(T180:T192)</f>
        <v>551273.30470783939</v>
      </c>
      <c r="U193" s="179">
        <f t="shared" ref="U193" si="1580">SUM(U180:U192)</f>
        <v>0</v>
      </c>
      <c r="V193" s="179">
        <f t="shared" ref="V193" si="1581">SUM(V180:V192)</f>
        <v>511647.37542051449</v>
      </c>
      <c r="W193" s="179">
        <f t="shared" ref="W193" si="1582">SUM(W180:W192)</f>
        <v>0</v>
      </c>
      <c r="X193" s="179">
        <f t="shared" ref="X193" si="1583">SUM(X180:X192)</f>
        <v>0</v>
      </c>
      <c r="Y193" s="179">
        <f t="shared" ref="Y193" si="1584">SUM(Y180:Y192)</f>
        <v>0</v>
      </c>
      <c r="Z193" s="179">
        <f t="shared" ref="Z193" si="1585">SUM(Z180:Z192)</f>
        <v>46466.140694817797</v>
      </c>
      <c r="AA193" s="179">
        <f t="shared" ref="AA193" si="1586">SUM(AA180:AA192)</f>
        <v>0</v>
      </c>
      <c r="AB193" s="179">
        <f t="shared" ref="AB193" si="1587">SUM(AB180:AB192)</f>
        <v>86421.525734855648</v>
      </c>
      <c r="AC193" s="179">
        <f t="shared" ref="AC193" si="1588">SUM(AC180:AC192)</f>
        <v>443450.42263478547</v>
      </c>
      <c r="AD193" s="189">
        <f t="shared" ref="AD193" si="1589">SUM(AD180:AD192)</f>
        <v>771963.37029522331</v>
      </c>
      <c r="AE193" s="69">
        <f t="shared" si="1450"/>
        <v>2411222.1394880358</v>
      </c>
      <c r="AF193" s="124">
        <f>SUM(S193:AD193)</f>
        <v>2411222.1394880358</v>
      </c>
      <c r="AG193" s="70"/>
      <c r="AH193" s="187" t="s">
        <v>43</v>
      </c>
      <c r="AI193" s="179">
        <f>SUM(AI180:AI192)</f>
        <v>0</v>
      </c>
      <c r="AJ193" s="179">
        <f t="shared" ref="AJ193" si="1590">SUM(AJ180:AJ192)</f>
        <v>0</v>
      </c>
      <c r="AK193" s="179">
        <f t="shared" ref="AK193" si="1591">SUM(AK180:AK192)</f>
        <v>0</v>
      </c>
      <c r="AL193" s="179">
        <f t="shared" ref="AL193" si="1592">SUM(AL180:AL192)</f>
        <v>0</v>
      </c>
      <c r="AM193" s="179">
        <f t="shared" ref="AM193" si="1593">SUM(AM180:AM192)</f>
        <v>0</v>
      </c>
      <c r="AN193" s="179">
        <f t="shared" ref="AN193" si="1594">SUM(AN180:AN192)</f>
        <v>0</v>
      </c>
      <c r="AO193" s="179">
        <f t="shared" ref="AO193" si="1595">SUM(AO180:AO192)</f>
        <v>0</v>
      </c>
      <c r="AP193" s="179">
        <f t="shared" ref="AP193" si="1596">SUM(AP180:AP192)</f>
        <v>0</v>
      </c>
      <c r="AQ193" s="179">
        <f t="shared" ref="AQ193" si="1597">SUM(AQ180:AQ192)</f>
        <v>0</v>
      </c>
      <c r="AR193" s="179">
        <f t="shared" ref="AR193" si="1598">SUM(AR180:AR192)</f>
        <v>0</v>
      </c>
      <c r="AS193" s="179">
        <f t="shared" ref="AS193" si="1599">SUM(AS180:AS192)</f>
        <v>223411.23465272743</v>
      </c>
      <c r="AT193" s="189">
        <f t="shared" ref="AT193" si="1600">SUM(AT180:AT192)</f>
        <v>0</v>
      </c>
      <c r="AU193" s="69">
        <f t="shared" si="1452"/>
        <v>223411.23465272743</v>
      </c>
      <c r="AW193" s="70"/>
      <c r="AX193" s="187" t="s">
        <v>43</v>
      </c>
      <c r="AY193" s="179">
        <f>SUM(AY180:AY192)</f>
        <v>0</v>
      </c>
      <c r="AZ193" s="179">
        <f t="shared" ref="AZ193" si="1601">SUM(AZ180:AZ192)</f>
        <v>0</v>
      </c>
      <c r="BA193" s="179">
        <f t="shared" ref="BA193" si="1602">SUM(BA180:BA192)</f>
        <v>0</v>
      </c>
      <c r="BB193" s="179">
        <f t="shared" ref="BB193" si="1603">SUM(BB180:BB192)</f>
        <v>0</v>
      </c>
      <c r="BC193" s="179">
        <f t="shared" ref="BC193" si="1604">SUM(BC180:BC192)</f>
        <v>0</v>
      </c>
      <c r="BD193" s="179">
        <f t="shared" ref="BD193" si="1605">SUM(BD180:BD192)</f>
        <v>0</v>
      </c>
      <c r="BE193" s="179">
        <f t="shared" ref="BE193" si="1606">SUM(BE180:BE192)</f>
        <v>0</v>
      </c>
      <c r="BF193" s="179">
        <f t="shared" ref="BF193" si="1607">SUM(BF180:BF192)</f>
        <v>0</v>
      </c>
      <c r="BG193" s="179">
        <f t="shared" ref="BG193" si="1608">SUM(BG180:BG192)</f>
        <v>0</v>
      </c>
      <c r="BH193" s="179">
        <f t="shared" ref="BH193" si="1609">SUM(BH180:BH192)</f>
        <v>0</v>
      </c>
      <c r="BI193" s="179">
        <f t="shared" ref="BI193" si="1610">SUM(BI180:BI192)</f>
        <v>0</v>
      </c>
      <c r="BJ193" s="189">
        <f t="shared" ref="BJ193" si="1611">SUM(BJ180:BJ192)</f>
        <v>0</v>
      </c>
      <c r="BK193" s="69">
        <f t="shared" si="1454"/>
        <v>0</v>
      </c>
      <c r="BM193" s="302">
        <f>SUM(BM180:BM192)</f>
        <v>0</v>
      </c>
      <c r="BN193" s="302">
        <f t="shared" ref="BN193:BS193" si="1612">SUM(BN180:BN192)</f>
        <v>0</v>
      </c>
      <c r="BO193" s="302">
        <f t="shared" si="1612"/>
        <v>0</v>
      </c>
      <c r="BP193" s="302">
        <f t="shared" si="1612"/>
        <v>0</v>
      </c>
      <c r="BQ193" s="302">
        <f t="shared" si="1612"/>
        <v>0</v>
      </c>
      <c r="BR193" s="302">
        <f t="shared" si="1612"/>
        <v>0</v>
      </c>
      <c r="BS193" s="302">
        <f t="shared" si="1612"/>
        <v>0</v>
      </c>
      <c r="BU193" s="302">
        <f>SUM(BU180:BU192)</f>
        <v>0</v>
      </c>
      <c r="BV193" s="302">
        <f t="shared" ref="BV193" si="1613">SUM(BV180:BV192)</f>
        <v>0</v>
      </c>
      <c r="BW193" s="302">
        <f t="shared" ref="BW193" si="1614">SUM(BW180:BW192)</f>
        <v>0</v>
      </c>
      <c r="BX193" s="302">
        <f t="shared" ref="BX193" si="1615">SUM(BX180:BX192)</f>
        <v>0</v>
      </c>
      <c r="BY193" s="302">
        <f t="shared" ref="BY193" si="1616">SUM(BY180:BY192)</f>
        <v>0</v>
      </c>
      <c r="BZ193" s="302">
        <f t="shared" ref="BZ193" si="1617">SUM(BZ180:BZ192)</f>
        <v>0</v>
      </c>
      <c r="CA193" s="302">
        <f t="shared" ref="CA193" si="1618">SUM(CA180:CA192)</f>
        <v>0</v>
      </c>
      <c r="CC193" s="302">
        <f>SUM(CC180:CC192)</f>
        <v>0</v>
      </c>
      <c r="CD193" s="302">
        <f t="shared" ref="CD193" si="1619">SUM(CD180:CD192)</f>
        <v>0</v>
      </c>
      <c r="CE193" s="302">
        <f t="shared" ref="CE193" si="1620">SUM(CE180:CE192)</f>
        <v>0</v>
      </c>
      <c r="CF193" s="302">
        <f t="shared" ref="CF193" si="1621">SUM(CF180:CF192)</f>
        <v>0</v>
      </c>
      <c r="CG193" s="302">
        <f t="shared" ref="CG193" si="1622">SUM(CG180:CG192)</f>
        <v>0</v>
      </c>
      <c r="CH193" s="302">
        <f t="shared" ref="CH193" si="1623">SUM(CH180:CH192)</f>
        <v>0</v>
      </c>
      <c r="CI193" s="302">
        <f t="shared" ref="CI193" si="1624">SUM(CI180:CI192)</f>
        <v>0</v>
      </c>
      <c r="CK193" s="302">
        <f>SUM(CK180:CK192)</f>
        <v>0</v>
      </c>
      <c r="CL193" s="302">
        <f t="shared" ref="CL193" si="1625">SUM(CL180:CL192)</f>
        <v>0</v>
      </c>
      <c r="CM193" s="302">
        <f t="shared" ref="CM193" si="1626">SUM(CM180:CM192)</f>
        <v>0</v>
      </c>
      <c r="CN193" s="302">
        <f t="shared" ref="CN193" si="1627">SUM(CN180:CN192)</f>
        <v>0</v>
      </c>
      <c r="CO193" s="302">
        <f t="shared" ref="CO193" si="1628">SUM(CO180:CO192)</f>
        <v>0</v>
      </c>
      <c r="CP193" s="302">
        <f t="shared" ref="CP193" si="1629">SUM(CP180:CP192)</f>
        <v>0</v>
      </c>
      <c r="CQ193" s="302">
        <f t="shared" ref="CQ193" si="1630">SUM(CQ180:CQ192)</f>
        <v>0</v>
      </c>
      <c r="CR193" s="293" t="s">
        <v>215</v>
      </c>
      <c r="CS193"/>
      <c r="FD193" s="289">
        <f>SUM(CU180:DF192,DK180:DV192,EA180:EL192,EQ180:FB192)</f>
        <v>0</v>
      </c>
    </row>
    <row r="194" spans="1:160" ht="15" thickBot="1" x14ac:dyDescent="0.4">
      <c r="M194" s="508" t="s">
        <v>153</v>
      </c>
      <c r="N194" s="509"/>
      <c r="O194" s="115">
        <f>O177+O193+O113</f>
        <v>26137217.535043634</v>
      </c>
      <c r="AC194" s="508" t="s">
        <v>154</v>
      </c>
      <c r="AD194" s="509"/>
      <c r="AE194" s="115">
        <f>AE177+AE193+AE113</f>
        <v>90633865.091302738</v>
      </c>
      <c r="AS194" s="510" t="s">
        <v>155</v>
      </c>
      <c r="AT194" s="511"/>
      <c r="AU194" s="389">
        <f>AU177+AU193+AU113</f>
        <v>36014862.358185738</v>
      </c>
      <c r="BI194" s="508" t="s">
        <v>156</v>
      </c>
      <c r="BJ194" s="509"/>
      <c r="BK194" s="115">
        <f>BK177+BK193+BK113</f>
        <v>8859911.8645064645</v>
      </c>
      <c r="BL194" s="298">
        <f>SUM(C180:N192,S180:AD192,AI180:AT192,AY180:BJ192)</f>
        <v>5431888.4779757727</v>
      </c>
      <c r="CR194" s="340">
        <f>CR18+CR130</f>
        <v>5431888.4779757727</v>
      </c>
      <c r="CS194"/>
      <c r="FD194" s="289">
        <f>DG193+DW193+EM193+FC193</f>
        <v>0</v>
      </c>
    </row>
    <row r="195" spans="1:160" x14ac:dyDescent="0.35">
      <c r="BL195" s="4">
        <f>BL178+BL194</f>
        <v>161261856.84903854</v>
      </c>
      <c r="CR195" s="340" t="s">
        <v>216</v>
      </c>
      <c r="CS195"/>
    </row>
    <row r="196" spans="1:160" x14ac:dyDescent="0.35">
      <c r="CR196" s="340">
        <f>CR114</f>
        <v>384000</v>
      </c>
      <c r="CS196"/>
    </row>
    <row r="197" spans="1:160" s="238" customFormat="1" x14ac:dyDescent="0.35">
      <c r="A197" s="242"/>
      <c r="B197" s="238" t="s">
        <v>66</v>
      </c>
      <c r="C197" s="239">
        <f>C164+C180+C100</f>
        <v>7960.5424448580907</v>
      </c>
      <c r="D197" s="239">
        <f t="shared" ref="D197:O197" si="1631">D164+D180+D100</f>
        <v>10614.056593144122</v>
      </c>
      <c r="E197" s="239">
        <f t="shared" si="1631"/>
        <v>10614.056593144122</v>
      </c>
      <c r="F197" s="239">
        <f t="shared" si="1631"/>
        <v>10614.056593144122</v>
      </c>
      <c r="G197" s="239">
        <f t="shared" si="1631"/>
        <v>15921.084889716181</v>
      </c>
      <c r="H197" s="239">
        <f t="shared" si="1631"/>
        <v>18574.599038002212</v>
      </c>
      <c r="I197" s="239">
        <f t="shared" si="1631"/>
        <v>18574.599038002212</v>
      </c>
      <c r="J197" s="239">
        <f t="shared" si="1631"/>
        <v>21228.113186288243</v>
      </c>
      <c r="K197" s="239">
        <f t="shared" si="1631"/>
        <v>23881.627334574274</v>
      </c>
      <c r="L197" s="239">
        <f t="shared" si="1631"/>
        <v>26535.141482860305</v>
      </c>
      <c r="M197" s="239">
        <f t="shared" si="1631"/>
        <v>69442.068528226664</v>
      </c>
      <c r="N197" s="239">
        <f t="shared" si="1631"/>
        <v>61030.825410578705</v>
      </c>
      <c r="O197" s="239">
        <f t="shared" si="1631"/>
        <v>294990.77113253926</v>
      </c>
      <c r="R197" s="238" t="s">
        <v>66</v>
      </c>
      <c r="S197" s="239">
        <f>S164+S180+S100</f>
        <v>22863.645139377844</v>
      </c>
      <c r="T197" s="239">
        <f t="shared" ref="T197:AE197" si="1632">T164+T180+T100</f>
        <v>230547.84337455529</v>
      </c>
      <c r="U197" s="239">
        <f t="shared" si="1632"/>
        <v>30484.860185837129</v>
      </c>
      <c r="V197" s="239">
        <f t="shared" si="1632"/>
        <v>87618.225156761531</v>
      </c>
      <c r="W197" s="239">
        <f t="shared" si="1632"/>
        <v>45727.290278755689</v>
      </c>
      <c r="X197" s="239">
        <f t="shared" si="1632"/>
        <v>53348.505325214981</v>
      </c>
      <c r="Y197" s="239">
        <f t="shared" si="1632"/>
        <v>690494.66185026697</v>
      </c>
      <c r="Z197" s="239">
        <f t="shared" si="1632"/>
        <v>298918.19201276312</v>
      </c>
      <c r="AA197" s="239">
        <f t="shared" si="1632"/>
        <v>206245.30951605187</v>
      </c>
      <c r="AB197" s="239">
        <f t="shared" si="1632"/>
        <v>401006.85222366964</v>
      </c>
      <c r="AC197" s="239">
        <f t="shared" si="1632"/>
        <v>1384579.2897432754</v>
      </c>
      <c r="AD197" s="239">
        <f t="shared" si="1632"/>
        <v>2814237.729015897</v>
      </c>
      <c r="AE197" s="239">
        <f t="shared" si="1632"/>
        <v>6266072.4038224267</v>
      </c>
      <c r="AH197" s="238" t="s">
        <v>66</v>
      </c>
      <c r="AI197" s="239">
        <f>AI164+AI180+AI100</f>
        <v>4960.1152413873197</v>
      </c>
      <c r="AJ197" s="239">
        <f t="shared" ref="AJ197:AU197" si="1633">AJ164+AJ180+AJ100</f>
        <v>6613.4869885164271</v>
      </c>
      <c r="AK197" s="239">
        <f t="shared" si="1633"/>
        <v>6613.4869885164271</v>
      </c>
      <c r="AL197" s="239">
        <f t="shared" si="1633"/>
        <v>6613.4869885164271</v>
      </c>
      <c r="AM197" s="239">
        <f t="shared" si="1633"/>
        <v>9920.2304827746393</v>
      </c>
      <c r="AN197" s="239">
        <f t="shared" si="1633"/>
        <v>11573.602229903749</v>
      </c>
      <c r="AO197" s="239">
        <f t="shared" si="1633"/>
        <v>11573.602229903749</v>
      </c>
      <c r="AP197" s="239">
        <f t="shared" si="1633"/>
        <v>1009404.3194480707</v>
      </c>
      <c r="AQ197" s="239">
        <f t="shared" si="1633"/>
        <v>14880.345724161962</v>
      </c>
      <c r="AR197" s="239">
        <f t="shared" si="1633"/>
        <v>2678548.8456703317</v>
      </c>
      <c r="AS197" s="239">
        <f t="shared" si="1633"/>
        <v>70815.675048221034</v>
      </c>
      <c r="AT197" s="239">
        <f t="shared" si="1633"/>
        <v>38027.550183969463</v>
      </c>
      <c r="AU197" s="239">
        <f t="shared" si="1633"/>
        <v>3869544.7472242736</v>
      </c>
      <c r="AX197" s="238" t="s">
        <v>66</v>
      </c>
      <c r="AY197" s="239">
        <f>AY164+AY180+AY100</f>
        <v>742.23420660177112</v>
      </c>
      <c r="AZ197" s="239">
        <f t="shared" ref="AZ197:BK197" si="1634">AZ164+AZ180+AZ100</f>
        <v>989.64560880236161</v>
      </c>
      <c r="BA197" s="239">
        <f t="shared" si="1634"/>
        <v>989.64560880236161</v>
      </c>
      <c r="BB197" s="239">
        <f t="shared" si="1634"/>
        <v>451954.2915416123</v>
      </c>
      <c r="BC197" s="239">
        <f t="shared" si="1634"/>
        <v>1484.4684132035422</v>
      </c>
      <c r="BD197" s="239">
        <f t="shared" si="1634"/>
        <v>1731.8798154041328</v>
      </c>
      <c r="BE197" s="239">
        <f t="shared" si="1634"/>
        <v>1731.8798154041328</v>
      </c>
      <c r="BF197" s="239">
        <f t="shared" si="1634"/>
        <v>1979.2912176047232</v>
      </c>
      <c r="BG197" s="239">
        <f t="shared" si="1634"/>
        <v>2226.7026198053136</v>
      </c>
      <c r="BH197" s="239">
        <f t="shared" si="1634"/>
        <v>2474.1140220059037</v>
      </c>
      <c r="BI197" s="239">
        <f t="shared" si="1634"/>
        <v>519770.02991684747</v>
      </c>
      <c r="BJ197" s="239">
        <f t="shared" si="1634"/>
        <v>648128.43399997125</v>
      </c>
      <c r="BK197" s="239">
        <f t="shared" si="1634"/>
        <v>1634202.6167860653</v>
      </c>
      <c r="CR197" s="340" t="s">
        <v>34</v>
      </c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</row>
    <row r="198" spans="1:160" s="238" customFormat="1" x14ac:dyDescent="0.35">
      <c r="A198" s="242"/>
      <c r="B198" s="238" t="s">
        <v>65</v>
      </c>
      <c r="C198" s="239">
        <f t="shared" ref="C198:O209" si="1635">C165+C181+C101</f>
        <v>0</v>
      </c>
      <c r="D198" s="239">
        <f t="shared" si="1635"/>
        <v>0</v>
      </c>
      <c r="E198" s="239">
        <f t="shared" si="1635"/>
        <v>0</v>
      </c>
      <c r="F198" s="239">
        <f t="shared" si="1635"/>
        <v>0</v>
      </c>
      <c r="G198" s="239">
        <f t="shared" si="1635"/>
        <v>0</v>
      </c>
      <c r="H198" s="239">
        <f t="shared" si="1635"/>
        <v>0</v>
      </c>
      <c r="I198" s="239">
        <f t="shared" si="1635"/>
        <v>0</v>
      </c>
      <c r="J198" s="239">
        <f t="shared" si="1635"/>
        <v>0</v>
      </c>
      <c r="K198" s="239">
        <f t="shared" si="1635"/>
        <v>0</v>
      </c>
      <c r="L198" s="239">
        <f t="shared" si="1635"/>
        <v>0</v>
      </c>
      <c r="M198" s="239">
        <f t="shared" si="1635"/>
        <v>3783.3577974117306</v>
      </c>
      <c r="N198" s="239">
        <f t="shared" si="1635"/>
        <v>0</v>
      </c>
      <c r="O198" s="239">
        <f t="shared" si="1635"/>
        <v>3783.3577974117306</v>
      </c>
      <c r="R198" s="238" t="s">
        <v>65</v>
      </c>
      <c r="S198" s="239">
        <f t="shared" ref="S198:AE198" si="1636">S165+S181+S101</f>
        <v>0</v>
      </c>
      <c r="T198" s="239">
        <f t="shared" si="1636"/>
        <v>0</v>
      </c>
      <c r="U198" s="239">
        <f t="shared" si="1636"/>
        <v>0</v>
      </c>
      <c r="V198" s="239">
        <f t="shared" si="1636"/>
        <v>0</v>
      </c>
      <c r="W198" s="239">
        <f t="shared" si="1636"/>
        <v>0</v>
      </c>
      <c r="X198" s="239">
        <f t="shared" si="1636"/>
        <v>71128.042658603823</v>
      </c>
      <c r="Y198" s="239">
        <f t="shared" si="1636"/>
        <v>0</v>
      </c>
      <c r="Z198" s="239">
        <f t="shared" si="1636"/>
        <v>0</v>
      </c>
      <c r="AA198" s="239">
        <f t="shared" si="1636"/>
        <v>6701.0320310089128</v>
      </c>
      <c r="AB198" s="239">
        <f t="shared" si="1636"/>
        <v>25040.698642191204</v>
      </c>
      <c r="AC198" s="239">
        <f t="shared" si="1636"/>
        <v>0</v>
      </c>
      <c r="AD198" s="239">
        <f t="shared" si="1636"/>
        <v>159192.64223677519</v>
      </c>
      <c r="AE198" s="239">
        <f t="shared" si="1636"/>
        <v>262062.41556857913</v>
      </c>
      <c r="AH198" s="238" t="s">
        <v>65</v>
      </c>
      <c r="AI198" s="239">
        <f t="shared" ref="AI198:AU198" si="1637">AI165+AI181+AI101</f>
        <v>0</v>
      </c>
      <c r="AJ198" s="239">
        <f t="shared" si="1637"/>
        <v>0</v>
      </c>
      <c r="AK198" s="239">
        <f t="shared" si="1637"/>
        <v>0</v>
      </c>
      <c r="AL198" s="239">
        <f t="shared" si="1637"/>
        <v>0</v>
      </c>
      <c r="AM198" s="239">
        <f t="shared" si="1637"/>
        <v>0</v>
      </c>
      <c r="AN198" s="239">
        <f t="shared" si="1637"/>
        <v>0</v>
      </c>
      <c r="AO198" s="239">
        <f t="shared" si="1637"/>
        <v>0</v>
      </c>
      <c r="AP198" s="239">
        <f t="shared" si="1637"/>
        <v>0</v>
      </c>
      <c r="AQ198" s="239">
        <f t="shared" si="1637"/>
        <v>16586.924580742954</v>
      </c>
      <c r="AR198" s="239">
        <f t="shared" si="1637"/>
        <v>0</v>
      </c>
      <c r="AS198" s="239">
        <f t="shared" si="1637"/>
        <v>0</v>
      </c>
      <c r="AT198" s="239">
        <f t="shared" si="1637"/>
        <v>0</v>
      </c>
      <c r="AU198" s="239">
        <f t="shared" si="1637"/>
        <v>16586.924580742954</v>
      </c>
      <c r="AX198" s="238" t="s">
        <v>65</v>
      </c>
      <c r="AY198" s="239">
        <f t="shared" ref="AY198:BK198" si="1638">AY165+AY181+AY101</f>
        <v>0</v>
      </c>
      <c r="AZ198" s="239">
        <f t="shared" si="1638"/>
        <v>0</v>
      </c>
      <c r="BA198" s="239">
        <f t="shared" si="1638"/>
        <v>0</v>
      </c>
      <c r="BB198" s="239">
        <f t="shared" si="1638"/>
        <v>0</v>
      </c>
      <c r="BC198" s="239">
        <f t="shared" si="1638"/>
        <v>0</v>
      </c>
      <c r="BD198" s="239">
        <f t="shared" si="1638"/>
        <v>0</v>
      </c>
      <c r="BE198" s="239">
        <f t="shared" si="1638"/>
        <v>0</v>
      </c>
      <c r="BF198" s="239">
        <f t="shared" si="1638"/>
        <v>0</v>
      </c>
      <c r="BG198" s="239">
        <f t="shared" si="1638"/>
        <v>0</v>
      </c>
      <c r="BH198" s="239">
        <f t="shared" si="1638"/>
        <v>0</v>
      </c>
      <c r="BI198" s="239">
        <f t="shared" si="1638"/>
        <v>0</v>
      </c>
      <c r="BJ198" s="239">
        <f t="shared" si="1638"/>
        <v>0</v>
      </c>
      <c r="BK198" s="239">
        <f t="shared" si="1638"/>
        <v>0</v>
      </c>
      <c r="CR198" s="340">
        <f>CR178+CR194+CR196</f>
        <v>161645856.84903857</v>
      </c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</row>
    <row r="199" spans="1:160" s="238" customFormat="1" x14ac:dyDescent="0.35">
      <c r="A199" s="242"/>
      <c r="B199" s="238" t="s">
        <v>64</v>
      </c>
      <c r="C199" s="239">
        <f t="shared" si="1635"/>
        <v>398.02712224290451</v>
      </c>
      <c r="D199" s="239">
        <f t="shared" si="1635"/>
        <v>530.70282965720605</v>
      </c>
      <c r="E199" s="239">
        <f t="shared" si="1635"/>
        <v>530.70282965720605</v>
      </c>
      <c r="F199" s="239">
        <f t="shared" si="1635"/>
        <v>530.70282965720605</v>
      </c>
      <c r="G199" s="239">
        <f t="shared" si="1635"/>
        <v>796.05424448580902</v>
      </c>
      <c r="H199" s="239">
        <f t="shared" si="1635"/>
        <v>928.72995190011068</v>
      </c>
      <c r="I199" s="239">
        <f t="shared" si="1635"/>
        <v>928.72995190011068</v>
      </c>
      <c r="J199" s="239">
        <f t="shared" si="1635"/>
        <v>1061.4056593144121</v>
      </c>
      <c r="K199" s="239">
        <f t="shared" si="1635"/>
        <v>1194.0813667287136</v>
      </c>
      <c r="L199" s="239">
        <f t="shared" si="1635"/>
        <v>1326.7570741430152</v>
      </c>
      <c r="M199" s="239">
        <f t="shared" si="1635"/>
        <v>1990.1356112145227</v>
      </c>
      <c r="N199" s="239">
        <f t="shared" si="1635"/>
        <v>3051.5412705289345</v>
      </c>
      <c r="O199" s="239">
        <f t="shared" si="1635"/>
        <v>13267.570741430151</v>
      </c>
      <c r="R199" s="238" t="s">
        <v>64</v>
      </c>
      <c r="S199" s="239">
        <f t="shared" ref="S199:AE199" si="1639">S166+S182+S102</f>
        <v>1143.1822569688923</v>
      </c>
      <c r="T199" s="239">
        <f t="shared" si="1639"/>
        <v>1524.2430092918567</v>
      </c>
      <c r="U199" s="239">
        <f t="shared" si="1639"/>
        <v>1524.2430092918567</v>
      </c>
      <c r="V199" s="239">
        <f t="shared" si="1639"/>
        <v>1524.2430092918567</v>
      </c>
      <c r="W199" s="239">
        <f t="shared" si="1639"/>
        <v>2286.3645139377845</v>
      </c>
      <c r="X199" s="239">
        <f t="shared" si="1639"/>
        <v>2667.4252662607491</v>
      </c>
      <c r="Y199" s="239">
        <f t="shared" si="1639"/>
        <v>2667.4252662607491</v>
      </c>
      <c r="Z199" s="239">
        <f t="shared" si="1639"/>
        <v>3048.4860185837133</v>
      </c>
      <c r="AA199" s="239">
        <f t="shared" si="1639"/>
        <v>3429.5467709066766</v>
      </c>
      <c r="AB199" s="239">
        <f t="shared" si="1639"/>
        <v>3810.6075232296412</v>
      </c>
      <c r="AC199" s="239">
        <f t="shared" si="1639"/>
        <v>5715.9112848444611</v>
      </c>
      <c r="AD199" s="239">
        <f t="shared" si="1639"/>
        <v>8764.3973034281753</v>
      </c>
      <c r="AE199" s="239">
        <f t="shared" si="1639"/>
        <v>38106.075232296411</v>
      </c>
      <c r="AH199" s="238" t="s">
        <v>64</v>
      </c>
      <c r="AI199" s="239">
        <f t="shared" ref="AI199:AU199" si="1640">AI166+AI182+AI102</f>
        <v>248.00576206936603</v>
      </c>
      <c r="AJ199" s="239">
        <f t="shared" si="1640"/>
        <v>330.67434942582139</v>
      </c>
      <c r="AK199" s="239">
        <f t="shared" si="1640"/>
        <v>330.67434942582139</v>
      </c>
      <c r="AL199" s="239">
        <f t="shared" si="1640"/>
        <v>330.67434942582139</v>
      </c>
      <c r="AM199" s="239">
        <f t="shared" si="1640"/>
        <v>496.01152413873206</v>
      </c>
      <c r="AN199" s="239">
        <f t="shared" si="1640"/>
        <v>578.68011149518748</v>
      </c>
      <c r="AO199" s="239">
        <f t="shared" si="1640"/>
        <v>578.68011149518748</v>
      </c>
      <c r="AP199" s="239">
        <f t="shared" si="1640"/>
        <v>661.34869885164278</v>
      </c>
      <c r="AQ199" s="239">
        <f t="shared" si="1640"/>
        <v>744.01728620809808</v>
      </c>
      <c r="AR199" s="239">
        <f t="shared" si="1640"/>
        <v>826.6858735645535</v>
      </c>
      <c r="AS199" s="239">
        <f t="shared" si="1640"/>
        <v>1240.0288103468299</v>
      </c>
      <c r="AT199" s="239">
        <f t="shared" si="1640"/>
        <v>1901.3775091984728</v>
      </c>
      <c r="AU199" s="239">
        <f t="shared" si="1640"/>
        <v>8266.8587356455355</v>
      </c>
      <c r="AX199" s="238" t="s">
        <v>64</v>
      </c>
      <c r="AY199" s="239">
        <f t="shared" ref="AY199:BK199" si="1641">AY166+AY182+AY102</f>
        <v>37.111710330088556</v>
      </c>
      <c r="AZ199" s="239">
        <f t="shared" si="1641"/>
        <v>49.482280440118075</v>
      </c>
      <c r="BA199" s="239">
        <f t="shared" si="1641"/>
        <v>49.482280440118075</v>
      </c>
      <c r="BB199" s="239">
        <f t="shared" si="1641"/>
        <v>49.482280440118075</v>
      </c>
      <c r="BC199" s="239">
        <f t="shared" si="1641"/>
        <v>74.223420660177112</v>
      </c>
      <c r="BD199" s="239">
        <f t="shared" si="1641"/>
        <v>86.593990770206631</v>
      </c>
      <c r="BE199" s="239">
        <f t="shared" si="1641"/>
        <v>86.593990770206631</v>
      </c>
      <c r="BF199" s="239">
        <f t="shared" si="1641"/>
        <v>98.964560880236149</v>
      </c>
      <c r="BG199" s="239">
        <f t="shared" si="1641"/>
        <v>111.33513099026567</v>
      </c>
      <c r="BH199" s="239">
        <f t="shared" si="1641"/>
        <v>123.7057011002952</v>
      </c>
      <c r="BI199" s="239">
        <f t="shared" si="1641"/>
        <v>185.55855165044278</v>
      </c>
      <c r="BJ199" s="239">
        <f t="shared" si="1641"/>
        <v>284.52311253067899</v>
      </c>
      <c r="BK199" s="239">
        <f t="shared" si="1641"/>
        <v>1237.0570110029521</v>
      </c>
      <c r="CR199" s="23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</row>
    <row r="200" spans="1:160" s="238" customFormat="1" x14ac:dyDescent="0.35">
      <c r="A200" s="242"/>
      <c r="B200" s="238" t="s">
        <v>63</v>
      </c>
      <c r="C200" s="239">
        <f t="shared" si="1635"/>
        <v>31842.169779432363</v>
      </c>
      <c r="D200" s="239">
        <f t="shared" si="1635"/>
        <v>42456.226372576486</v>
      </c>
      <c r="E200" s="239">
        <f t="shared" si="1635"/>
        <v>47711.398906350165</v>
      </c>
      <c r="F200" s="239">
        <f t="shared" si="1635"/>
        <v>66070.913641570529</v>
      </c>
      <c r="G200" s="239">
        <f t="shared" si="1635"/>
        <v>82059.122081806679</v>
      </c>
      <c r="H200" s="239">
        <f t="shared" si="1635"/>
        <v>74298.396152008849</v>
      </c>
      <c r="I200" s="239">
        <f t="shared" si="1635"/>
        <v>92088.422405213641</v>
      </c>
      <c r="J200" s="239">
        <f t="shared" si="1635"/>
        <v>84912.452745152972</v>
      </c>
      <c r="K200" s="239">
        <f t="shared" si="1635"/>
        <v>111172.93819538968</v>
      </c>
      <c r="L200" s="239">
        <f t="shared" si="1635"/>
        <v>112308.88292960715</v>
      </c>
      <c r="M200" s="239">
        <f t="shared" si="1635"/>
        <v>166493.58364036356</v>
      </c>
      <c r="N200" s="239">
        <f t="shared" si="1635"/>
        <v>277800.34694643057</v>
      </c>
      <c r="O200" s="239">
        <f t="shared" si="1635"/>
        <v>1189214.8537959028</v>
      </c>
      <c r="R200" s="238" t="s">
        <v>63</v>
      </c>
      <c r="S200" s="239">
        <f t="shared" ref="S200:AE200" si="1642">S167+S183+S103</f>
        <v>659886.53166274412</v>
      </c>
      <c r="T200" s="239">
        <f t="shared" si="1642"/>
        <v>121939.44074334852</v>
      </c>
      <c r="U200" s="239">
        <f t="shared" si="1642"/>
        <v>125974.71703816659</v>
      </c>
      <c r="V200" s="239">
        <f t="shared" si="1642"/>
        <v>152916.25525169662</v>
      </c>
      <c r="W200" s="239">
        <f t="shared" si="1642"/>
        <v>249026.31584339845</v>
      </c>
      <c r="X200" s="239">
        <f t="shared" si="1642"/>
        <v>1399131.6387869294</v>
      </c>
      <c r="Y200" s="239">
        <f t="shared" si="1642"/>
        <v>612246.65418231499</v>
      </c>
      <c r="Z200" s="239">
        <f t="shared" si="1642"/>
        <v>1279583.0025901773</v>
      </c>
      <c r="AA200" s="239">
        <f t="shared" si="1642"/>
        <v>1348660.2497998951</v>
      </c>
      <c r="AB200" s="239">
        <f t="shared" si="1642"/>
        <v>2293044.3474250841</v>
      </c>
      <c r="AC200" s="239">
        <f t="shared" si="1642"/>
        <v>2449311.5505237957</v>
      </c>
      <c r="AD200" s="239">
        <f t="shared" si="1642"/>
        <v>2484458.3989534518</v>
      </c>
      <c r="AE200" s="239">
        <f t="shared" si="1642"/>
        <v>13176179.102801003</v>
      </c>
      <c r="AH200" s="238" t="s">
        <v>63</v>
      </c>
      <c r="AI200" s="239">
        <f t="shared" ref="AI200:AU200" si="1643">AI167+AI183+AI103</f>
        <v>2328171.1794787073</v>
      </c>
      <c r="AJ200" s="239">
        <f t="shared" si="1643"/>
        <v>26453.947954065708</v>
      </c>
      <c r="AK200" s="239">
        <f t="shared" si="1643"/>
        <v>26453.947954065708</v>
      </c>
      <c r="AL200" s="239">
        <f t="shared" si="1643"/>
        <v>26453.947954065708</v>
      </c>
      <c r="AM200" s="239">
        <f t="shared" si="1643"/>
        <v>145891.28721638792</v>
      </c>
      <c r="AN200" s="239">
        <f t="shared" si="1643"/>
        <v>414428.252905217</v>
      </c>
      <c r="AO200" s="239">
        <f t="shared" si="1643"/>
        <v>882435.71587171592</v>
      </c>
      <c r="AP200" s="239">
        <f t="shared" si="1643"/>
        <v>566452.15015422297</v>
      </c>
      <c r="AQ200" s="239">
        <f t="shared" si="1643"/>
        <v>1048845.0184594609</v>
      </c>
      <c r="AR200" s="239">
        <f t="shared" si="1643"/>
        <v>368357.67427663208</v>
      </c>
      <c r="AS200" s="239">
        <f t="shared" si="1643"/>
        <v>320705.84231390315</v>
      </c>
      <c r="AT200" s="239">
        <f t="shared" si="1643"/>
        <v>3016388.0167764025</v>
      </c>
      <c r="AU200" s="239">
        <f t="shared" si="1643"/>
        <v>9171036.9813148454</v>
      </c>
      <c r="AX200" s="238" t="s">
        <v>63</v>
      </c>
      <c r="AY200" s="239">
        <f t="shared" ref="AY200:BK200" si="1644">AY167+AY183+AY103</f>
        <v>2968.9368264070845</v>
      </c>
      <c r="AZ200" s="239">
        <f t="shared" si="1644"/>
        <v>3958.5824352094464</v>
      </c>
      <c r="BA200" s="239">
        <f t="shared" si="1644"/>
        <v>3958.5824352094464</v>
      </c>
      <c r="BB200" s="239">
        <f t="shared" si="1644"/>
        <v>3958.5824352094464</v>
      </c>
      <c r="BC200" s="239">
        <f t="shared" si="1644"/>
        <v>5937.873652814169</v>
      </c>
      <c r="BD200" s="239">
        <f t="shared" si="1644"/>
        <v>6927.5192616165314</v>
      </c>
      <c r="BE200" s="239">
        <f t="shared" si="1644"/>
        <v>6927.5192616165314</v>
      </c>
      <c r="BF200" s="239">
        <f t="shared" si="1644"/>
        <v>7917.1648704188929</v>
      </c>
      <c r="BG200" s="239">
        <f t="shared" si="1644"/>
        <v>8906.8104792212544</v>
      </c>
      <c r="BH200" s="239">
        <f t="shared" si="1644"/>
        <v>1231975.9886878105</v>
      </c>
      <c r="BI200" s="239">
        <f t="shared" si="1644"/>
        <v>269893.07802131289</v>
      </c>
      <c r="BJ200" s="239">
        <f t="shared" si="1644"/>
        <v>2864997.7762072044</v>
      </c>
      <c r="BK200" s="239">
        <f t="shared" si="1644"/>
        <v>4418328.4145740503</v>
      </c>
      <c r="CR200" s="239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</row>
    <row r="201" spans="1:160" s="238" customFormat="1" x14ac:dyDescent="0.35">
      <c r="A201" s="242"/>
      <c r="B201" s="238" t="s">
        <v>62</v>
      </c>
      <c r="C201" s="239">
        <f t="shared" si="1635"/>
        <v>0</v>
      </c>
      <c r="D201" s="239">
        <f t="shared" si="1635"/>
        <v>2700.6767308998146</v>
      </c>
      <c r="E201" s="239">
        <f t="shared" si="1635"/>
        <v>0</v>
      </c>
      <c r="F201" s="239">
        <f t="shared" si="1635"/>
        <v>26317.522842389604</v>
      </c>
      <c r="G201" s="239">
        <f t="shared" si="1635"/>
        <v>0</v>
      </c>
      <c r="H201" s="239">
        <f t="shared" si="1635"/>
        <v>0</v>
      </c>
      <c r="I201" s="239">
        <f t="shared" si="1635"/>
        <v>0</v>
      </c>
      <c r="J201" s="239">
        <f t="shared" si="1635"/>
        <v>0</v>
      </c>
      <c r="K201" s="239">
        <f t="shared" si="1635"/>
        <v>0</v>
      </c>
      <c r="L201" s="239">
        <f t="shared" si="1635"/>
        <v>171862.21687753205</v>
      </c>
      <c r="M201" s="239">
        <f t="shared" si="1635"/>
        <v>99222.952223171655</v>
      </c>
      <c r="N201" s="239">
        <f t="shared" si="1635"/>
        <v>295255.17306446057</v>
      </c>
      <c r="O201" s="239">
        <f t="shared" si="1635"/>
        <v>595358.54173845379</v>
      </c>
      <c r="R201" s="238" t="s">
        <v>62</v>
      </c>
      <c r="S201" s="239">
        <f t="shared" ref="S201:AE201" si="1645">S168+S184+S104</f>
        <v>0</v>
      </c>
      <c r="T201" s="239">
        <f t="shared" si="1645"/>
        <v>0</v>
      </c>
      <c r="U201" s="239">
        <f t="shared" si="1645"/>
        <v>0</v>
      </c>
      <c r="V201" s="239">
        <f t="shared" si="1645"/>
        <v>0</v>
      </c>
      <c r="W201" s="239">
        <f t="shared" si="1645"/>
        <v>0</v>
      </c>
      <c r="X201" s="239">
        <f t="shared" si="1645"/>
        <v>0</v>
      </c>
      <c r="Y201" s="239">
        <f t="shared" si="1645"/>
        <v>0</v>
      </c>
      <c r="Z201" s="239">
        <f t="shared" si="1645"/>
        <v>0</v>
      </c>
      <c r="AA201" s="239">
        <f t="shared" si="1645"/>
        <v>0</v>
      </c>
      <c r="AB201" s="239">
        <f t="shared" si="1645"/>
        <v>0</v>
      </c>
      <c r="AC201" s="239">
        <f t="shared" si="1645"/>
        <v>806514.7792782716</v>
      </c>
      <c r="AD201" s="239">
        <f t="shared" si="1645"/>
        <v>379595.37222820485</v>
      </c>
      <c r="AE201" s="239">
        <f t="shared" si="1645"/>
        <v>1186110.1515064766</v>
      </c>
      <c r="AH201" s="238" t="s">
        <v>62</v>
      </c>
      <c r="AI201" s="239">
        <f t="shared" ref="AI201:AU201" si="1646">AI168+AI184+AI104</f>
        <v>0</v>
      </c>
      <c r="AJ201" s="239">
        <f t="shared" si="1646"/>
        <v>0</v>
      </c>
      <c r="AK201" s="239">
        <f t="shared" si="1646"/>
        <v>0</v>
      </c>
      <c r="AL201" s="239">
        <f t="shared" si="1646"/>
        <v>0</v>
      </c>
      <c r="AM201" s="239">
        <f t="shared" si="1646"/>
        <v>0</v>
      </c>
      <c r="AN201" s="239">
        <f t="shared" si="1646"/>
        <v>0</v>
      </c>
      <c r="AO201" s="239">
        <f t="shared" si="1646"/>
        <v>0</v>
      </c>
      <c r="AP201" s="239">
        <f t="shared" si="1646"/>
        <v>0</v>
      </c>
      <c r="AQ201" s="239">
        <f t="shared" si="1646"/>
        <v>0</v>
      </c>
      <c r="AR201" s="239">
        <f t="shared" si="1646"/>
        <v>0</v>
      </c>
      <c r="AS201" s="239">
        <f t="shared" si="1646"/>
        <v>0</v>
      </c>
      <c r="AT201" s="239">
        <f t="shared" si="1646"/>
        <v>0</v>
      </c>
      <c r="AU201" s="239">
        <f t="shared" si="1646"/>
        <v>0</v>
      </c>
      <c r="AX201" s="238" t="s">
        <v>62</v>
      </c>
      <c r="AY201" s="239">
        <f t="shared" ref="AY201:BK201" si="1647">AY168+AY184+AY104</f>
        <v>0</v>
      </c>
      <c r="AZ201" s="239">
        <f t="shared" si="1647"/>
        <v>0</v>
      </c>
      <c r="BA201" s="239">
        <f t="shared" si="1647"/>
        <v>0</v>
      </c>
      <c r="BB201" s="239">
        <f t="shared" si="1647"/>
        <v>0</v>
      </c>
      <c r="BC201" s="239">
        <f t="shared" si="1647"/>
        <v>0</v>
      </c>
      <c r="BD201" s="239">
        <f t="shared" si="1647"/>
        <v>0</v>
      </c>
      <c r="BE201" s="239">
        <f t="shared" si="1647"/>
        <v>0</v>
      </c>
      <c r="BF201" s="239">
        <f t="shared" si="1647"/>
        <v>0</v>
      </c>
      <c r="BG201" s="239">
        <f t="shared" si="1647"/>
        <v>0</v>
      </c>
      <c r="BH201" s="239">
        <f t="shared" si="1647"/>
        <v>0</v>
      </c>
      <c r="BI201" s="239">
        <f t="shared" si="1647"/>
        <v>0</v>
      </c>
      <c r="BJ201" s="239">
        <f t="shared" si="1647"/>
        <v>0</v>
      </c>
      <c r="BK201" s="239">
        <f t="shared" si="1647"/>
        <v>0</v>
      </c>
      <c r="CR201" s="239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</row>
    <row r="202" spans="1:160" s="238" customFormat="1" x14ac:dyDescent="0.35">
      <c r="A202" s="242"/>
      <c r="B202" s="238" t="s">
        <v>61</v>
      </c>
      <c r="C202" s="239">
        <f t="shared" si="1635"/>
        <v>0</v>
      </c>
      <c r="D202" s="239">
        <f t="shared" si="1635"/>
        <v>0</v>
      </c>
      <c r="E202" s="239">
        <f t="shared" si="1635"/>
        <v>0</v>
      </c>
      <c r="F202" s="239">
        <f t="shared" si="1635"/>
        <v>0</v>
      </c>
      <c r="G202" s="239">
        <f t="shared" si="1635"/>
        <v>0</v>
      </c>
      <c r="H202" s="239">
        <f t="shared" si="1635"/>
        <v>0</v>
      </c>
      <c r="I202" s="239">
        <f t="shared" si="1635"/>
        <v>0</v>
      </c>
      <c r="J202" s="239">
        <f t="shared" si="1635"/>
        <v>0</v>
      </c>
      <c r="K202" s="239">
        <f t="shared" si="1635"/>
        <v>0</v>
      </c>
      <c r="L202" s="239">
        <f t="shared" si="1635"/>
        <v>0</v>
      </c>
      <c r="M202" s="239">
        <f t="shared" si="1635"/>
        <v>0</v>
      </c>
      <c r="N202" s="239">
        <f t="shared" si="1635"/>
        <v>1752.4396028214919</v>
      </c>
      <c r="O202" s="239">
        <f t="shared" si="1635"/>
        <v>1752.4396028214919</v>
      </c>
      <c r="R202" s="238" t="s">
        <v>61</v>
      </c>
      <c r="S202" s="239">
        <f t="shared" ref="S202:AE202" si="1648">S169+S185+S105</f>
        <v>0</v>
      </c>
      <c r="T202" s="239">
        <f t="shared" si="1648"/>
        <v>0</v>
      </c>
      <c r="U202" s="239">
        <f t="shared" si="1648"/>
        <v>0</v>
      </c>
      <c r="V202" s="239">
        <f t="shared" si="1648"/>
        <v>0</v>
      </c>
      <c r="W202" s="239">
        <f t="shared" si="1648"/>
        <v>0</v>
      </c>
      <c r="X202" s="239">
        <f t="shared" si="1648"/>
        <v>0</v>
      </c>
      <c r="Y202" s="239">
        <f t="shared" si="1648"/>
        <v>0</v>
      </c>
      <c r="Z202" s="239">
        <f t="shared" si="1648"/>
        <v>0</v>
      </c>
      <c r="AA202" s="239">
        <f t="shared" si="1648"/>
        <v>0</v>
      </c>
      <c r="AB202" s="239">
        <f t="shared" si="1648"/>
        <v>0</v>
      </c>
      <c r="AC202" s="239">
        <f t="shared" si="1648"/>
        <v>0</v>
      </c>
      <c r="AD202" s="239">
        <f t="shared" si="1648"/>
        <v>0</v>
      </c>
      <c r="AE202" s="239">
        <f t="shared" si="1648"/>
        <v>0</v>
      </c>
      <c r="AH202" s="238" t="s">
        <v>61</v>
      </c>
      <c r="AI202" s="239">
        <f t="shared" ref="AI202:AU202" si="1649">AI169+AI185+AI105</f>
        <v>0</v>
      </c>
      <c r="AJ202" s="239">
        <f t="shared" si="1649"/>
        <v>0</v>
      </c>
      <c r="AK202" s="239">
        <f t="shared" si="1649"/>
        <v>0</v>
      </c>
      <c r="AL202" s="239">
        <f t="shared" si="1649"/>
        <v>0</v>
      </c>
      <c r="AM202" s="239">
        <f t="shared" si="1649"/>
        <v>0</v>
      </c>
      <c r="AN202" s="239">
        <f t="shared" si="1649"/>
        <v>0</v>
      </c>
      <c r="AO202" s="239">
        <f t="shared" si="1649"/>
        <v>0</v>
      </c>
      <c r="AP202" s="239">
        <f t="shared" si="1649"/>
        <v>0</v>
      </c>
      <c r="AQ202" s="239">
        <f t="shared" si="1649"/>
        <v>0</v>
      </c>
      <c r="AR202" s="239">
        <f t="shared" si="1649"/>
        <v>0</v>
      </c>
      <c r="AS202" s="239">
        <f t="shared" si="1649"/>
        <v>0</v>
      </c>
      <c r="AT202" s="239">
        <f t="shared" si="1649"/>
        <v>67975.244494094062</v>
      </c>
      <c r="AU202" s="239">
        <f t="shared" si="1649"/>
        <v>67975.244494094062</v>
      </c>
      <c r="AX202" s="238" t="s">
        <v>61</v>
      </c>
      <c r="AY202" s="239">
        <f t="shared" ref="AY202:BK202" si="1650">AY169+AY185+AY105</f>
        <v>0</v>
      </c>
      <c r="AZ202" s="239">
        <f t="shared" si="1650"/>
        <v>0</v>
      </c>
      <c r="BA202" s="239">
        <f t="shared" si="1650"/>
        <v>0</v>
      </c>
      <c r="BB202" s="239">
        <f t="shared" si="1650"/>
        <v>0</v>
      </c>
      <c r="BC202" s="239">
        <f t="shared" si="1650"/>
        <v>0</v>
      </c>
      <c r="BD202" s="239">
        <f t="shared" si="1650"/>
        <v>0</v>
      </c>
      <c r="BE202" s="239">
        <f t="shared" si="1650"/>
        <v>0</v>
      </c>
      <c r="BF202" s="239">
        <f t="shared" si="1650"/>
        <v>0</v>
      </c>
      <c r="BG202" s="239">
        <f t="shared" si="1650"/>
        <v>0</v>
      </c>
      <c r="BH202" s="239">
        <f t="shared" si="1650"/>
        <v>0</v>
      </c>
      <c r="BI202" s="239">
        <f t="shared" si="1650"/>
        <v>0</v>
      </c>
      <c r="BJ202" s="239">
        <f t="shared" si="1650"/>
        <v>0</v>
      </c>
      <c r="BK202" s="239">
        <f t="shared" si="1650"/>
        <v>0</v>
      </c>
      <c r="CR202" s="239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</row>
    <row r="203" spans="1:160" s="238" customFormat="1" x14ac:dyDescent="0.35">
      <c r="A203" s="242"/>
      <c r="B203" s="238" t="s">
        <v>60</v>
      </c>
      <c r="C203" s="239">
        <f t="shared" si="1635"/>
        <v>15921.084889716181</v>
      </c>
      <c r="D203" s="239">
        <f t="shared" si="1635"/>
        <v>21228.113186288243</v>
      </c>
      <c r="E203" s="239">
        <f t="shared" si="1635"/>
        <v>28750.552196719073</v>
      </c>
      <c r="F203" s="239">
        <f t="shared" si="1635"/>
        <v>313638.31040908565</v>
      </c>
      <c r="G203" s="239">
        <f t="shared" si="1635"/>
        <v>64412.941325915192</v>
      </c>
      <c r="H203" s="239">
        <f t="shared" si="1635"/>
        <v>37149.198076004424</v>
      </c>
      <c r="I203" s="239">
        <f t="shared" si="1635"/>
        <v>37695.00289291198</v>
      </c>
      <c r="J203" s="239">
        <f t="shared" si="1635"/>
        <v>42456.226372576486</v>
      </c>
      <c r="K203" s="239">
        <f t="shared" si="1635"/>
        <v>325764.69052955462</v>
      </c>
      <c r="L203" s="239">
        <f t="shared" si="1635"/>
        <v>484547.12465068419</v>
      </c>
      <c r="M203" s="239">
        <f t="shared" si="1635"/>
        <v>840423.71507611289</v>
      </c>
      <c r="N203" s="239">
        <f t="shared" si="1635"/>
        <v>424148.57190190302</v>
      </c>
      <c r="O203" s="239">
        <f t="shared" si="1635"/>
        <v>2636135.531507472</v>
      </c>
      <c r="R203" s="238" t="s">
        <v>60</v>
      </c>
      <c r="S203" s="239">
        <f t="shared" ref="S203:AE203" si="1651">S170+S186+S106</f>
        <v>45727.290278755689</v>
      </c>
      <c r="T203" s="239">
        <f t="shared" si="1651"/>
        <v>128886.94727242625</v>
      </c>
      <c r="U203" s="239">
        <f t="shared" si="1651"/>
        <v>60969.720371674259</v>
      </c>
      <c r="V203" s="239">
        <f t="shared" si="1651"/>
        <v>368768.32083906932</v>
      </c>
      <c r="W203" s="239">
        <f t="shared" si="1651"/>
        <v>1059981.2951653651</v>
      </c>
      <c r="X203" s="239">
        <f t="shared" si="1651"/>
        <v>1315072.1769913111</v>
      </c>
      <c r="Y203" s="239">
        <f t="shared" si="1651"/>
        <v>626206.51845120196</v>
      </c>
      <c r="Z203" s="239">
        <f t="shared" si="1651"/>
        <v>1142753.2122426992</v>
      </c>
      <c r="AA203" s="239">
        <f t="shared" si="1651"/>
        <v>3325365.0720119947</v>
      </c>
      <c r="AB203" s="239">
        <f t="shared" si="1651"/>
        <v>2377479.924872437</v>
      </c>
      <c r="AC203" s="239">
        <f t="shared" si="1651"/>
        <v>2656653.6398744127</v>
      </c>
      <c r="AD203" s="239">
        <f t="shared" si="1651"/>
        <v>11626868.944899958</v>
      </c>
      <c r="AE203" s="239">
        <f t="shared" si="1651"/>
        <v>24734733.063271306</v>
      </c>
      <c r="AH203" s="238" t="s">
        <v>60</v>
      </c>
      <c r="AI203" s="239">
        <f t="shared" ref="AI203:AU203" si="1652">AI170+AI186+AI106</f>
        <v>2480303.2478729635</v>
      </c>
      <c r="AJ203" s="239">
        <f t="shared" si="1652"/>
        <v>13226.973977032854</v>
      </c>
      <c r="AK203" s="239">
        <f t="shared" si="1652"/>
        <v>13226.973977032854</v>
      </c>
      <c r="AL203" s="239">
        <f t="shared" si="1652"/>
        <v>13226.973977032854</v>
      </c>
      <c r="AM203" s="239">
        <f t="shared" si="1652"/>
        <v>19840.460965549279</v>
      </c>
      <c r="AN203" s="239">
        <f t="shared" si="1652"/>
        <v>23147.204459807497</v>
      </c>
      <c r="AO203" s="239">
        <f t="shared" si="1652"/>
        <v>774731.15528502793</v>
      </c>
      <c r="AP203" s="239">
        <f t="shared" si="1652"/>
        <v>34767.258368475261</v>
      </c>
      <c r="AQ203" s="239">
        <f t="shared" si="1652"/>
        <v>542304.9055986508</v>
      </c>
      <c r="AR203" s="239">
        <f t="shared" si="1652"/>
        <v>33067.434942582135</v>
      </c>
      <c r="AS203" s="239">
        <f t="shared" si="1652"/>
        <v>49601.152413873198</v>
      </c>
      <c r="AT203" s="239">
        <f t="shared" si="1652"/>
        <v>4939323.8385798549</v>
      </c>
      <c r="AU203" s="239">
        <f t="shared" si="1652"/>
        <v>8936767.5804178827</v>
      </c>
      <c r="AX203" s="238" t="s">
        <v>60</v>
      </c>
      <c r="AY203" s="239">
        <f t="shared" ref="AY203:BK203" si="1653">AY170+AY186+AY106</f>
        <v>1484.4684132035422</v>
      </c>
      <c r="AZ203" s="239">
        <f t="shared" si="1653"/>
        <v>1979.2912176047232</v>
      </c>
      <c r="BA203" s="239">
        <f t="shared" si="1653"/>
        <v>1979.2912176047232</v>
      </c>
      <c r="BB203" s="239">
        <f t="shared" si="1653"/>
        <v>1979.2912176047232</v>
      </c>
      <c r="BC203" s="239">
        <f t="shared" si="1653"/>
        <v>2968.9368264070845</v>
      </c>
      <c r="BD203" s="239">
        <f t="shared" si="1653"/>
        <v>3463.7596308082657</v>
      </c>
      <c r="BE203" s="239">
        <f t="shared" si="1653"/>
        <v>3463.7596308082657</v>
      </c>
      <c r="BF203" s="239">
        <f t="shared" si="1653"/>
        <v>953515.73809835094</v>
      </c>
      <c r="BG203" s="239">
        <f t="shared" si="1653"/>
        <v>4453.4052396106272</v>
      </c>
      <c r="BH203" s="239">
        <f t="shared" si="1653"/>
        <v>4948.2280440118075</v>
      </c>
      <c r="BI203" s="239">
        <f t="shared" si="1653"/>
        <v>7422.3420660177117</v>
      </c>
      <c r="BJ203" s="239">
        <f t="shared" si="1653"/>
        <v>458199.73524828634</v>
      </c>
      <c r="BK203" s="239">
        <f t="shared" si="1653"/>
        <v>1445858.2468503187</v>
      </c>
      <c r="CR203" s="239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</row>
    <row r="204" spans="1:160" s="238" customFormat="1" x14ac:dyDescent="0.35">
      <c r="A204" s="242"/>
      <c r="B204" s="238" t="s">
        <v>59</v>
      </c>
      <c r="C204" s="239">
        <f t="shared" si="1635"/>
        <v>458402.87579554558</v>
      </c>
      <c r="D204" s="239">
        <f t="shared" si="1635"/>
        <v>1084914.0192646817</v>
      </c>
      <c r="E204" s="239">
        <f t="shared" si="1635"/>
        <v>713522.23364843917</v>
      </c>
      <c r="F204" s="239">
        <f t="shared" si="1635"/>
        <v>1377991.5594117492</v>
      </c>
      <c r="G204" s="239">
        <f t="shared" si="1635"/>
        <v>1178239.9913966365</v>
      </c>
      <c r="H204" s="239">
        <f t="shared" si="1635"/>
        <v>1260708.8060316606</v>
      </c>
      <c r="I204" s="239">
        <f t="shared" si="1635"/>
        <v>1178265.1061482725</v>
      </c>
      <c r="J204" s="239">
        <f t="shared" si="1635"/>
        <v>1581677.9220610133</v>
      </c>
      <c r="K204" s="239">
        <f t="shared" si="1635"/>
        <v>1821471.7387608574</v>
      </c>
      <c r="L204" s="239">
        <f t="shared" si="1635"/>
        <v>1848076.6292812</v>
      </c>
      <c r="M204" s="239">
        <f t="shared" si="1635"/>
        <v>3062500.0144887278</v>
      </c>
      <c r="N204" s="239">
        <f t="shared" si="1635"/>
        <v>5340018.1320632044</v>
      </c>
      <c r="O204" s="239">
        <f t="shared" si="1635"/>
        <v>20905789.028351989</v>
      </c>
      <c r="R204" s="238" t="s">
        <v>59</v>
      </c>
      <c r="S204" s="239">
        <f t="shared" ref="S204:AE204" si="1654">S171+S187+S107</f>
        <v>1215725.6578638759</v>
      </c>
      <c r="T204" s="239">
        <f t="shared" si="1654"/>
        <v>1941815.3248219402</v>
      </c>
      <c r="U204" s="239">
        <f t="shared" si="1654"/>
        <v>1351757.2589649281</v>
      </c>
      <c r="V204" s="239">
        <f t="shared" si="1654"/>
        <v>1852988.949601769</v>
      </c>
      <c r="W204" s="239">
        <f t="shared" si="1654"/>
        <v>2100183.1826625727</v>
      </c>
      <c r="X204" s="239">
        <f t="shared" si="1654"/>
        <v>2331682.6229201439</v>
      </c>
      <c r="Y204" s="239">
        <f t="shared" si="1654"/>
        <v>2331447.5984277776</v>
      </c>
      <c r="Z204" s="239">
        <f t="shared" si="1654"/>
        <v>2786188.2172064413</v>
      </c>
      <c r="AA204" s="239">
        <f t="shared" si="1654"/>
        <v>3305773.0293644513</v>
      </c>
      <c r="AB204" s="239">
        <f t="shared" si="1654"/>
        <v>3775775.9557453352</v>
      </c>
      <c r="AC204" s="239">
        <f t="shared" si="1654"/>
        <v>5449194.4741910519</v>
      </c>
      <c r="AD204" s="239">
        <f t="shared" si="1654"/>
        <v>10753058.301363802</v>
      </c>
      <c r="AE204" s="239">
        <f t="shared" si="1654"/>
        <v>39195590.573134087</v>
      </c>
      <c r="AH204" s="238" t="s">
        <v>59</v>
      </c>
      <c r="AI204" s="239">
        <f t="shared" ref="AI204:AU204" si="1655">AI171+AI187+AI107</f>
        <v>335742.069698315</v>
      </c>
      <c r="AJ204" s="239">
        <f t="shared" si="1655"/>
        <v>404696.60969257192</v>
      </c>
      <c r="AK204" s="239">
        <f t="shared" si="1655"/>
        <v>275451.73307170917</v>
      </c>
      <c r="AL204" s="239">
        <f t="shared" si="1655"/>
        <v>466347.93651238049</v>
      </c>
      <c r="AM204" s="239">
        <f t="shared" si="1655"/>
        <v>414157.79157929029</v>
      </c>
      <c r="AN204" s="239">
        <f t="shared" si="1655"/>
        <v>482040.53287549107</v>
      </c>
      <c r="AO204" s="239">
        <f t="shared" si="1655"/>
        <v>541807.81469045463</v>
      </c>
      <c r="AP204" s="239">
        <f t="shared" si="1655"/>
        <v>553393.64232081082</v>
      </c>
      <c r="AQ204" s="239">
        <f t="shared" si="1655"/>
        <v>683223.90551861923</v>
      </c>
      <c r="AR204" s="239">
        <f t="shared" si="1655"/>
        <v>707894.2272263841</v>
      </c>
      <c r="AS204" s="239">
        <f t="shared" si="1655"/>
        <v>1288762.6398894985</v>
      </c>
      <c r="AT204" s="239">
        <f t="shared" si="1655"/>
        <v>1793071.1209840043</v>
      </c>
      <c r="AU204" s="239">
        <f t="shared" si="1655"/>
        <v>7946590.0240595303</v>
      </c>
      <c r="AX204" s="238" t="s">
        <v>59</v>
      </c>
      <c r="AY204" s="239">
        <f t="shared" ref="AY204:BK204" si="1656">AY171+AY187+AY107</f>
        <v>30914.054704963768</v>
      </c>
      <c r="AZ204" s="239">
        <f t="shared" si="1656"/>
        <v>41218.739606618357</v>
      </c>
      <c r="BA204" s="239">
        <f t="shared" si="1656"/>
        <v>41218.739606618357</v>
      </c>
      <c r="BB204" s="239">
        <f t="shared" si="1656"/>
        <v>41218.739606618357</v>
      </c>
      <c r="BC204" s="239">
        <f t="shared" si="1656"/>
        <v>61828.109409927536</v>
      </c>
      <c r="BD204" s="239">
        <f t="shared" si="1656"/>
        <v>72132.794311582125</v>
      </c>
      <c r="BE204" s="239">
        <f t="shared" si="1656"/>
        <v>72132.794311582125</v>
      </c>
      <c r="BF204" s="239">
        <f t="shared" si="1656"/>
        <v>162721.61416848225</v>
      </c>
      <c r="BG204" s="239">
        <f t="shared" si="1656"/>
        <v>92742.16411489129</v>
      </c>
      <c r="BH204" s="239">
        <f t="shared" si="1656"/>
        <v>103046.84901654589</v>
      </c>
      <c r="BI204" s="239">
        <f t="shared" si="1656"/>
        <v>178032.28291659689</v>
      </c>
      <c r="BJ204" s="239">
        <f t="shared" si="1656"/>
        <v>256471.12852554736</v>
      </c>
      <c r="BK204" s="239">
        <f t="shared" si="1656"/>
        <v>1153678.0102999744</v>
      </c>
      <c r="CR204" s="239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</row>
    <row r="205" spans="1:160" s="238" customFormat="1" x14ac:dyDescent="0.35">
      <c r="A205" s="242"/>
      <c r="B205" s="238" t="s">
        <v>58</v>
      </c>
      <c r="C205" s="239">
        <f t="shared" si="1635"/>
        <v>0</v>
      </c>
      <c r="D205" s="239">
        <f t="shared" si="1635"/>
        <v>0</v>
      </c>
      <c r="E205" s="239">
        <f t="shared" si="1635"/>
        <v>0</v>
      </c>
      <c r="F205" s="239">
        <f t="shared" si="1635"/>
        <v>0</v>
      </c>
      <c r="G205" s="239">
        <f t="shared" si="1635"/>
        <v>0</v>
      </c>
      <c r="H205" s="239">
        <f t="shared" si="1635"/>
        <v>0</v>
      </c>
      <c r="I205" s="239">
        <f t="shared" si="1635"/>
        <v>4020.610064660747</v>
      </c>
      <c r="J205" s="239">
        <f t="shared" si="1635"/>
        <v>588.7734585811022</v>
      </c>
      <c r="K205" s="239">
        <f t="shared" si="1635"/>
        <v>0</v>
      </c>
      <c r="L205" s="239">
        <f t="shared" si="1635"/>
        <v>0</v>
      </c>
      <c r="M205" s="239">
        <f t="shared" si="1635"/>
        <v>33713.303959449069</v>
      </c>
      <c r="N205" s="239">
        <f t="shared" si="1635"/>
        <v>22633.104228525259</v>
      </c>
      <c r="O205" s="239">
        <f t="shared" si="1635"/>
        <v>60955.791711216174</v>
      </c>
      <c r="R205" s="238" t="s">
        <v>58</v>
      </c>
      <c r="S205" s="239">
        <f t="shared" ref="S205:AE205" si="1657">S172+S188+S108</f>
        <v>0</v>
      </c>
      <c r="T205" s="239">
        <f t="shared" si="1657"/>
        <v>0</v>
      </c>
      <c r="U205" s="239">
        <f t="shared" si="1657"/>
        <v>0</v>
      </c>
      <c r="V205" s="239">
        <f t="shared" si="1657"/>
        <v>0</v>
      </c>
      <c r="W205" s="239">
        <f t="shared" si="1657"/>
        <v>0</v>
      </c>
      <c r="X205" s="239">
        <f t="shared" si="1657"/>
        <v>57348.86423986256</v>
      </c>
      <c r="Y205" s="239">
        <f t="shared" si="1657"/>
        <v>318316.04635846999</v>
      </c>
      <c r="Z205" s="239">
        <f t="shared" si="1657"/>
        <v>88728.215273727619</v>
      </c>
      <c r="AA205" s="239">
        <f t="shared" si="1657"/>
        <v>0</v>
      </c>
      <c r="AB205" s="239">
        <f t="shared" si="1657"/>
        <v>98610.060557478384</v>
      </c>
      <c r="AC205" s="239">
        <f t="shared" si="1657"/>
        <v>374500.51146550791</v>
      </c>
      <c r="AD205" s="239">
        <f t="shared" si="1657"/>
        <v>212147.43717036213</v>
      </c>
      <c r="AE205" s="239">
        <f t="shared" si="1657"/>
        <v>1149651.1350654087</v>
      </c>
      <c r="AH205" s="238" t="s">
        <v>58</v>
      </c>
      <c r="AI205" s="239">
        <f t="shared" ref="AI205:AU205" si="1658">AI172+AI188+AI108</f>
        <v>0</v>
      </c>
      <c r="AJ205" s="239">
        <f t="shared" si="1658"/>
        <v>0</v>
      </c>
      <c r="AK205" s="239">
        <f t="shared" si="1658"/>
        <v>0</v>
      </c>
      <c r="AL205" s="239">
        <f t="shared" si="1658"/>
        <v>0</v>
      </c>
      <c r="AM205" s="239">
        <f t="shared" si="1658"/>
        <v>25839.203940030722</v>
      </c>
      <c r="AN205" s="239">
        <f t="shared" si="1658"/>
        <v>0</v>
      </c>
      <c r="AO205" s="239">
        <f t="shared" si="1658"/>
        <v>82534.67454733749</v>
      </c>
      <c r="AP205" s="239">
        <f t="shared" si="1658"/>
        <v>82534.67454733749</v>
      </c>
      <c r="AQ205" s="239">
        <f t="shared" si="1658"/>
        <v>0</v>
      </c>
      <c r="AR205" s="239">
        <f t="shared" si="1658"/>
        <v>114271.75720229257</v>
      </c>
      <c r="AS205" s="239">
        <f t="shared" si="1658"/>
        <v>15622.000396738027</v>
      </c>
      <c r="AT205" s="239">
        <f t="shared" si="1658"/>
        <v>111343.39551729026</v>
      </c>
      <c r="AU205" s="239">
        <f t="shared" si="1658"/>
        <v>432145.70615102659</v>
      </c>
      <c r="AX205" s="238" t="s">
        <v>58</v>
      </c>
      <c r="AY205" s="239">
        <f t="shared" ref="AY205:BK205" si="1659">AY172+AY188+AY108</f>
        <v>0</v>
      </c>
      <c r="AZ205" s="239">
        <f t="shared" si="1659"/>
        <v>0</v>
      </c>
      <c r="BA205" s="239">
        <f t="shared" si="1659"/>
        <v>0</v>
      </c>
      <c r="BB205" s="239">
        <f t="shared" si="1659"/>
        <v>0</v>
      </c>
      <c r="BC205" s="239">
        <f t="shared" si="1659"/>
        <v>0</v>
      </c>
      <c r="BD205" s="239">
        <f t="shared" si="1659"/>
        <v>0</v>
      </c>
      <c r="BE205" s="239">
        <f t="shared" si="1659"/>
        <v>20148.336720353785</v>
      </c>
      <c r="BF205" s="239">
        <f t="shared" si="1659"/>
        <v>20148.336720353785</v>
      </c>
      <c r="BG205" s="239">
        <f t="shared" si="1659"/>
        <v>0</v>
      </c>
      <c r="BH205" s="239">
        <f t="shared" si="1659"/>
        <v>0</v>
      </c>
      <c r="BI205" s="239">
        <f t="shared" si="1659"/>
        <v>134147.36325826749</v>
      </c>
      <c r="BJ205" s="239">
        <f t="shared" si="1659"/>
        <v>0</v>
      </c>
      <c r="BK205" s="239">
        <f t="shared" si="1659"/>
        <v>174444.03669897508</v>
      </c>
      <c r="CR205" s="239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</row>
    <row r="206" spans="1:160" s="238" customFormat="1" x14ac:dyDescent="0.35">
      <c r="A206" s="242"/>
      <c r="B206" s="238" t="s">
        <v>57</v>
      </c>
      <c r="C206" s="239">
        <f t="shared" si="1635"/>
        <v>5970.4068336435676</v>
      </c>
      <c r="D206" s="239">
        <f t="shared" si="1635"/>
        <v>7960.5424448580907</v>
      </c>
      <c r="E206" s="239">
        <f t="shared" si="1635"/>
        <v>7960.5424448580907</v>
      </c>
      <c r="F206" s="239">
        <f t="shared" si="1635"/>
        <v>7960.5424448580907</v>
      </c>
      <c r="G206" s="239">
        <f t="shared" si="1635"/>
        <v>11940.813667287135</v>
      </c>
      <c r="H206" s="239">
        <f t="shared" si="1635"/>
        <v>13930.949278501659</v>
      </c>
      <c r="I206" s="239">
        <f t="shared" si="1635"/>
        <v>13930.949278501659</v>
      </c>
      <c r="J206" s="239">
        <f t="shared" si="1635"/>
        <v>15921.084889716181</v>
      </c>
      <c r="K206" s="239">
        <f t="shared" si="1635"/>
        <v>17911.220500930704</v>
      </c>
      <c r="L206" s="239">
        <f t="shared" si="1635"/>
        <v>19901.356112145226</v>
      </c>
      <c r="M206" s="239">
        <f t="shared" si="1635"/>
        <v>29852.03416821784</v>
      </c>
      <c r="N206" s="239">
        <f t="shared" si="1635"/>
        <v>45773.119057934025</v>
      </c>
      <c r="O206" s="239">
        <f t="shared" si="1635"/>
        <v>199013.56112145228</v>
      </c>
      <c r="R206" s="238" t="s">
        <v>57</v>
      </c>
      <c r="S206" s="239">
        <f t="shared" ref="S206:AE206" si="1660">S173+S189+S109</f>
        <v>17147.733854533381</v>
      </c>
      <c r="T206" s="239">
        <f t="shared" si="1660"/>
        <v>22863.645139377848</v>
      </c>
      <c r="U206" s="239">
        <f t="shared" si="1660"/>
        <v>22863.645139377848</v>
      </c>
      <c r="V206" s="239">
        <f t="shared" si="1660"/>
        <v>235925.62279426368</v>
      </c>
      <c r="W206" s="239">
        <f t="shared" si="1660"/>
        <v>93508.528829736315</v>
      </c>
      <c r="X206" s="239">
        <f t="shared" si="1660"/>
        <v>40011.378993911232</v>
      </c>
      <c r="Y206" s="239">
        <f t="shared" si="1660"/>
        <v>40011.378993911232</v>
      </c>
      <c r="Z206" s="239">
        <f t="shared" si="1660"/>
        <v>362416.32353643671</v>
      </c>
      <c r="AA206" s="239">
        <f t="shared" si="1660"/>
        <v>51443.201563600145</v>
      </c>
      <c r="AB206" s="239">
        <f t="shared" si="1660"/>
        <v>433177.24241347931</v>
      </c>
      <c r="AC206" s="239">
        <f t="shared" si="1660"/>
        <v>173681.12654906549</v>
      </c>
      <c r="AD206" s="239">
        <f t="shared" si="1660"/>
        <v>430152.74430656858</v>
      </c>
      <c r="AE206" s="239">
        <f t="shared" si="1660"/>
        <v>1923202.5721142616</v>
      </c>
      <c r="AH206" s="238" t="s">
        <v>57</v>
      </c>
      <c r="AI206" s="239">
        <f t="shared" ref="AI206:AU206" si="1661">AI173+AI189+AI109</f>
        <v>883956.90550181526</v>
      </c>
      <c r="AJ206" s="239">
        <f t="shared" si="1661"/>
        <v>4960.1152413873197</v>
      </c>
      <c r="AK206" s="239">
        <f t="shared" si="1661"/>
        <v>4960.1152413873197</v>
      </c>
      <c r="AL206" s="239">
        <f t="shared" si="1661"/>
        <v>4960.1152413873197</v>
      </c>
      <c r="AM206" s="239">
        <f t="shared" si="1661"/>
        <v>437068.08545395907</v>
      </c>
      <c r="AN206" s="239">
        <f t="shared" si="1661"/>
        <v>8680.201672427811</v>
      </c>
      <c r="AO206" s="239">
        <f t="shared" si="1661"/>
        <v>8680.201672427811</v>
      </c>
      <c r="AP206" s="239">
        <f t="shared" si="1661"/>
        <v>9920.2304827746393</v>
      </c>
      <c r="AQ206" s="239">
        <f t="shared" si="1661"/>
        <v>543590.76695082849</v>
      </c>
      <c r="AR206" s="239">
        <f t="shared" si="1661"/>
        <v>12400.288103468301</v>
      </c>
      <c r="AS206" s="239">
        <f t="shared" si="1661"/>
        <v>18600.432155202448</v>
      </c>
      <c r="AT206" s="239">
        <f t="shared" si="1661"/>
        <v>135395.17668915592</v>
      </c>
      <c r="AU206" s="239">
        <f t="shared" si="1661"/>
        <v>2073172.6344062213</v>
      </c>
      <c r="AX206" s="238" t="s">
        <v>57</v>
      </c>
      <c r="AY206" s="239">
        <f t="shared" ref="AY206:BK206" si="1662">AY173+AY189+AY109</f>
        <v>556.67565495132828</v>
      </c>
      <c r="AZ206" s="239">
        <f t="shared" si="1662"/>
        <v>742.23420660177112</v>
      </c>
      <c r="BA206" s="239">
        <f t="shared" si="1662"/>
        <v>742.23420660177112</v>
      </c>
      <c r="BB206" s="239">
        <f t="shared" si="1662"/>
        <v>742.23420660177112</v>
      </c>
      <c r="BC206" s="239">
        <f t="shared" si="1662"/>
        <v>1113.3513099026566</v>
      </c>
      <c r="BD206" s="239">
        <f t="shared" si="1662"/>
        <v>1298.9098615530995</v>
      </c>
      <c r="BE206" s="239">
        <f t="shared" si="1662"/>
        <v>1298.9098615530995</v>
      </c>
      <c r="BF206" s="239">
        <f t="shared" si="1662"/>
        <v>1484.4684132035422</v>
      </c>
      <c r="BG206" s="239">
        <f t="shared" si="1662"/>
        <v>1670.026964853985</v>
      </c>
      <c r="BH206" s="239">
        <f t="shared" si="1662"/>
        <v>1855.5855165044279</v>
      </c>
      <c r="BI206" s="239">
        <f t="shared" si="1662"/>
        <v>2783.3782747566415</v>
      </c>
      <c r="BJ206" s="239">
        <f t="shared" si="1662"/>
        <v>4267.8466879601847</v>
      </c>
      <c r="BK206" s="239">
        <f t="shared" si="1662"/>
        <v>18555.855165044279</v>
      </c>
      <c r="CR206" s="239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</row>
    <row r="207" spans="1:160" s="238" customFormat="1" x14ac:dyDescent="0.35">
      <c r="A207" s="242"/>
      <c r="B207" s="238" t="s">
        <v>56</v>
      </c>
      <c r="C207" s="239">
        <f t="shared" si="1635"/>
        <v>0</v>
      </c>
      <c r="D207" s="239">
        <f t="shared" si="1635"/>
        <v>0</v>
      </c>
      <c r="E207" s="239">
        <f t="shared" si="1635"/>
        <v>0</v>
      </c>
      <c r="F207" s="239">
        <f t="shared" si="1635"/>
        <v>0</v>
      </c>
      <c r="G207" s="239">
        <f t="shared" si="1635"/>
        <v>0</v>
      </c>
      <c r="H207" s="239">
        <f t="shared" si="1635"/>
        <v>0</v>
      </c>
      <c r="I207" s="239">
        <f t="shared" si="1635"/>
        <v>0</v>
      </c>
      <c r="J207" s="239">
        <f t="shared" si="1635"/>
        <v>0</v>
      </c>
      <c r="K207" s="239">
        <f t="shared" si="1635"/>
        <v>0</v>
      </c>
      <c r="L207" s="239">
        <f t="shared" si="1635"/>
        <v>0</v>
      </c>
      <c r="M207" s="239">
        <f t="shared" si="1635"/>
        <v>0</v>
      </c>
      <c r="N207" s="239">
        <f t="shared" si="1635"/>
        <v>0</v>
      </c>
      <c r="O207" s="239">
        <f t="shared" si="1635"/>
        <v>0</v>
      </c>
      <c r="R207" s="238" t="s">
        <v>56</v>
      </c>
      <c r="S207" s="239">
        <f t="shared" ref="S207:AE207" si="1663">S174+S190+S110</f>
        <v>0</v>
      </c>
      <c r="T207" s="239">
        <f t="shared" si="1663"/>
        <v>0</v>
      </c>
      <c r="U207" s="239">
        <f t="shared" si="1663"/>
        <v>0</v>
      </c>
      <c r="V207" s="239">
        <f t="shared" si="1663"/>
        <v>0</v>
      </c>
      <c r="W207" s="239">
        <f t="shared" si="1663"/>
        <v>0</v>
      </c>
      <c r="X207" s="239">
        <f t="shared" si="1663"/>
        <v>0</v>
      </c>
      <c r="Y207" s="239">
        <f t="shared" si="1663"/>
        <v>0</v>
      </c>
      <c r="Z207" s="239">
        <f t="shared" si="1663"/>
        <v>0</v>
      </c>
      <c r="AA207" s="239">
        <f t="shared" si="1663"/>
        <v>0</v>
      </c>
      <c r="AB207" s="239">
        <f t="shared" si="1663"/>
        <v>0</v>
      </c>
      <c r="AC207" s="239">
        <f t="shared" si="1663"/>
        <v>0</v>
      </c>
      <c r="AD207" s="239">
        <f t="shared" si="1663"/>
        <v>0</v>
      </c>
      <c r="AE207" s="239">
        <f t="shared" si="1663"/>
        <v>0</v>
      </c>
      <c r="AH207" s="238" t="s">
        <v>56</v>
      </c>
      <c r="AI207" s="239">
        <f t="shared" ref="AI207:AU207" si="1664">AI174+AI190+AI110</f>
        <v>0</v>
      </c>
      <c r="AJ207" s="239">
        <f t="shared" si="1664"/>
        <v>0</v>
      </c>
      <c r="AK207" s="239">
        <f t="shared" si="1664"/>
        <v>0</v>
      </c>
      <c r="AL207" s="239">
        <f t="shared" si="1664"/>
        <v>0</v>
      </c>
      <c r="AM207" s="239">
        <f t="shared" si="1664"/>
        <v>0</v>
      </c>
      <c r="AN207" s="239">
        <f t="shared" si="1664"/>
        <v>0</v>
      </c>
      <c r="AO207" s="239">
        <f t="shared" si="1664"/>
        <v>0</v>
      </c>
      <c r="AP207" s="239">
        <f t="shared" si="1664"/>
        <v>0</v>
      </c>
      <c r="AQ207" s="239">
        <f t="shared" si="1664"/>
        <v>262598.31491760717</v>
      </c>
      <c r="AR207" s="239">
        <f t="shared" si="1664"/>
        <v>0</v>
      </c>
      <c r="AS207" s="239">
        <f t="shared" si="1664"/>
        <v>0</v>
      </c>
      <c r="AT207" s="239">
        <f t="shared" si="1664"/>
        <v>3139241.8957917695</v>
      </c>
      <c r="AU207" s="239">
        <f t="shared" si="1664"/>
        <v>3401840.2107093767</v>
      </c>
      <c r="AX207" s="238" t="s">
        <v>56</v>
      </c>
      <c r="AY207" s="239">
        <f t="shared" ref="AY207:BK207" si="1665">AY174+AY190+AY110</f>
        <v>0</v>
      </c>
      <c r="AZ207" s="239">
        <f t="shared" si="1665"/>
        <v>0</v>
      </c>
      <c r="BA207" s="239">
        <f t="shared" si="1665"/>
        <v>0</v>
      </c>
      <c r="BB207" s="239">
        <f t="shared" si="1665"/>
        <v>0</v>
      </c>
      <c r="BC207" s="239">
        <f t="shared" si="1665"/>
        <v>0</v>
      </c>
      <c r="BD207" s="239">
        <f t="shared" si="1665"/>
        <v>0</v>
      </c>
      <c r="BE207" s="239">
        <f t="shared" si="1665"/>
        <v>0</v>
      </c>
      <c r="BF207" s="239">
        <f t="shared" si="1665"/>
        <v>0</v>
      </c>
      <c r="BG207" s="239">
        <f t="shared" si="1665"/>
        <v>0</v>
      </c>
      <c r="BH207" s="239">
        <f t="shared" si="1665"/>
        <v>0</v>
      </c>
      <c r="BI207" s="239">
        <f t="shared" si="1665"/>
        <v>0</v>
      </c>
      <c r="BJ207" s="239">
        <f t="shared" si="1665"/>
        <v>0</v>
      </c>
      <c r="BK207" s="239">
        <f t="shared" si="1665"/>
        <v>0</v>
      </c>
      <c r="CR207" s="239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</row>
    <row r="208" spans="1:160" s="238" customFormat="1" x14ac:dyDescent="0.35">
      <c r="A208" s="242"/>
      <c r="B208" s="238" t="s">
        <v>55</v>
      </c>
      <c r="C208" s="239">
        <f t="shared" si="1635"/>
        <v>3980.2712224290453</v>
      </c>
      <c r="D208" s="239">
        <f t="shared" si="1635"/>
        <v>5307.0282965720608</v>
      </c>
      <c r="E208" s="239">
        <f t="shared" si="1635"/>
        <v>5307.0282965720608</v>
      </c>
      <c r="F208" s="239">
        <f t="shared" si="1635"/>
        <v>5307.0282965720608</v>
      </c>
      <c r="G208" s="239">
        <f t="shared" si="1635"/>
        <v>7960.5424448580907</v>
      </c>
      <c r="H208" s="239">
        <f t="shared" si="1635"/>
        <v>9287.2995190011061</v>
      </c>
      <c r="I208" s="239">
        <f t="shared" si="1635"/>
        <v>9287.2995190011061</v>
      </c>
      <c r="J208" s="239">
        <f t="shared" si="1635"/>
        <v>28257.512084221584</v>
      </c>
      <c r="K208" s="239">
        <f t="shared" si="1635"/>
        <v>15963.875731927939</v>
      </c>
      <c r="L208" s="239">
        <f t="shared" si="1635"/>
        <v>13267.570741430152</v>
      </c>
      <c r="M208" s="239">
        <f t="shared" si="1635"/>
        <v>28723.08385768396</v>
      </c>
      <c r="N208" s="239">
        <f t="shared" si="1635"/>
        <v>66092.411654154625</v>
      </c>
      <c r="O208" s="239">
        <f t="shared" si="1635"/>
        <v>198740.95166442377</v>
      </c>
      <c r="R208" s="238" t="s">
        <v>55</v>
      </c>
      <c r="S208" s="239">
        <f t="shared" ref="S208:AE208" si="1666">S175+S191+S111</f>
        <v>133989.40816849217</v>
      </c>
      <c r="T208" s="239">
        <f t="shared" si="1666"/>
        <v>15242.430092918565</v>
      </c>
      <c r="U208" s="239">
        <f t="shared" si="1666"/>
        <v>15242.430092918565</v>
      </c>
      <c r="V208" s="239">
        <f t="shared" si="1666"/>
        <v>67247.568630222187</v>
      </c>
      <c r="W208" s="239">
        <f t="shared" si="1666"/>
        <v>47795.942488745713</v>
      </c>
      <c r="X208" s="239">
        <f t="shared" si="1666"/>
        <v>126403.44206007896</v>
      </c>
      <c r="Y208" s="239">
        <f t="shared" si="1666"/>
        <v>26674.25266260749</v>
      </c>
      <c r="Z208" s="239">
        <f t="shared" si="1666"/>
        <v>111285.04636607264</v>
      </c>
      <c r="AA208" s="239">
        <f t="shared" si="1666"/>
        <v>114199.43475004454</v>
      </c>
      <c r="AB208" s="239">
        <f t="shared" si="1666"/>
        <v>38106.075232296418</v>
      </c>
      <c r="AC208" s="239">
        <f t="shared" si="1666"/>
        <v>561518.26600122347</v>
      </c>
      <c r="AD208" s="239">
        <f t="shared" si="1666"/>
        <v>1003144.801405629</v>
      </c>
      <c r="AE208" s="239">
        <f t="shared" si="1666"/>
        <v>2260849.0979512497</v>
      </c>
      <c r="AH208" s="238" t="s">
        <v>55</v>
      </c>
      <c r="AI208" s="239">
        <f t="shared" ref="AI208:AU208" si="1667">AI175+AI191+AI111</f>
        <v>2480.0576206936598</v>
      </c>
      <c r="AJ208" s="239">
        <f t="shared" si="1667"/>
        <v>3306.7434942582136</v>
      </c>
      <c r="AK208" s="239">
        <f t="shared" si="1667"/>
        <v>3306.7434942582136</v>
      </c>
      <c r="AL208" s="239">
        <f t="shared" si="1667"/>
        <v>3306.7434942582136</v>
      </c>
      <c r="AM208" s="239">
        <f t="shared" si="1667"/>
        <v>4960.1152413873197</v>
      </c>
      <c r="AN208" s="239">
        <f t="shared" si="1667"/>
        <v>5786.8011149518743</v>
      </c>
      <c r="AO208" s="239">
        <f t="shared" si="1667"/>
        <v>5786.8011149518743</v>
      </c>
      <c r="AP208" s="239">
        <f t="shared" si="1667"/>
        <v>6613.4869885164271</v>
      </c>
      <c r="AQ208" s="239">
        <f t="shared" si="1667"/>
        <v>7440.1728620809808</v>
      </c>
      <c r="AR208" s="239">
        <f t="shared" si="1667"/>
        <v>8266.8587356455337</v>
      </c>
      <c r="AS208" s="239">
        <f t="shared" si="1667"/>
        <v>12400.2881034683</v>
      </c>
      <c r="AT208" s="239">
        <f t="shared" si="1667"/>
        <v>19013.775091984731</v>
      </c>
      <c r="AU208" s="239">
        <f t="shared" si="1667"/>
        <v>82668.587356455333</v>
      </c>
      <c r="AX208" s="238" t="s">
        <v>55</v>
      </c>
      <c r="AY208" s="239">
        <f t="shared" ref="AY208:BK208" si="1668">AY175+AY191+AY111</f>
        <v>371.11710330088556</v>
      </c>
      <c r="AZ208" s="239">
        <f t="shared" si="1668"/>
        <v>494.8228044011808</v>
      </c>
      <c r="BA208" s="239">
        <f t="shared" si="1668"/>
        <v>494.8228044011808</v>
      </c>
      <c r="BB208" s="239">
        <f t="shared" si="1668"/>
        <v>494.8228044011808</v>
      </c>
      <c r="BC208" s="239">
        <f t="shared" si="1668"/>
        <v>742.23420660177112</v>
      </c>
      <c r="BD208" s="239">
        <f t="shared" si="1668"/>
        <v>865.93990770206642</v>
      </c>
      <c r="BE208" s="239">
        <f t="shared" si="1668"/>
        <v>865.93990770206642</v>
      </c>
      <c r="BF208" s="239">
        <f t="shared" si="1668"/>
        <v>989.64560880236161</v>
      </c>
      <c r="BG208" s="239">
        <f t="shared" si="1668"/>
        <v>1113.3513099026568</v>
      </c>
      <c r="BH208" s="239">
        <f t="shared" si="1668"/>
        <v>1237.0570110029519</v>
      </c>
      <c r="BI208" s="239">
        <f t="shared" si="1668"/>
        <v>1855.5855165044279</v>
      </c>
      <c r="BJ208" s="239">
        <f t="shared" si="1668"/>
        <v>2845.2311253067896</v>
      </c>
      <c r="BK208" s="239">
        <f t="shared" si="1668"/>
        <v>12370.570110029519</v>
      </c>
      <c r="CR208" s="239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</row>
    <row r="209" spans="1:159" s="238" customFormat="1" x14ac:dyDescent="0.35">
      <c r="A209" s="242"/>
      <c r="B209" s="238" t="s">
        <v>54</v>
      </c>
      <c r="C209" s="239">
        <f t="shared" si="1635"/>
        <v>398.02712224290451</v>
      </c>
      <c r="D209" s="239">
        <f t="shared" si="1635"/>
        <v>530.70282965720605</v>
      </c>
      <c r="E209" s="239">
        <f t="shared" si="1635"/>
        <v>530.70282965720605</v>
      </c>
      <c r="F209" s="239">
        <f t="shared" si="1635"/>
        <v>530.70282965720605</v>
      </c>
      <c r="G209" s="239">
        <f t="shared" si="1635"/>
        <v>796.05424448580902</v>
      </c>
      <c r="H209" s="239">
        <f t="shared" si="1635"/>
        <v>928.72995190011068</v>
      </c>
      <c r="I209" s="239">
        <f t="shared" si="1635"/>
        <v>928.72995190011068</v>
      </c>
      <c r="J209" s="239">
        <f t="shared" si="1635"/>
        <v>1061.4056593144121</v>
      </c>
      <c r="K209" s="239">
        <f t="shared" si="1635"/>
        <v>1194.0813667287136</v>
      </c>
      <c r="L209" s="239">
        <f t="shared" si="1635"/>
        <v>1326.7570741430152</v>
      </c>
      <c r="M209" s="239">
        <f t="shared" si="1635"/>
        <v>26937.700748303982</v>
      </c>
      <c r="N209" s="239">
        <f t="shared" si="1635"/>
        <v>3051.5412705289345</v>
      </c>
      <c r="O209" s="239">
        <f t="shared" si="1635"/>
        <v>38215.135878519606</v>
      </c>
      <c r="R209" s="238" t="s">
        <v>54</v>
      </c>
      <c r="S209" s="239">
        <f t="shared" ref="S209:AE209" si="1669">S176+S192+S112</f>
        <v>1143.1822569688923</v>
      </c>
      <c r="T209" s="239">
        <f t="shared" si="1669"/>
        <v>1524.2430092918567</v>
      </c>
      <c r="U209" s="239">
        <f t="shared" si="1669"/>
        <v>1524.2430092918567</v>
      </c>
      <c r="V209" s="239">
        <f t="shared" si="1669"/>
        <v>1524.2430092918567</v>
      </c>
      <c r="W209" s="239">
        <f t="shared" si="1669"/>
        <v>2286.3645139377845</v>
      </c>
      <c r="X209" s="239">
        <f t="shared" si="1669"/>
        <v>2667.4252662607491</v>
      </c>
      <c r="Y209" s="239">
        <f t="shared" si="1669"/>
        <v>2667.4252662607491</v>
      </c>
      <c r="Z209" s="239">
        <f t="shared" si="1669"/>
        <v>3048.4860185837133</v>
      </c>
      <c r="AA209" s="239">
        <f t="shared" si="1669"/>
        <v>3429.5467709066766</v>
      </c>
      <c r="AB209" s="239">
        <f t="shared" si="1669"/>
        <v>3810.6075232296412</v>
      </c>
      <c r="AC209" s="239">
        <f t="shared" si="1669"/>
        <v>5715.9112848444611</v>
      </c>
      <c r="AD209" s="239">
        <f t="shared" si="1669"/>
        <v>411966.8229067662</v>
      </c>
      <c r="AE209" s="239">
        <f t="shared" si="1669"/>
        <v>441308.50083563442</v>
      </c>
      <c r="AH209" s="238" t="s">
        <v>54</v>
      </c>
      <c r="AI209" s="239">
        <f t="shared" ref="AI209:AU209" si="1670">AI176+AI192+AI112</f>
        <v>248.00576206936603</v>
      </c>
      <c r="AJ209" s="239">
        <f t="shared" si="1670"/>
        <v>330.67434942582139</v>
      </c>
      <c r="AK209" s="239">
        <f t="shared" si="1670"/>
        <v>330.67434942582139</v>
      </c>
      <c r="AL209" s="239">
        <f t="shared" si="1670"/>
        <v>330.67434942582139</v>
      </c>
      <c r="AM209" s="239">
        <f t="shared" si="1670"/>
        <v>496.01152413873206</v>
      </c>
      <c r="AN209" s="239">
        <f t="shared" si="1670"/>
        <v>578.68011149518748</v>
      </c>
      <c r="AO209" s="239">
        <f t="shared" si="1670"/>
        <v>578.68011149518748</v>
      </c>
      <c r="AP209" s="239">
        <f t="shared" si="1670"/>
        <v>661.34869885164278</v>
      </c>
      <c r="AQ209" s="239">
        <f t="shared" si="1670"/>
        <v>744.01728620809808</v>
      </c>
      <c r="AR209" s="239">
        <f t="shared" si="1670"/>
        <v>826.6858735645535</v>
      </c>
      <c r="AS209" s="239">
        <f t="shared" si="1670"/>
        <v>1240.0288103468299</v>
      </c>
      <c r="AT209" s="239">
        <f t="shared" si="1670"/>
        <v>1901.3775091984728</v>
      </c>
      <c r="AU209" s="239">
        <f t="shared" si="1670"/>
        <v>8266.8587356455355</v>
      </c>
      <c r="AX209" s="238" t="s">
        <v>54</v>
      </c>
      <c r="AY209" s="239">
        <f t="shared" ref="AY209:BK209" si="1671">AY176+AY192+AY112</f>
        <v>37.111710330088556</v>
      </c>
      <c r="AZ209" s="239">
        <f t="shared" si="1671"/>
        <v>49.482280440118075</v>
      </c>
      <c r="BA209" s="239">
        <f t="shared" si="1671"/>
        <v>49.482280440118075</v>
      </c>
      <c r="BB209" s="239">
        <f t="shared" si="1671"/>
        <v>49.482280440118075</v>
      </c>
      <c r="BC209" s="239">
        <f t="shared" si="1671"/>
        <v>74.223420660177112</v>
      </c>
      <c r="BD209" s="239">
        <f t="shared" si="1671"/>
        <v>86.593990770206631</v>
      </c>
      <c r="BE209" s="239">
        <f t="shared" si="1671"/>
        <v>86.593990770206631</v>
      </c>
      <c r="BF209" s="239">
        <f t="shared" si="1671"/>
        <v>98.964560880236149</v>
      </c>
      <c r="BG209" s="239">
        <f t="shared" si="1671"/>
        <v>111.33513099026567</v>
      </c>
      <c r="BH209" s="239">
        <f t="shared" si="1671"/>
        <v>123.7057011002952</v>
      </c>
      <c r="BI209" s="239">
        <f t="shared" si="1671"/>
        <v>185.55855165044278</v>
      </c>
      <c r="BJ209" s="239">
        <f t="shared" si="1671"/>
        <v>284.52311253067899</v>
      </c>
      <c r="BK209" s="239">
        <f t="shared" si="1671"/>
        <v>1237.0570110029521</v>
      </c>
      <c r="CR209" s="23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</row>
    <row r="210" spans="1:159" s="238" customFormat="1" x14ac:dyDescent="0.35">
      <c r="A210" s="242"/>
      <c r="B210" s="238" t="s">
        <v>43</v>
      </c>
      <c r="C210" s="239">
        <f t="shared" ref="C210:O210" si="1672">C177+C193+C113</f>
        <v>524873.40521011071</v>
      </c>
      <c r="D210" s="239">
        <f t="shared" si="1672"/>
        <v>1176242.068548335</v>
      </c>
      <c r="E210" s="239">
        <f t="shared" si="1672"/>
        <v>814927.21774539712</v>
      </c>
      <c r="F210" s="239">
        <f t="shared" si="1672"/>
        <v>1808961.3392986837</v>
      </c>
      <c r="G210" s="239">
        <f t="shared" si="1672"/>
        <v>1362126.6042951914</v>
      </c>
      <c r="H210" s="239">
        <f t="shared" si="1672"/>
        <v>1415806.7079989791</v>
      </c>
      <c r="I210" s="239">
        <f t="shared" si="1672"/>
        <v>1355719.4492503642</v>
      </c>
      <c r="J210" s="239">
        <f t="shared" si="1672"/>
        <v>1777164.8961161787</v>
      </c>
      <c r="K210" s="239">
        <f t="shared" si="1672"/>
        <v>2318554.2537866924</v>
      </c>
      <c r="L210" s="239">
        <f t="shared" si="1672"/>
        <v>2679152.4362237449</v>
      </c>
      <c r="M210" s="239">
        <f t="shared" si="1672"/>
        <v>4363081.9500988843</v>
      </c>
      <c r="N210" s="239">
        <f t="shared" si="1672"/>
        <v>6540607.2064710706</v>
      </c>
      <c r="O210" s="239">
        <f t="shared" si="1672"/>
        <v>26137217.535043634</v>
      </c>
      <c r="R210" s="238" t="s">
        <v>43</v>
      </c>
      <c r="S210" s="239">
        <f t="shared" ref="S210:AE210" si="1673">S177+S193+S113</f>
        <v>2097626.6314817169</v>
      </c>
      <c r="T210" s="239">
        <f t="shared" si="1673"/>
        <v>2464344.1174631501</v>
      </c>
      <c r="U210" s="239">
        <f t="shared" si="1673"/>
        <v>1610341.1178114859</v>
      </c>
      <c r="V210" s="239">
        <f t="shared" si="1673"/>
        <v>2768513.4282923662</v>
      </c>
      <c r="W210" s="239">
        <f t="shared" si="1673"/>
        <v>3600795.2842964493</v>
      </c>
      <c r="X210" s="239">
        <f t="shared" si="1673"/>
        <v>5399461.5225085793</v>
      </c>
      <c r="Y210" s="239">
        <f t="shared" si="1673"/>
        <v>4650731.9614590723</v>
      </c>
      <c r="Z210" s="239">
        <f t="shared" si="1673"/>
        <v>6075969.1812654855</v>
      </c>
      <c r="AA210" s="239">
        <f t="shared" si="1673"/>
        <v>8365246.422578861</v>
      </c>
      <c r="AB210" s="239">
        <f t="shared" si="1673"/>
        <v>9449862.3721584305</v>
      </c>
      <c r="AC210" s="239">
        <f t="shared" si="1673"/>
        <v>13867385.460196294</v>
      </c>
      <c r="AD210" s="239">
        <f t="shared" si="1673"/>
        <v>30283587.59179084</v>
      </c>
      <c r="AE210" s="239">
        <f t="shared" si="1673"/>
        <v>90633865.091302738</v>
      </c>
      <c r="AH210" s="238" t="s">
        <v>43</v>
      </c>
      <c r="AI210" s="239">
        <f t="shared" ref="AI210:AU210" si="1674">AI177+AI193+AI113</f>
        <v>6036109.5869380217</v>
      </c>
      <c r="AJ210" s="239">
        <f t="shared" si="1674"/>
        <v>459919.22604668408</v>
      </c>
      <c r="AK210" s="239">
        <f t="shared" si="1674"/>
        <v>330674.34942582133</v>
      </c>
      <c r="AL210" s="239">
        <f t="shared" si="1674"/>
        <v>521570.55286649265</v>
      </c>
      <c r="AM210" s="239">
        <f t="shared" si="1674"/>
        <v>1058669.1979276568</v>
      </c>
      <c r="AN210" s="239">
        <f t="shared" si="1674"/>
        <v>946813.9554807893</v>
      </c>
      <c r="AO210" s="239">
        <f t="shared" si="1674"/>
        <v>2308707.3256348097</v>
      </c>
      <c r="AP210" s="239">
        <f t="shared" si="1674"/>
        <v>2264408.4597079121</v>
      </c>
      <c r="AQ210" s="239">
        <f t="shared" si="1674"/>
        <v>3120958.3891845685</v>
      </c>
      <c r="AR210" s="239">
        <f t="shared" si="1674"/>
        <v>3924460.4579044655</v>
      </c>
      <c r="AS210" s="239">
        <f t="shared" si="1674"/>
        <v>1778988.0879415981</v>
      </c>
      <c r="AT210" s="239">
        <f t="shared" si="1674"/>
        <v>13263582.769126922</v>
      </c>
      <c r="AU210" s="239">
        <f t="shared" si="1674"/>
        <v>36014862.358185738</v>
      </c>
      <c r="AX210" s="238" t="s">
        <v>43</v>
      </c>
      <c r="AY210" s="239">
        <f t="shared" ref="AY210:BK210" si="1675">AY177+AY193+AY113</f>
        <v>37111.710330088557</v>
      </c>
      <c r="AZ210" s="239">
        <f t="shared" si="1675"/>
        <v>49482.280440118077</v>
      </c>
      <c r="BA210" s="239">
        <f t="shared" si="1675"/>
        <v>49482.280440118077</v>
      </c>
      <c r="BB210" s="239">
        <f t="shared" si="1675"/>
        <v>500446.9263729279</v>
      </c>
      <c r="BC210" s="239">
        <f t="shared" si="1675"/>
        <v>74223.420660177115</v>
      </c>
      <c r="BD210" s="239">
        <f t="shared" si="1675"/>
        <v>86593.990770206641</v>
      </c>
      <c r="BE210" s="239">
        <f t="shared" si="1675"/>
        <v>106742.32749056042</v>
      </c>
      <c r="BF210" s="239">
        <f t="shared" si="1675"/>
        <v>1148954.1882189768</v>
      </c>
      <c r="BG210" s="239">
        <f t="shared" si="1675"/>
        <v>111335.13099026566</v>
      </c>
      <c r="BH210" s="239">
        <f t="shared" si="1675"/>
        <v>1345785.2337000822</v>
      </c>
      <c r="BI210" s="239">
        <f t="shared" si="1675"/>
        <v>1114275.1770736044</v>
      </c>
      <c r="BJ210" s="239">
        <f t="shared" si="1675"/>
        <v>4235479.1980193378</v>
      </c>
      <c r="BK210" s="239">
        <f t="shared" si="1675"/>
        <v>8859911.8645064645</v>
      </c>
      <c r="CR210" s="239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</row>
    <row r="211" spans="1:159" x14ac:dyDescent="0.35">
      <c r="CS211"/>
    </row>
    <row r="212" spans="1:159" x14ac:dyDescent="0.35">
      <c r="CS212"/>
    </row>
    <row r="213" spans="1:159" x14ac:dyDescent="0.35">
      <c r="B213" s="238" t="s">
        <v>198</v>
      </c>
      <c r="C213" s="273">
        <f>C17+C33+C49+C65+C81+C97+C161</f>
        <v>524873.40521011059</v>
      </c>
      <c r="D213" s="274">
        <f t="shared" ref="D213:O213" si="1676">D17+D33+D49+D65+D81+D97+D161</f>
        <v>1156117.541258666</v>
      </c>
      <c r="E213" s="274">
        <f t="shared" si="1676"/>
        <v>814927.21774539724</v>
      </c>
      <c r="F213" s="274">
        <f t="shared" si="1676"/>
        <v>1524322.1775955355</v>
      </c>
      <c r="G213" s="274">
        <f t="shared" si="1676"/>
        <v>1362126.6042951914</v>
      </c>
      <c r="H213" s="274">
        <f t="shared" si="1676"/>
        <v>1415806.7079989791</v>
      </c>
      <c r="I213" s="274">
        <f t="shared" si="1676"/>
        <v>1279244.5951716839</v>
      </c>
      <c r="J213" s="274">
        <f t="shared" si="1676"/>
        <v>1740482.8504010388</v>
      </c>
      <c r="K213" s="274">
        <f t="shared" si="1676"/>
        <v>2318554.2537866924</v>
      </c>
      <c r="L213" s="274">
        <f t="shared" si="1676"/>
        <v>2471441.0750478455</v>
      </c>
      <c r="M213" s="274">
        <f t="shared" si="1676"/>
        <v>4231118.7116057044</v>
      </c>
      <c r="N213" s="274">
        <f t="shared" si="1676"/>
        <v>6066456.3252411019</v>
      </c>
      <c r="O213" s="274">
        <f t="shared" si="1676"/>
        <v>24905471.465357944</v>
      </c>
      <c r="R213" s="238" t="s">
        <v>198</v>
      </c>
      <c r="S213" s="273">
        <f>S17+S33+S49+S65+S81+S97+S161</f>
        <v>2097626.6314817169</v>
      </c>
      <c r="T213" s="274">
        <f t="shared" ref="T213:AE213" si="1677">T17+T33+T49+T65+T81+T97+T161</f>
        <v>2464344.1174631501</v>
      </c>
      <c r="U213" s="274">
        <f t="shared" si="1677"/>
        <v>1610341.1178114859</v>
      </c>
      <c r="V213" s="274">
        <f t="shared" si="1677"/>
        <v>2768513.4282923657</v>
      </c>
      <c r="W213" s="274">
        <f t="shared" si="1677"/>
        <v>3600795.2842964493</v>
      </c>
      <c r="X213" s="274">
        <f t="shared" si="1677"/>
        <v>5399461.5225085784</v>
      </c>
      <c r="Y213" s="274">
        <f t="shared" si="1677"/>
        <v>4482888.9948777203</v>
      </c>
      <c r="Z213" s="274">
        <f t="shared" si="1677"/>
        <v>5940774.8252969403</v>
      </c>
      <c r="AA213" s="274">
        <f t="shared" si="1677"/>
        <v>8365246.4225788601</v>
      </c>
      <c r="AB213" s="274">
        <f t="shared" si="1677"/>
        <v>9449862.3721584305</v>
      </c>
      <c r="AC213" s="274">
        <f t="shared" si="1677"/>
        <v>13824682.536505938</v>
      </c>
      <c r="AD213" s="274">
        <f t="shared" si="1677"/>
        <v>30172030.211185217</v>
      </c>
      <c r="AE213" s="274">
        <f t="shared" si="1677"/>
        <v>90176567.464456856</v>
      </c>
      <c r="AH213" s="238" t="s">
        <v>198</v>
      </c>
      <c r="AI213" s="273">
        <f>AI17+AI33+AI49+AI65+AI81+AI97+AI161</f>
        <v>6036109.5869380208</v>
      </c>
      <c r="AJ213" s="274">
        <f t="shared" ref="AJ213:AU213" si="1678">AJ17+AJ33+AJ49+AJ65+AJ81+AJ97+AJ161</f>
        <v>459919.22604668408</v>
      </c>
      <c r="AK213" s="274">
        <f t="shared" si="1678"/>
        <v>330674.34942582133</v>
      </c>
      <c r="AL213" s="274">
        <f t="shared" si="1678"/>
        <v>521570.55286649265</v>
      </c>
      <c r="AM213" s="274">
        <f t="shared" si="1678"/>
        <v>1058669.1979276566</v>
      </c>
      <c r="AN213" s="274">
        <f t="shared" si="1678"/>
        <v>946813.95548078942</v>
      </c>
      <c r="AO213" s="274">
        <f t="shared" si="1678"/>
        <v>2226172.6510874722</v>
      </c>
      <c r="AP213" s="274">
        <f t="shared" si="1678"/>
        <v>2181873.7851605741</v>
      </c>
      <c r="AQ213" s="274">
        <f t="shared" si="1678"/>
        <v>3120958.3891845685</v>
      </c>
      <c r="AR213" s="274">
        <f t="shared" si="1678"/>
        <v>3924460.457904466</v>
      </c>
      <c r="AS213" s="274">
        <f t="shared" si="1678"/>
        <v>1778988.0879415981</v>
      </c>
      <c r="AT213" s="274">
        <f t="shared" si="1678"/>
        <v>13263582.769126924</v>
      </c>
      <c r="AU213" s="274">
        <f t="shared" si="1678"/>
        <v>35849793.009091064</v>
      </c>
      <c r="AX213" s="238" t="s">
        <v>198</v>
      </c>
      <c r="AY213" s="273">
        <f>AY17+AY33+AY49+AY65+AY81+AY97+AY161</f>
        <v>37111.710330088557</v>
      </c>
      <c r="AZ213" s="274">
        <f t="shared" ref="AZ213:BK213" si="1679">AZ17+AZ33+AZ49+AZ65+AZ81+AZ97+AZ161</f>
        <v>49482.280440118077</v>
      </c>
      <c r="BA213" s="274">
        <f t="shared" si="1679"/>
        <v>49482.280440118077</v>
      </c>
      <c r="BB213" s="274">
        <f t="shared" si="1679"/>
        <v>500446.92637292796</v>
      </c>
      <c r="BC213" s="274">
        <f t="shared" si="1679"/>
        <v>74223.420660177115</v>
      </c>
      <c r="BD213" s="274">
        <f t="shared" si="1679"/>
        <v>86593.990770206641</v>
      </c>
      <c r="BE213" s="274">
        <f t="shared" si="1679"/>
        <v>86593.990770206641</v>
      </c>
      <c r="BF213" s="274">
        <f t="shared" si="1679"/>
        <v>1128805.8514986231</v>
      </c>
      <c r="BG213" s="274">
        <f t="shared" si="1679"/>
        <v>111335.13099026566</v>
      </c>
      <c r="BH213" s="274">
        <f t="shared" si="1679"/>
        <v>1345785.2337000819</v>
      </c>
      <c r="BI213" s="274">
        <f t="shared" si="1679"/>
        <v>1114275.1770736044</v>
      </c>
      <c r="BJ213" s="274">
        <f t="shared" si="1679"/>
        <v>4235479.1980193378</v>
      </c>
      <c r="BK213" s="274">
        <f t="shared" si="1679"/>
        <v>8819615.1910657566</v>
      </c>
      <c r="CS213"/>
    </row>
    <row r="214" spans="1:159" x14ac:dyDescent="0.35">
      <c r="B214" s="238" t="s">
        <v>199</v>
      </c>
      <c r="C214" s="273">
        <f>C113</f>
        <v>0</v>
      </c>
      <c r="D214" s="274">
        <f t="shared" ref="D214:O214" si="1680">D113</f>
        <v>0</v>
      </c>
      <c r="E214" s="274">
        <f t="shared" si="1680"/>
        <v>0</v>
      </c>
      <c r="F214" s="274">
        <f t="shared" si="1680"/>
        <v>0</v>
      </c>
      <c r="G214" s="274">
        <f t="shared" si="1680"/>
        <v>0</v>
      </c>
      <c r="H214" s="274">
        <f t="shared" si="1680"/>
        <v>0</v>
      </c>
      <c r="I214" s="274">
        <f t="shared" si="1680"/>
        <v>588.7734585811022</v>
      </c>
      <c r="J214" s="274">
        <f t="shared" si="1680"/>
        <v>588.7734585811022</v>
      </c>
      <c r="K214" s="274">
        <f t="shared" si="1680"/>
        <v>0</v>
      </c>
      <c r="L214" s="274">
        <f t="shared" si="1680"/>
        <v>0</v>
      </c>
      <c r="M214" s="274">
        <f t="shared" si="1680"/>
        <v>0</v>
      </c>
      <c r="N214" s="274">
        <f t="shared" si="1680"/>
        <v>0</v>
      </c>
      <c r="O214" s="274">
        <f t="shared" si="1680"/>
        <v>1177.5469171622044</v>
      </c>
      <c r="R214" s="238" t="s">
        <v>199</v>
      </c>
      <c r="S214" s="273">
        <f>S113</f>
        <v>0</v>
      </c>
      <c r="T214" s="274">
        <f t="shared" ref="T214:AE214" si="1681">T113</f>
        <v>0</v>
      </c>
      <c r="U214" s="274">
        <f t="shared" si="1681"/>
        <v>0</v>
      </c>
      <c r="V214" s="274">
        <f t="shared" si="1681"/>
        <v>0</v>
      </c>
      <c r="W214" s="274">
        <f t="shared" si="1681"/>
        <v>0</v>
      </c>
      <c r="X214" s="274">
        <f t="shared" si="1681"/>
        <v>0</v>
      </c>
      <c r="Y214" s="274">
        <f t="shared" si="1681"/>
        <v>88728.215273727619</v>
      </c>
      <c r="Z214" s="274">
        <f t="shared" si="1681"/>
        <v>88728.215273727619</v>
      </c>
      <c r="AA214" s="274">
        <f t="shared" si="1681"/>
        <v>0</v>
      </c>
      <c r="AB214" s="274">
        <f t="shared" si="1681"/>
        <v>0</v>
      </c>
      <c r="AC214" s="274">
        <f t="shared" si="1681"/>
        <v>0</v>
      </c>
      <c r="AD214" s="274">
        <f t="shared" si="1681"/>
        <v>0</v>
      </c>
      <c r="AE214" s="274">
        <f t="shared" si="1681"/>
        <v>177456.43054745524</v>
      </c>
      <c r="AH214" s="238" t="s">
        <v>199</v>
      </c>
      <c r="AI214" s="273">
        <f>AI113</f>
        <v>0</v>
      </c>
      <c r="AJ214" s="274">
        <f t="shared" ref="AJ214:AU214" si="1682">AJ113</f>
        <v>0</v>
      </c>
      <c r="AK214" s="274">
        <f t="shared" si="1682"/>
        <v>0</v>
      </c>
      <c r="AL214" s="274">
        <f t="shared" si="1682"/>
        <v>0</v>
      </c>
      <c r="AM214" s="274">
        <f t="shared" si="1682"/>
        <v>0</v>
      </c>
      <c r="AN214" s="274">
        <f t="shared" si="1682"/>
        <v>0</v>
      </c>
      <c r="AO214" s="274">
        <f t="shared" si="1682"/>
        <v>82534.67454733749</v>
      </c>
      <c r="AP214" s="274">
        <f t="shared" si="1682"/>
        <v>82534.67454733749</v>
      </c>
      <c r="AQ214" s="274">
        <f t="shared" si="1682"/>
        <v>0</v>
      </c>
      <c r="AR214" s="274">
        <f t="shared" si="1682"/>
        <v>0</v>
      </c>
      <c r="AS214" s="274">
        <f t="shared" si="1682"/>
        <v>0</v>
      </c>
      <c r="AT214" s="274">
        <f t="shared" si="1682"/>
        <v>0</v>
      </c>
      <c r="AU214" s="274">
        <f t="shared" si="1682"/>
        <v>165069.34909467498</v>
      </c>
      <c r="AX214" s="238" t="s">
        <v>199</v>
      </c>
      <c r="AY214" s="273">
        <f>AY113</f>
        <v>0</v>
      </c>
      <c r="AZ214" s="274">
        <f t="shared" ref="AZ214:BK214" si="1683">AZ113</f>
        <v>0</v>
      </c>
      <c r="BA214" s="274">
        <f t="shared" si="1683"/>
        <v>0</v>
      </c>
      <c r="BB214" s="274">
        <f t="shared" si="1683"/>
        <v>0</v>
      </c>
      <c r="BC214" s="274">
        <f t="shared" si="1683"/>
        <v>0</v>
      </c>
      <c r="BD214" s="274">
        <f t="shared" si="1683"/>
        <v>0</v>
      </c>
      <c r="BE214" s="274">
        <f t="shared" si="1683"/>
        <v>20148.336720353785</v>
      </c>
      <c r="BF214" s="274">
        <f t="shared" si="1683"/>
        <v>20148.336720353785</v>
      </c>
      <c r="BG214" s="274">
        <f t="shared" si="1683"/>
        <v>0</v>
      </c>
      <c r="BH214" s="274">
        <f t="shared" si="1683"/>
        <v>0</v>
      </c>
      <c r="BI214" s="274">
        <f t="shared" si="1683"/>
        <v>0</v>
      </c>
      <c r="BJ214" s="274">
        <f t="shared" si="1683"/>
        <v>0</v>
      </c>
      <c r="BK214" s="274">
        <f t="shared" si="1683"/>
        <v>40296.673440707571</v>
      </c>
      <c r="CS214"/>
    </row>
    <row r="215" spans="1:159" x14ac:dyDescent="0.35">
      <c r="B215" s="238" t="s">
        <v>200</v>
      </c>
      <c r="C215" s="273">
        <f>C129+C145</f>
        <v>0</v>
      </c>
      <c r="D215" s="274">
        <f t="shared" ref="D215:O215" si="1684">D129+D145</f>
        <v>20124.527289669</v>
      </c>
      <c r="E215" s="274">
        <f t="shared" si="1684"/>
        <v>0</v>
      </c>
      <c r="F215" s="274">
        <f t="shared" si="1684"/>
        <v>284639.16170314822</v>
      </c>
      <c r="G215" s="274">
        <f t="shared" si="1684"/>
        <v>0</v>
      </c>
      <c r="H215" s="274">
        <f t="shared" si="1684"/>
        <v>0</v>
      </c>
      <c r="I215" s="274">
        <f t="shared" si="1684"/>
        <v>75886.080620099034</v>
      </c>
      <c r="J215" s="274">
        <f t="shared" si="1684"/>
        <v>36093.272256558856</v>
      </c>
      <c r="K215" s="274">
        <f t="shared" si="1684"/>
        <v>0</v>
      </c>
      <c r="L215" s="274">
        <f t="shared" si="1684"/>
        <v>207711.3611758998</v>
      </c>
      <c r="M215" s="274">
        <f t="shared" si="1684"/>
        <v>131963.23849317897</v>
      </c>
      <c r="N215" s="274">
        <f t="shared" si="1684"/>
        <v>474150.88122996798</v>
      </c>
      <c r="O215" s="274">
        <f t="shared" si="1684"/>
        <v>1230568.5227685217</v>
      </c>
      <c r="R215" s="238" t="s">
        <v>200</v>
      </c>
      <c r="S215" s="273">
        <f>S129+S145</f>
        <v>0</v>
      </c>
      <c r="T215" s="274">
        <f t="shared" ref="T215:AE215" si="1685">T129+T145</f>
        <v>0</v>
      </c>
      <c r="U215" s="274">
        <f t="shared" si="1685"/>
        <v>0</v>
      </c>
      <c r="V215" s="274">
        <f t="shared" si="1685"/>
        <v>0</v>
      </c>
      <c r="W215" s="274">
        <f t="shared" si="1685"/>
        <v>0</v>
      </c>
      <c r="X215" s="274">
        <f t="shared" si="1685"/>
        <v>0</v>
      </c>
      <c r="Y215" s="274">
        <f t="shared" si="1685"/>
        <v>79114.751307623737</v>
      </c>
      <c r="Z215" s="274">
        <f t="shared" si="1685"/>
        <v>46466.140694817797</v>
      </c>
      <c r="AA215" s="274">
        <f t="shared" si="1685"/>
        <v>0</v>
      </c>
      <c r="AB215" s="274">
        <f t="shared" si="1685"/>
        <v>0</v>
      </c>
      <c r="AC215" s="274">
        <f t="shared" si="1685"/>
        <v>42702.92369035595</v>
      </c>
      <c r="AD215" s="274">
        <f t="shared" si="1685"/>
        <v>111557.38060562361</v>
      </c>
      <c r="AE215" s="274">
        <f t="shared" si="1685"/>
        <v>279841.19629842113</v>
      </c>
      <c r="AH215" s="238" t="s">
        <v>200</v>
      </c>
      <c r="AI215" s="273">
        <f>AI129+AI145</f>
        <v>0</v>
      </c>
      <c r="AJ215" s="274">
        <f t="shared" ref="AJ215:AU215" si="1686">AJ129+AJ145</f>
        <v>0</v>
      </c>
      <c r="AK215" s="274">
        <f t="shared" si="1686"/>
        <v>0</v>
      </c>
      <c r="AL215" s="274">
        <f t="shared" si="1686"/>
        <v>0</v>
      </c>
      <c r="AM215" s="274">
        <f t="shared" si="1686"/>
        <v>0</v>
      </c>
      <c r="AN215" s="274">
        <f t="shared" si="1686"/>
        <v>0</v>
      </c>
      <c r="AO215" s="274">
        <f t="shared" si="1686"/>
        <v>0</v>
      </c>
      <c r="AP215" s="274">
        <f t="shared" si="1686"/>
        <v>0</v>
      </c>
      <c r="AQ215" s="274">
        <f t="shared" si="1686"/>
        <v>0</v>
      </c>
      <c r="AR215" s="274">
        <f t="shared" si="1686"/>
        <v>0</v>
      </c>
      <c r="AS215" s="274">
        <f t="shared" si="1686"/>
        <v>0</v>
      </c>
      <c r="AT215" s="274">
        <f t="shared" si="1686"/>
        <v>0</v>
      </c>
      <c r="AU215" s="274">
        <f t="shared" si="1686"/>
        <v>0</v>
      </c>
      <c r="AX215" s="238" t="s">
        <v>200</v>
      </c>
      <c r="AY215" s="273">
        <f>AY129+AY145</f>
        <v>0</v>
      </c>
      <c r="AZ215" s="274">
        <f t="shared" ref="AZ215:BK215" si="1687">AZ129+AZ145</f>
        <v>0</v>
      </c>
      <c r="BA215" s="274">
        <f t="shared" si="1687"/>
        <v>0</v>
      </c>
      <c r="BB215" s="274">
        <f t="shared" si="1687"/>
        <v>0</v>
      </c>
      <c r="BC215" s="274">
        <f t="shared" si="1687"/>
        <v>0</v>
      </c>
      <c r="BD215" s="274">
        <f t="shared" si="1687"/>
        <v>0</v>
      </c>
      <c r="BE215" s="274">
        <f t="shared" si="1687"/>
        <v>0</v>
      </c>
      <c r="BF215" s="274">
        <f t="shared" si="1687"/>
        <v>0</v>
      </c>
      <c r="BG215" s="274">
        <f t="shared" si="1687"/>
        <v>0</v>
      </c>
      <c r="BH215" s="274">
        <f t="shared" si="1687"/>
        <v>0</v>
      </c>
      <c r="BI215" s="274">
        <f t="shared" si="1687"/>
        <v>0</v>
      </c>
      <c r="BJ215" s="274">
        <f t="shared" si="1687"/>
        <v>0</v>
      </c>
      <c r="BK215" s="274">
        <f t="shared" si="1687"/>
        <v>0</v>
      </c>
      <c r="CS215"/>
    </row>
    <row r="216" spans="1:159" x14ac:dyDescent="0.35">
      <c r="CS216"/>
    </row>
    <row r="217" spans="1:159" x14ac:dyDescent="0.35">
      <c r="CS217"/>
    </row>
    <row r="218" spans="1:159" x14ac:dyDescent="0.35">
      <c r="CS218"/>
    </row>
    <row r="219" spans="1:159" x14ac:dyDescent="0.35">
      <c r="CS219"/>
    </row>
    <row r="220" spans="1:159" x14ac:dyDescent="0.35">
      <c r="CS220"/>
    </row>
  </sheetData>
  <mergeCells count="104">
    <mergeCell ref="M194:N194"/>
    <mergeCell ref="AC194:AD194"/>
    <mergeCell ref="AS194:AT194"/>
    <mergeCell ref="BI194:BJ194"/>
    <mergeCell ref="AW132:AW144"/>
    <mergeCell ref="AW148:AW160"/>
    <mergeCell ref="AG132:AG144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A68:A80"/>
    <mergeCell ref="AW52:AW64"/>
    <mergeCell ref="Q52:Q64"/>
    <mergeCell ref="AG52:AG64"/>
    <mergeCell ref="A116:A128"/>
    <mergeCell ref="A132:A144"/>
    <mergeCell ref="Q132:Q144"/>
    <mergeCell ref="A84:A96"/>
    <mergeCell ref="A100:A112"/>
    <mergeCell ref="AW100:AW112"/>
    <mergeCell ref="AW116:AW128"/>
    <mergeCell ref="Q68:Q80"/>
    <mergeCell ref="Q84:Q96"/>
    <mergeCell ref="Q100:Q112"/>
    <mergeCell ref="Q116:Q128"/>
    <mergeCell ref="AW84:AW96"/>
    <mergeCell ref="AG68:AG80"/>
    <mergeCell ref="AG84:AG96"/>
    <mergeCell ref="AG100:AG112"/>
    <mergeCell ref="AG116:AG128"/>
    <mergeCell ref="AW68:AW80"/>
    <mergeCell ref="AI1:AT1"/>
    <mergeCell ref="AY1:BJ1"/>
    <mergeCell ref="A4:A16"/>
    <mergeCell ref="A20:A32"/>
    <mergeCell ref="A36:A48"/>
    <mergeCell ref="A52:A64"/>
    <mergeCell ref="C1:N1"/>
    <mergeCell ref="S1:AD1"/>
    <mergeCell ref="AW4:AW16"/>
    <mergeCell ref="AW20:AW32"/>
    <mergeCell ref="AW36:AW48"/>
    <mergeCell ref="AG4:AG16"/>
    <mergeCell ref="AG20:AG32"/>
    <mergeCell ref="AG36:AG48"/>
    <mergeCell ref="Q4:Q16"/>
    <mergeCell ref="Q20:Q32"/>
    <mergeCell ref="Q36:Q48"/>
    <mergeCell ref="EQ1:FB1"/>
    <mergeCell ref="CS4:CS16"/>
    <mergeCell ref="DI4:DI16"/>
    <mergeCell ref="DY4:DY16"/>
    <mergeCell ref="EO4:EO16"/>
    <mergeCell ref="CK1:CQ1"/>
    <mergeCell ref="CC1:CI1"/>
    <mergeCell ref="BU1:CA1"/>
    <mergeCell ref="BM1:BS1"/>
    <mergeCell ref="CS20:CS32"/>
    <mergeCell ref="DI20:DI32"/>
    <mergeCell ref="DY20:DY32"/>
    <mergeCell ref="EO20:EO32"/>
    <mergeCell ref="CS36:CS48"/>
    <mergeCell ref="DI36:DI48"/>
    <mergeCell ref="DY36:DY48"/>
    <mergeCell ref="EO36:EO48"/>
    <mergeCell ref="CU1:DF1"/>
    <mergeCell ref="DK1:DV1"/>
    <mergeCell ref="EA1:EL1"/>
    <mergeCell ref="CS84:CS96"/>
    <mergeCell ref="DI84:DI96"/>
    <mergeCell ref="DY84:DY96"/>
    <mergeCell ref="EO84:EO96"/>
    <mergeCell ref="CS100:CS112"/>
    <mergeCell ref="DI100:DI112"/>
    <mergeCell ref="DY100:DY112"/>
    <mergeCell ref="EO100:EO112"/>
    <mergeCell ref="CS52:CS64"/>
    <mergeCell ref="DI52:DI64"/>
    <mergeCell ref="DY52:DY64"/>
    <mergeCell ref="EO52:EO64"/>
    <mergeCell ref="CS68:CS80"/>
    <mergeCell ref="DI68:DI80"/>
    <mergeCell ref="DY68:DY80"/>
    <mergeCell ref="EO68:EO80"/>
    <mergeCell ref="CS148:CS160"/>
    <mergeCell ref="DI148:DI160"/>
    <mergeCell ref="DY148:DY160"/>
    <mergeCell ref="EO148:EO160"/>
    <mergeCell ref="CS116:CS128"/>
    <mergeCell ref="DI116:DI128"/>
    <mergeCell ref="DY116:DY128"/>
    <mergeCell ref="EO116:EO128"/>
    <mergeCell ref="CS132:CS144"/>
    <mergeCell ref="DI132:DI144"/>
    <mergeCell ref="DY132:DY144"/>
    <mergeCell ref="EO132:EO1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4" tint="0.79998168889431442"/>
  </sheetPr>
  <dimension ref="A1:R219"/>
  <sheetViews>
    <sheetView zoomScale="80" zoomScaleNormal="80" workbookViewId="0">
      <pane xSplit="1" topLeftCell="B1" activePane="topRight" state="frozen"/>
      <selection pane="topRight" activeCell="L39" sqref="L39"/>
    </sheetView>
  </sheetViews>
  <sheetFormatPr defaultRowHeight="14.5" x14ac:dyDescent="0.35"/>
  <cols>
    <col min="1" max="1" width="7.81640625" customWidth="1"/>
    <col min="2" max="2" width="17.81640625" bestFit="1" customWidth="1"/>
    <col min="3" max="3" width="14.1796875" bestFit="1" customWidth="1"/>
    <col min="4" max="4" width="11.81640625" bestFit="1" customWidth="1"/>
    <col min="5" max="5" width="12.81640625" bestFit="1" customWidth="1"/>
    <col min="6" max="8" width="11.81640625" bestFit="1" customWidth="1"/>
    <col min="9" max="9" width="12.81640625" bestFit="1" customWidth="1"/>
    <col min="10" max="12" width="11.81640625" bestFit="1" customWidth="1"/>
    <col min="13" max="13" width="12.81640625" bestFit="1" customWidth="1"/>
    <col min="14" max="14" width="11.81640625" bestFit="1" customWidth="1"/>
    <col min="15" max="15" width="14.453125" style="1" bestFit="1" customWidth="1"/>
    <col min="16" max="17" width="11.54296875" bestFit="1" customWidth="1"/>
  </cols>
  <sheetData>
    <row r="1" spans="1:15" ht="30.5" x14ac:dyDescent="0.85">
      <c r="A1" s="88"/>
      <c r="B1" s="88"/>
      <c r="C1" s="482" t="s">
        <v>167</v>
      </c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4"/>
      <c r="O1" s="89"/>
    </row>
    <row r="2" spans="1:15" ht="5.25" customHeight="1" thickBot="1" x14ac:dyDescent="0.9">
      <c r="A2" s="88"/>
      <c r="B2" s="88"/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O2" s="89"/>
    </row>
    <row r="3" spans="1:15" ht="15" thickBot="1" x14ac:dyDescent="0.4">
      <c r="B3" s="174" t="s">
        <v>36</v>
      </c>
      <c r="C3" s="336" t="s">
        <v>203</v>
      </c>
      <c r="D3" s="336" t="s">
        <v>204</v>
      </c>
      <c r="E3" s="336" t="s">
        <v>205</v>
      </c>
      <c r="F3" s="336" t="s">
        <v>206</v>
      </c>
      <c r="G3" s="336" t="s">
        <v>44</v>
      </c>
      <c r="H3" s="336" t="s">
        <v>207</v>
      </c>
      <c r="I3" s="336" t="s">
        <v>208</v>
      </c>
      <c r="J3" s="336" t="s">
        <v>209</v>
      </c>
      <c r="K3" s="336" t="s">
        <v>210</v>
      </c>
      <c r="L3" s="336" t="s">
        <v>211</v>
      </c>
      <c r="M3" s="336" t="s">
        <v>212</v>
      </c>
      <c r="N3" s="336" t="s">
        <v>213</v>
      </c>
      <c r="O3" s="176" t="s">
        <v>34</v>
      </c>
    </row>
    <row r="4" spans="1:15" ht="15" customHeight="1" x14ac:dyDescent="0.35">
      <c r="A4" s="492" t="s">
        <v>74</v>
      </c>
      <c r="B4" s="9" t="s">
        <v>66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66">
        <f t="shared" ref="O4:O17" si="0">SUM(C4:N4)</f>
        <v>0</v>
      </c>
    </row>
    <row r="5" spans="1:15" x14ac:dyDescent="0.35">
      <c r="A5" s="493"/>
      <c r="B5" s="10" t="s">
        <v>65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66">
        <f t="shared" si="0"/>
        <v>0</v>
      </c>
    </row>
    <row r="6" spans="1:15" x14ac:dyDescent="0.35">
      <c r="A6" s="493"/>
      <c r="B6" s="9" t="s">
        <v>64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66">
        <f t="shared" si="0"/>
        <v>0</v>
      </c>
    </row>
    <row r="7" spans="1:15" x14ac:dyDescent="0.35">
      <c r="A7" s="493"/>
      <c r="B7" s="9" t="s">
        <v>63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0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6168.3169981659321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66">
        <f t="shared" si="0"/>
        <v>6168.3169981659321</v>
      </c>
    </row>
    <row r="8" spans="1:15" x14ac:dyDescent="0.35">
      <c r="A8" s="493"/>
      <c r="B8" s="10" t="s">
        <v>62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66">
        <f t="shared" si="0"/>
        <v>0</v>
      </c>
    </row>
    <row r="9" spans="1:15" x14ac:dyDescent="0.35">
      <c r="A9" s="493"/>
      <c r="B9" s="9" t="s">
        <v>61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66">
        <f t="shared" si="0"/>
        <v>0</v>
      </c>
    </row>
    <row r="10" spans="1:15" x14ac:dyDescent="0.35">
      <c r="A10" s="493"/>
      <c r="B10" s="9" t="s">
        <v>60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66">
        <f t="shared" si="0"/>
        <v>0</v>
      </c>
    </row>
    <row r="11" spans="1:15" x14ac:dyDescent="0.35">
      <c r="A11" s="493"/>
      <c r="B11" s="9" t="s">
        <v>59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925407.76575081609</v>
      </c>
      <c r="E11" s="3">
        <f>SUM('BIZ kWh ENTRY'!E11,'BIZ kWh ENTRY'!U11,'BIZ kWh ENTRY'!AK11,'BIZ kWh ENTRY'!BA11)</f>
        <v>61645.61935058282</v>
      </c>
      <c r="F11" s="3">
        <f>SUM('BIZ kWh ENTRY'!F11,'BIZ kWh ENTRY'!V11,'BIZ kWh ENTRY'!AL11,'BIZ kWh ENTRY'!BB11)</f>
        <v>663557.20175278117</v>
      </c>
      <c r="G11" s="3">
        <f>SUM('BIZ kWh ENTRY'!G11,'BIZ kWh ENTRY'!W11,'BIZ kWh ENTRY'!AM11,'BIZ kWh ENTRY'!BC11)</f>
        <v>0</v>
      </c>
      <c r="H11" s="3">
        <f>SUM('BIZ kWh ENTRY'!H11,'BIZ kWh ENTRY'!X11,'BIZ kWh ENTRY'!AN11,'BIZ kWh ENTRY'!BD11)</f>
        <v>0</v>
      </c>
      <c r="I11" s="3">
        <f>SUM('BIZ kWh ENTRY'!I11,'BIZ kWh ENTRY'!Y11,'BIZ kWh ENTRY'!AO11,'BIZ kWh ENTRY'!BE11)</f>
        <v>14957.668045471366</v>
      </c>
      <c r="J11" s="3">
        <f>SUM('BIZ kWh ENTRY'!J11,'BIZ kWh ENTRY'!Z11,'BIZ kWh ENTRY'!AP11,'BIZ kWh ENTRY'!BF11)</f>
        <v>99023.517524128081</v>
      </c>
      <c r="K11" s="3">
        <f>SUM('BIZ kWh ENTRY'!K11,'BIZ kWh ENTRY'!AA11,'BIZ kWh ENTRY'!AQ11,'BIZ kWh ENTRY'!BG11)</f>
        <v>222817.93468171879</v>
      </c>
      <c r="L11" s="3">
        <f>SUM('BIZ kWh ENTRY'!L11,'BIZ kWh ENTRY'!AB11,'BIZ kWh ENTRY'!AR11,'BIZ kWh ENTRY'!BH11)</f>
        <v>232778.86541861095</v>
      </c>
      <c r="M11" s="3">
        <f>SUM('BIZ kWh ENTRY'!M11,'BIZ kWh ENTRY'!AC11,'BIZ kWh ENTRY'!AS11,'BIZ kWh ENTRY'!BI11)</f>
        <v>913774.58024331741</v>
      </c>
      <c r="N11" s="3">
        <f>SUM('BIZ kWh ENTRY'!N11,'BIZ kWh ENTRY'!AD11,'BIZ kWh ENTRY'!AT11,'BIZ kWh ENTRY'!BJ11)</f>
        <v>1468940.633706087</v>
      </c>
      <c r="O11" s="66">
        <f t="shared" si="0"/>
        <v>4602903.7864735136</v>
      </c>
    </row>
    <row r="12" spans="1:15" x14ac:dyDescent="0.35">
      <c r="A12" s="493"/>
      <c r="B12" s="9" t="s">
        <v>58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66">
        <f t="shared" si="0"/>
        <v>0</v>
      </c>
    </row>
    <row r="13" spans="1:15" x14ac:dyDescent="0.35">
      <c r="A13" s="493"/>
      <c r="B13" s="9" t="s">
        <v>57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66">
        <f t="shared" si="0"/>
        <v>0</v>
      </c>
    </row>
    <row r="14" spans="1:15" x14ac:dyDescent="0.35">
      <c r="A14" s="493"/>
      <c r="B14" s="9" t="s">
        <v>56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66">
        <f t="shared" si="0"/>
        <v>0</v>
      </c>
    </row>
    <row r="15" spans="1:15" x14ac:dyDescent="0.35">
      <c r="A15" s="493"/>
      <c r="B15" s="9" t="s">
        <v>55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66">
        <f t="shared" si="0"/>
        <v>0</v>
      </c>
    </row>
    <row r="16" spans="1:15" ht="15" thickBot="1" x14ac:dyDescent="0.4">
      <c r="A16" s="494"/>
      <c r="B16" s="9" t="s">
        <v>54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66">
        <f t="shared" si="0"/>
        <v>0</v>
      </c>
    </row>
    <row r="17" spans="1:15" ht="15" thickBot="1" x14ac:dyDescent="0.4">
      <c r="A17" s="70"/>
      <c r="B17" s="178" t="s">
        <v>43</v>
      </c>
      <c r="C17" s="179">
        <f t="shared" ref="C17:N17" si="1">SUM(C4:C16)</f>
        <v>0</v>
      </c>
      <c r="D17" s="179">
        <f t="shared" si="1"/>
        <v>925407.76575081609</v>
      </c>
      <c r="E17" s="179">
        <f t="shared" si="1"/>
        <v>61645.61935058282</v>
      </c>
      <c r="F17" s="179">
        <f t="shared" si="1"/>
        <v>663557.20175278117</v>
      </c>
      <c r="G17" s="179">
        <f t="shared" si="1"/>
        <v>0</v>
      </c>
      <c r="H17" s="179">
        <f t="shared" si="1"/>
        <v>0</v>
      </c>
      <c r="I17" s="179">
        <f t="shared" si="1"/>
        <v>14957.668045471366</v>
      </c>
      <c r="J17" s="179">
        <f t="shared" si="1"/>
        <v>99023.517524128081</v>
      </c>
      <c r="K17" s="179">
        <f t="shared" si="1"/>
        <v>222817.93468171879</v>
      </c>
      <c r="L17" s="179">
        <f t="shared" si="1"/>
        <v>238947.18241677689</v>
      </c>
      <c r="M17" s="179">
        <f t="shared" si="1"/>
        <v>913774.58024331741</v>
      </c>
      <c r="N17" s="179">
        <f t="shared" si="1"/>
        <v>1468940.633706087</v>
      </c>
      <c r="O17" s="69">
        <f t="shared" si="0"/>
        <v>4609072.1034716796</v>
      </c>
    </row>
    <row r="18" spans="1:15" ht="21.5" thickBot="1" x14ac:dyDescent="0.55000000000000004">
      <c r="A18" s="72"/>
    </row>
    <row r="19" spans="1:15" ht="21.5" thickBot="1" x14ac:dyDescent="0.55000000000000004">
      <c r="A19" s="72"/>
      <c r="B19" s="174" t="s">
        <v>36</v>
      </c>
      <c r="C19" s="336" t="s">
        <v>203</v>
      </c>
      <c r="D19" s="336" t="s">
        <v>204</v>
      </c>
      <c r="E19" s="336" t="s">
        <v>205</v>
      </c>
      <c r="F19" s="336" t="s">
        <v>206</v>
      </c>
      <c r="G19" s="336" t="s">
        <v>44</v>
      </c>
      <c r="H19" s="336" t="s">
        <v>207</v>
      </c>
      <c r="I19" s="336" t="s">
        <v>208</v>
      </c>
      <c r="J19" s="336" t="s">
        <v>209</v>
      </c>
      <c r="K19" s="336" t="s">
        <v>210</v>
      </c>
      <c r="L19" s="336" t="s">
        <v>211</v>
      </c>
      <c r="M19" s="336" t="s">
        <v>212</v>
      </c>
      <c r="N19" s="336" t="s">
        <v>213</v>
      </c>
      <c r="O19" s="176" t="s">
        <v>34</v>
      </c>
    </row>
    <row r="20" spans="1:15" ht="15" customHeight="1" x14ac:dyDescent="0.35">
      <c r="A20" s="495" t="s">
        <v>73</v>
      </c>
      <c r="B20" s="9" t="s">
        <v>66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200062.98318871815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450964.64593280992</v>
      </c>
      <c r="G20" s="3">
        <f>SUM('BIZ kWh ENTRY'!G20,'BIZ kWh ENTRY'!W20,'BIZ kWh ENTRY'!AM20,'BIZ kWh ENTRY'!BC20)</f>
        <v>0</v>
      </c>
      <c r="H20" s="3">
        <f>SUM('BIZ kWh ENTRY'!H20,'BIZ kWh ENTRY'!X20,'BIZ kWh ENTRY'!AN20,'BIZ kWh ENTRY'!BD20)</f>
        <v>0</v>
      </c>
      <c r="I20" s="3">
        <f>SUM('BIZ kWh ENTRY'!I20,'BIZ kWh ENTRY'!Y20,'BIZ kWh ENTRY'!AO20,'BIZ kWh ENTRY'!BE20)</f>
        <v>637146.15652505204</v>
      </c>
      <c r="J20" s="3">
        <f>SUM('BIZ kWh ENTRY'!J20,'BIZ kWh ENTRY'!Z20,'BIZ kWh ENTRY'!AP20,'BIZ kWh ENTRY'!BF20)</f>
        <v>1234125.8171121269</v>
      </c>
      <c r="K20" s="3">
        <f>SUM('BIZ kWh ENTRY'!K20,'BIZ kWh ENTRY'!AA20,'BIZ kWh ENTRY'!AQ20,'BIZ kWh ENTRY'!BG20)</f>
        <v>137654.37409791833</v>
      </c>
      <c r="L20" s="3">
        <f>SUM('BIZ kWh ENTRY'!L20,'BIZ kWh ENTRY'!AB20,'BIZ kWh ENTRY'!AR20,'BIZ kWh ENTRY'!BH20)</f>
        <v>2986809.8299581176</v>
      </c>
      <c r="M20" s="3">
        <f>SUM('BIZ kWh ENTRY'!M20,'BIZ kWh ENTRY'!AC20,'BIZ kWh ENTRY'!AS20,'BIZ kWh ENTRY'!BI20)</f>
        <v>1742422.5327183055</v>
      </c>
      <c r="N20" s="3">
        <f>SUM('BIZ kWh ENTRY'!N20,'BIZ kWh ENTRY'!AD20,'BIZ kWh ENTRY'!AT20,'BIZ kWh ENTRY'!BJ20)</f>
        <v>2126955.5074956748</v>
      </c>
      <c r="O20" s="66">
        <f t="shared" ref="O20:O33" si="2">SUM(C20:N20)</f>
        <v>9516141.847028723</v>
      </c>
    </row>
    <row r="21" spans="1:15" x14ac:dyDescent="0.35">
      <c r="A21" s="496"/>
      <c r="B21" s="10" t="s">
        <v>65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71128.042658603823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23287.956611751866</v>
      </c>
      <c r="L21" s="3">
        <f>SUM('BIZ kWh ENTRY'!L21,'BIZ kWh ENTRY'!AB21,'BIZ kWh ENTRY'!AR21,'BIZ kWh ENTRY'!BH21)</f>
        <v>25040.698642191204</v>
      </c>
      <c r="M21" s="3">
        <f>SUM('BIZ kWh ENTRY'!M21,'BIZ kWh ENTRY'!AC21,'BIZ kWh ENTRY'!AS21,'BIZ kWh ENTRY'!BI21)</f>
        <v>3783.3577974117306</v>
      </c>
      <c r="N21" s="3">
        <f>SUM('BIZ kWh ENTRY'!N21,'BIZ kWh ENTRY'!AD21,'BIZ kWh ENTRY'!AT21,'BIZ kWh ENTRY'!BJ21)</f>
        <v>159192.64223677519</v>
      </c>
      <c r="O21" s="66">
        <f t="shared" si="2"/>
        <v>282432.6979467338</v>
      </c>
    </row>
    <row r="22" spans="1:15" x14ac:dyDescent="0.35">
      <c r="A22" s="496"/>
      <c r="B22" s="9" t="s">
        <v>64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66">
        <f t="shared" si="2"/>
        <v>0</v>
      </c>
    </row>
    <row r="23" spans="1:15" x14ac:dyDescent="0.35">
      <c r="A23" s="496"/>
      <c r="B23" s="9" t="s">
        <v>63</v>
      </c>
      <c r="C23" s="3">
        <f>SUM('BIZ kWh ENTRY'!C23,'BIZ kWh ENTRY'!S23,'BIZ kWh ENTRY'!AI23,'BIZ kWh ENTRY'!AY23)</f>
        <v>2876762.669618391</v>
      </c>
      <c r="D23" s="3">
        <f>SUM('BIZ kWh ENTRY'!D23,'BIZ kWh ENTRY'!T23,'BIZ kWh ENTRY'!AJ23,'BIZ kWh ENTRY'!AZ23)</f>
        <v>0</v>
      </c>
      <c r="E23" s="3">
        <f>SUM('BIZ kWh ENTRY'!E23,'BIZ kWh ENTRY'!U23,'BIZ kWh ENTRY'!AK23,'BIZ kWh ENTRY'!BA23)</f>
        <v>9290.4488285917596</v>
      </c>
      <c r="F23" s="3">
        <f>SUM('BIZ kWh ENTRY'!F23,'BIZ kWh ENTRY'!V23,'BIZ kWh ENTRY'!AL23,'BIZ kWh ENTRY'!BB23)</f>
        <v>54591.501777342157</v>
      </c>
      <c r="G23" s="3">
        <f>SUM('BIZ kWh ENTRY'!G23,'BIZ kWh ENTRY'!W23,'BIZ kWh ENTRY'!AM23,'BIZ kWh ENTRY'!BC23)</f>
        <v>190702.30253660702</v>
      </c>
      <c r="H23" s="3">
        <f>SUM('BIZ kWh ENTRY'!H23,'BIZ kWh ENTRY'!X23,'BIZ kWh ENTRY'!AN23,'BIZ kWh ENTRY'!BD23)</f>
        <v>1553871.4614716715</v>
      </c>
      <c r="I23" s="3">
        <f>SUM('BIZ kWh ENTRY'!I23,'BIZ kWh ENTRY'!Y23,'BIZ kWh ENTRY'!AO23,'BIZ kWh ENTRY'!BE23)</f>
        <v>1140832.0002393085</v>
      </c>
      <c r="J23" s="3">
        <f>SUM('BIZ kWh ENTRY'!J23,'BIZ kWh ENTRY'!Z23,'BIZ kWh ENTRY'!AP23,'BIZ kWh ENTRY'!BF23)</f>
        <v>1549248.3753495719</v>
      </c>
      <c r="K23" s="3">
        <f>SUM('BIZ kWh ENTRY'!K23,'BIZ kWh ENTRY'!AA23,'BIZ kWh ENTRY'!AQ23,'BIZ kWh ENTRY'!BG23)</f>
        <v>2079266.5725472663</v>
      </c>
      <c r="L23" s="3">
        <f>SUM('BIZ kWh ENTRY'!L23,'BIZ kWh ENTRY'!AB23,'BIZ kWh ENTRY'!AR23,'BIZ kWh ENTRY'!BH23)</f>
        <v>3512498.0825579674</v>
      </c>
      <c r="M23" s="3">
        <f>SUM('BIZ kWh ENTRY'!M23,'BIZ kWh ENTRY'!AC23,'BIZ kWh ENTRY'!AS23,'BIZ kWh ENTRY'!BI23)</f>
        <v>2475873.313854875</v>
      </c>
      <c r="N23" s="3">
        <f>SUM('BIZ kWh ENTRY'!N23,'BIZ kWh ENTRY'!AD23,'BIZ kWh ENTRY'!AT23,'BIZ kWh ENTRY'!BJ23)</f>
        <v>7117575.4495233819</v>
      </c>
      <c r="O23" s="66">
        <f t="shared" si="2"/>
        <v>22560512.178304974</v>
      </c>
    </row>
    <row r="24" spans="1:15" x14ac:dyDescent="0.35">
      <c r="A24" s="496"/>
      <c r="B24" s="10" t="s">
        <v>62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843354.42427171289</v>
      </c>
      <c r="N24" s="3">
        <f>SUM('BIZ kWh ENTRY'!N24,'BIZ kWh ENTRY'!AD24,'BIZ kWh ENTRY'!AT24,'BIZ kWh ENTRY'!BJ24)</f>
        <v>629570.2802575957</v>
      </c>
      <c r="O24" s="66">
        <f t="shared" si="2"/>
        <v>1472924.7045293087</v>
      </c>
    </row>
    <row r="25" spans="1:15" x14ac:dyDescent="0.35">
      <c r="A25" s="496"/>
      <c r="B25" s="9" t="s">
        <v>61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67975.244494094062</v>
      </c>
      <c r="O25" s="66">
        <f t="shared" si="2"/>
        <v>67975.244494094062</v>
      </c>
    </row>
    <row r="26" spans="1:15" x14ac:dyDescent="0.35">
      <c r="A26" s="496"/>
      <c r="B26" s="9" t="s">
        <v>60</v>
      </c>
      <c r="C26" s="3">
        <f>SUM('BIZ kWh ENTRY'!C26,'BIZ kWh ENTRY'!S26,'BIZ kWh ENTRY'!AI26,'BIZ kWh ENTRY'!AY26)</f>
        <v>2470383.0173901888</v>
      </c>
      <c r="D26" s="3">
        <f>SUM('BIZ kWh ENTRY'!D26,'BIZ kWh ENTRY'!T26,'BIZ kWh ENTRY'!AJ26,'BIZ kWh ENTRY'!AZ26)</f>
        <v>67917.226900751994</v>
      </c>
      <c r="E26" s="3">
        <f>SUM('BIZ kWh ENTRY'!E26,'BIZ kWh ENTRY'!U26,'BIZ kWh ENTRY'!AK26,'BIZ kWh ENTRY'!BA26)</f>
        <v>7522.4390104308304</v>
      </c>
      <c r="F26" s="3">
        <f>SUM('BIZ kWh ENTRY'!F26,'BIZ kWh ENTRY'!V26,'BIZ kWh ENTRY'!AL26,'BIZ kWh ENTRY'!BB26)</f>
        <v>600208.79769019247</v>
      </c>
      <c r="G26" s="3">
        <f>SUM('BIZ kWh ENTRY'!G26,'BIZ kWh ENTRY'!W26,'BIZ kWh ENTRY'!AM26,'BIZ kWh ENTRY'!BC26)</f>
        <v>771624.83077687817</v>
      </c>
      <c r="H26" s="3">
        <f>SUM('BIZ kWh ENTRY'!H26,'BIZ kWh ENTRY'!X26,'BIZ kWh ENTRY'!AN26,'BIZ kWh ENTRY'!BD26)</f>
        <v>1208375.1663408813</v>
      </c>
      <c r="I26" s="3">
        <f>SUM('BIZ kWh ENTRY'!I26,'BIZ kWh ENTRY'!Y26,'BIZ kWh ENTRY'!AO26,'BIZ kWh ENTRY'!BE26)</f>
        <v>979936.99967157515</v>
      </c>
      <c r="J26" s="3">
        <f>SUM('BIZ kWh ENTRY'!J26,'BIZ kWh ENTRY'!Z26,'BIZ kWh ENTRY'!AP26,'BIZ kWh ENTRY'!BF26)</f>
        <v>1859311.1887360797</v>
      </c>
      <c r="K26" s="3">
        <f>SUM('BIZ kWh ENTRY'!K26,'BIZ kWh ENTRY'!AA26,'BIZ kWh ENTRY'!AQ26,'BIZ kWh ENTRY'!BG26)</f>
        <v>3909243.7607338419</v>
      </c>
      <c r="L26" s="3">
        <f>SUM('BIZ kWh ENTRY'!L26,'BIZ kWh ENTRY'!AB26,'BIZ kWh ENTRY'!AR26,'BIZ kWh ENTRY'!BH26)</f>
        <v>2656532.4656282151</v>
      </c>
      <c r="M26" s="3">
        <f>SUM('BIZ kWh ENTRY'!M26,'BIZ kWh ENTRY'!AC26,'BIZ kWh ENTRY'!AS26,'BIZ kWh ENTRY'!BI26)</f>
        <v>2789950.0286333906</v>
      </c>
      <c r="N26" s="3">
        <f>SUM('BIZ kWh ENTRY'!N26,'BIZ kWh ENTRY'!AD26,'BIZ kWh ENTRY'!AT26,'BIZ kWh ENTRY'!BJ26)</f>
        <v>14796909.300138887</v>
      </c>
      <c r="O26" s="66">
        <f t="shared" si="2"/>
        <v>32117915.221651312</v>
      </c>
    </row>
    <row r="27" spans="1:15" x14ac:dyDescent="0.35">
      <c r="A27" s="496"/>
      <c r="B27" s="9" t="s">
        <v>59</v>
      </c>
      <c r="C27" s="3">
        <f>SUM('BIZ kWh ENTRY'!C27,'BIZ kWh ENTRY'!S27,'BIZ kWh ENTRY'!AI27,'BIZ kWh ENTRY'!AY27)</f>
        <v>398477.04530350387</v>
      </c>
      <c r="D27" s="3">
        <f>SUM('BIZ kWh ENTRY'!D27,'BIZ kWh ENTRY'!T27,'BIZ kWh ENTRY'!AJ27,'BIZ kWh ENTRY'!AZ27)</f>
        <v>263812.10404147417</v>
      </c>
      <c r="E27" s="3">
        <f>SUM('BIZ kWh ENTRY'!E27,'BIZ kWh ENTRY'!U27,'BIZ kWh ENTRY'!AK27,'BIZ kWh ENTRY'!BA27)</f>
        <v>85146.925344574192</v>
      </c>
      <c r="F27" s="3">
        <f>SUM('BIZ kWh ENTRY'!F27,'BIZ kWh ENTRY'!V27,'BIZ kWh ENTRY'!AL27,'BIZ kWh ENTRY'!BB27)</f>
        <v>313357.60197682853</v>
      </c>
      <c r="G27" s="3">
        <f>SUM('BIZ kWh ENTRY'!G27,'BIZ kWh ENTRY'!W27,'BIZ kWh ENTRY'!AM27,'BIZ kWh ENTRY'!BC27)</f>
        <v>124353.07743486305</v>
      </c>
      <c r="H27" s="3">
        <f>SUM('BIZ kWh ENTRY'!H27,'BIZ kWh ENTRY'!X27,'BIZ kWh ENTRY'!AN27,'BIZ kWh ENTRY'!BD27)</f>
        <v>234983.46726555476</v>
      </c>
      <c r="I27" s="3">
        <f>SUM('BIZ kWh ENTRY'!I27,'BIZ kWh ENTRY'!Y27,'BIZ kWh ENTRY'!AO27,'BIZ kWh ENTRY'!BE27)</f>
        <v>171405.3456352806</v>
      </c>
      <c r="J27" s="3">
        <f>SUM('BIZ kWh ENTRY'!J27,'BIZ kWh ENTRY'!Z27,'BIZ kWh ENTRY'!AP27,'BIZ kWh ENTRY'!BF27)</f>
        <v>324692.40758134209</v>
      </c>
      <c r="K27" s="3">
        <f>SUM('BIZ kWh ENTRY'!K27,'BIZ kWh ENTRY'!AA27,'BIZ kWh ENTRY'!AQ27,'BIZ kWh ENTRY'!BG27)</f>
        <v>505447.74641732866</v>
      </c>
      <c r="L27" s="3">
        <f>SUM('BIZ kWh ENTRY'!L27,'BIZ kWh ENTRY'!AB27,'BIZ kWh ENTRY'!AR27,'BIZ kWh ENTRY'!BH27)</f>
        <v>598463.68955361401</v>
      </c>
      <c r="M27" s="3">
        <f>SUM('BIZ kWh ENTRY'!M27,'BIZ kWh ENTRY'!AC27,'BIZ kWh ENTRY'!AS27,'BIZ kWh ENTRY'!BI27)</f>
        <v>457389.33100605791</v>
      </c>
      <c r="N27" s="3">
        <f>SUM('BIZ kWh ENTRY'!N27,'BIZ kWh ENTRY'!AD27,'BIZ kWh ENTRY'!AT27,'BIZ kWh ENTRY'!BJ27)</f>
        <v>2867568.4078524457</v>
      </c>
      <c r="O27" s="66">
        <f t="shared" si="2"/>
        <v>6345097.1494128667</v>
      </c>
    </row>
    <row r="28" spans="1:15" x14ac:dyDescent="0.35">
      <c r="A28" s="496"/>
      <c r="B28" s="9" t="s">
        <v>58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0</v>
      </c>
      <c r="G28" s="3">
        <f>SUM('BIZ kWh ENTRY'!G28,'BIZ kWh ENTRY'!W28,'BIZ kWh ENTRY'!AM28,'BIZ kWh ENTRY'!BC28)</f>
        <v>25839.203940030722</v>
      </c>
      <c r="H28" s="3">
        <f>SUM('BIZ kWh ENTRY'!H28,'BIZ kWh ENTRY'!X28,'BIZ kWh ENTRY'!AN28,'BIZ kWh ENTRY'!BD28)</f>
        <v>57348.86423986256</v>
      </c>
      <c r="I28" s="3">
        <f>SUM('BIZ kWh ENTRY'!I28,'BIZ kWh ENTRY'!Y28,'BIZ kWh ENTRY'!AO28,'BIZ kWh ENTRY'!BE28)</f>
        <v>229587.83108474239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212881.81775977096</v>
      </c>
      <c r="M28" s="3">
        <f>SUM('BIZ kWh ENTRY'!M28,'BIZ kWh ENTRY'!AC28,'BIZ kWh ENTRY'!AS28,'BIZ kWh ENTRY'!BI28)</f>
        <v>524269.87512051337</v>
      </c>
      <c r="N28" s="3">
        <f>SUM('BIZ kWh ENTRY'!N28,'BIZ kWh ENTRY'!AD28,'BIZ kWh ENTRY'!AT28,'BIZ kWh ENTRY'!BJ28)</f>
        <v>323490.83268765238</v>
      </c>
      <c r="O28" s="66">
        <f t="shared" si="2"/>
        <v>1373418.4248325725</v>
      </c>
    </row>
    <row r="29" spans="1:15" x14ac:dyDescent="0.35">
      <c r="A29" s="496"/>
      <c r="B29" s="9" t="s">
        <v>57</v>
      </c>
      <c r="C29" s="3">
        <f>SUM('BIZ kWh ENTRY'!C29,'BIZ kWh ENTRY'!S29,'BIZ kWh ENTRY'!AI29,'BIZ kWh ENTRY'!AY29)</f>
        <v>880236.81907077471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213061.97765488582</v>
      </c>
      <c r="G29" s="3">
        <f>SUM('BIZ kWh ENTRY'!G29,'BIZ kWh ENTRY'!W29,'BIZ kWh ENTRY'!AM29,'BIZ kWh ENTRY'!BC29)</f>
        <v>488840.97371254762</v>
      </c>
      <c r="H29" s="3">
        <f>SUM('BIZ kWh ENTRY'!H29,'BIZ kWh ENTRY'!X29,'BIZ kWh ENTRY'!AN29,'BIZ kWh ENTRY'!BD29)</f>
        <v>0</v>
      </c>
      <c r="I29" s="3">
        <f>SUM('BIZ kWh ENTRY'!I29,'BIZ kWh ENTRY'!Y29,'BIZ kWh ENTRY'!AO29,'BIZ kWh ENTRY'!BE29)</f>
        <v>0</v>
      </c>
      <c r="J29" s="3">
        <f>SUM('BIZ kWh ENTRY'!J29,'BIZ kWh ENTRY'!Z29,'BIZ kWh ENTRY'!AP29,'BIZ kWh ENTRY'!BF29)</f>
        <v>316689.033257681</v>
      </c>
      <c r="K29" s="3">
        <f>SUM('BIZ kWh ENTRY'!K29,'BIZ kWh ENTRY'!AA29,'BIZ kWh ENTRY'!AQ29,'BIZ kWh ENTRY'!BG29)</f>
        <v>532430.50765770697</v>
      </c>
      <c r="L29" s="3">
        <f>SUM('BIZ kWh ENTRY'!L29,'BIZ kWh ENTRY'!AB29,'BIZ kWh ENTRY'!AR29,'BIZ kWh ENTRY'!BH29)</f>
        <v>376018.1295650347</v>
      </c>
      <c r="M29" s="3">
        <f>SUM('BIZ kWh ENTRY'!M29,'BIZ kWh ENTRY'!AC29,'BIZ kWh ENTRY'!AS29,'BIZ kWh ENTRY'!BI29)</f>
        <v>87942.457276398578</v>
      </c>
      <c r="N29" s="3">
        <f>SUM('BIZ kWh ENTRY'!N29,'BIZ kWh ENTRY'!AD29,'BIZ kWh ENTRY'!AT29,'BIZ kWh ENTRY'!BJ29)</f>
        <v>405561.29880632478</v>
      </c>
      <c r="O29" s="66">
        <f t="shared" si="2"/>
        <v>3300781.1970013538</v>
      </c>
    </row>
    <row r="30" spans="1:15" x14ac:dyDescent="0.35">
      <c r="A30" s="496"/>
      <c r="B30" s="9" t="s">
        <v>56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262598.31491760717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0</v>
      </c>
      <c r="N30" s="3">
        <f>SUM('BIZ kWh ENTRY'!N30,'BIZ kWh ENTRY'!AD30,'BIZ kWh ENTRY'!AT30,'BIZ kWh ENTRY'!BJ30)</f>
        <v>3139241.8957917695</v>
      </c>
      <c r="O30" s="66">
        <f t="shared" si="2"/>
        <v>3401840.2107093767</v>
      </c>
    </row>
    <row r="31" spans="1:15" x14ac:dyDescent="0.35">
      <c r="A31" s="496"/>
      <c r="B31" s="9" t="s">
        <v>55</v>
      </c>
      <c r="C31" s="3">
        <f>SUM('BIZ kWh ENTRY'!C31,'BIZ kWh ENTRY'!S31,'BIZ kWh ENTRY'!AI31,'BIZ kWh ENTRY'!AY31)</f>
        <v>122557.58559880326</v>
      </c>
      <c r="D31" s="3">
        <f>SUM('BIZ kWh ENTRY'!D31,'BIZ kWh ENTRY'!T31,'BIZ kWh ENTRY'!AJ31,'BIZ kWh ENTRY'!AZ31)</f>
        <v>0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52005.138537303617</v>
      </c>
      <c r="G31" s="3">
        <f>SUM('BIZ kWh ENTRY'!G31,'BIZ kWh ENTRY'!W31,'BIZ kWh ENTRY'!AM31,'BIZ kWh ENTRY'!BC31)</f>
        <v>24932.297349367866</v>
      </c>
      <c r="H31" s="3">
        <f>SUM('BIZ kWh ENTRY'!H31,'BIZ kWh ENTRY'!X31,'BIZ kWh ENTRY'!AN31,'BIZ kWh ENTRY'!BD31)</f>
        <v>99729.189397471462</v>
      </c>
      <c r="I31" s="3">
        <f>SUM('BIZ kWh ENTRY'!I31,'BIZ kWh ENTRY'!Y31,'BIZ kWh ENTRY'!AO31,'BIZ kWh ENTRY'!BE31)</f>
        <v>0</v>
      </c>
      <c r="J31" s="3">
        <f>SUM('BIZ kWh ENTRY'!J31,'BIZ kWh ENTRY'!Z31,'BIZ kWh ENTRY'!AP31,'BIZ kWh ENTRY'!BF31)</f>
        <v>98443.641671312973</v>
      </c>
      <c r="K31" s="3">
        <f>SUM('BIZ kWh ENTRY'!K31,'BIZ kWh ENTRY'!AA31,'BIZ kWh ENTRY'!AQ31,'BIZ kWh ENTRY'!BG31)</f>
        <v>83927.029105618582</v>
      </c>
      <c r="L31" s="3">
        <f>SUM('BIZ kWh ENTRY'!L31,'BIZ kWh ENTRY'!AB31,'BIZ kWh ENTRY'!AR31,'BIZ kWh ENTRY'!BH31)</f>
        <v>0</v>
      </c>
      <c r="M31" s="3">
        <f>SUM('BIZ kWh ENTRY'!M31,'BIZ kWh ENTRY'!AC31,'BIZ kWh ENTRY'!AS31,'BIZ kWh ENTRY'!BI31)</f>
        <v>513180.88089831761</v>
      </c>
      <c r="N31" s="3">
        <f>SUM('BIZ kWh ENTRY'!N31,'BIZ kWh ENTRY'!AD31,'BIZ kWh ENTRY'!AT31,'BIZ kWh ENTRY'!BJ31)</f>
        <v>951077.8273202125</v>
      </c>
      <c r="O31" s="66">
        <f t="shared" si="2"/>
        <v>1945853.5898784078</v>
      </c>
    </row>
    <row r="32" spans="1:15" ht="15" thickBot="1" x14ac:dyDescent="0.4">
      <c r="A32" s="497"/>
      <c r="B32" s="9" t="s">
        <v>54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24947.565137089459</v>
      </c>
      <c r="N32" s="3">
        <f>SUM('BIZ kWh ENTRY'!N32,'BIZ kWh ENTRY'!AD32,'BIZ kWh ENTRY'!AT32,'BIZ kWh ENTRY'!BJ32)</f>
        <v>403202.42560333805</v>
      </c>
      <c r="O32" s="66">
        <f t="shared" si="2"/>
        <v>428149.99074042751</v>
      </c>
    </row>
    <row r="33" spans="1:15" ht="15" thickBot="1" x14ac:dyDescent="0.4">
      <c r="A33" s="70"/>
      <c r="B33" s="178" t="s">
        <v>43</v>
      </c>
      <c r="C33" s="179">
        <f t="shared" ref="C33:N33" si="3">SUM(C20:C32)</f>
        <v>6748417.1369816624</v>
      </c>
      <c r="D33" s="179">
        <f t="shared" si="3"/>
        <v>531792.31413094432</v>
      </c>
      <c r="E33" s="179">
        <f t="shared" si="3"/>
        <v>101959.81318359678</v>
      </c>
      <c r="F33" s="179">
        <f t="shared" si="3"/>
        <v>1684189.6635693626</v>
      </c>
      <c r="G33" s="179">
        <f t="shared" si="3"/>
        <v>1626292.6857502942</v>
      </c>
      <c r="H33" s="179">
        <f t="shared" si="3"/>
        <v>3225436.1913740453</v>
      </c>
      <c r="I33" s="179">
        <f t="shared" si="3"/>
        <v>3158908.3331559584</v>
      </c>
      <c r="J33" s="179">
        <f t="shared" si="3"/>
        <v>5382510.4637081148</v>
      </c>
      <c r="K33" s="179">
        <f t="shared" si="3"/>
        <v>7533856.2620890401</v>
      </c>
      <c r="L33" s="179">
        <f t="shared" si="3"/>
        <v>10368244.713664912</v>
      </c>
      <c r="M33" s="179">
        <f t="shared" si="3"/>
        <v>9463113.7667140719</v>
      </c>
      <c r="N33" s="179">
        <f t="shared" si="3"/>
        <v>32988321.11220815</v>
      </c>
      <c r="O33" s="69">
        <f t="shared" si="2"/>
        <v>82813042.456530154</v>
      </c>
    </row>
    <row r="34" spans="1:15" ht="21.5" thickBot="1" x14ac:dyDescent="0.55000000000000004">
      <c r="A34" s="72"/>
    </row>
    <row r="35" spans="1:15" ht="21.5" thickBot="1" x14ac:dyDescent="0.55000000000000004">
      <c r="A35" s="72"/>
      <c r="B35" s="174" t="s">
        <v>36</v>
      </c>
      <c r="C35" s="336" t="s">
        <v>203</v>
      </c>
      <c r="D35" s="336" t="s">
        <v>204</v>
      </c>
      <c r="E35" s="336" t="s">
        <v>205</v>
      </c>
      <c r="F35" s="336" t="s">
        <v>206</v>
      </c>
      <c r="G35" s="336" t="s">
        <v>44</v>
      </c>
      <c r="H35" s="336" t="s">
        <v>207</v>
      </c>
      <c r="I35" s="336" t="s">
        <v>208</v>
      </c>
      <c r="J35" s="336" t="s">
        <v>209</v>
      </c>
      <c r="K35" s="336" t="s">
        <v>210</v>
      </c>
      <c r="L35" s="336" t="s">
        <v>211</v>
      </c>
      <c r="M35" s="336" t="s">
        <v>212</v>
      </c>
      <c r="N35" s="336" t="s">
        <v>213</v>
      </c>
      <c r="O35" s="176" t="s">
        <v>34</v>
      </c>
    </row>
    <row r="36" spans="1:15" ht="15" customHeight="1" x14ac:dyDescent="0.35">
      <c r="A36" s="495" t="s">
        <v>72</v>
      </c>
      <c r="B36" s="9" t="s">
        <v>66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0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0</v>
      </c>
      <c r="H36" s="3">
        <f>SUM('BIZ kWh ENTRY'!H36,'BIZ kWh ENTRY'!X36,'BIZ kWh ENTRY'!AN36,'BIZ kWh ENTRY'!BD36)</f>
        <v>0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0</v>
      </c>
      <c r="K36" s="3">
        <f>SUM('BIZ kWh ENTRY'!K36,'BIZ kWh ENTRY'!AA36,'BIZ kWh ENTRY'!AQ36,'BIZ kWh ENTRY'!BG36)</f>
        <v>0</v>
      </c>
      <c r="L36" s="3">
        <f>SUM('BIZ kWh ENTRY'!L36,'BIZ kWh ENTRY'!AB36,'BIZ kWh ENTRY'!AR36,'BIZ kWh ENTRY'!BH36)</f>
        <v>0</v>
      </c>
      <c r="M36" s="3">
        <f>SUM('BIZ kWh ENTRY'!M36,'BIZ kWh ENTRY'!AC36,'BIZ kWh ENTRY'!AS36,'BIZ kWh ENTRY'!BI36)</f>
        <v>0</v>
      </c>
      <c r="N36" s="3">
        <f>SUM('BIZ kWh ENTRY'!N36,'BIZ kWh ENTRY'!AD36,'BIZ kWh ENTRY'!AT36,'BIZ kWh ENTRY'!BJ36)</f>
        <v>0</v>
      </c>
      <c r="O36" s="66">
        <f t="shared" ref="O36:O49" si="4">SUM(C36:N36)</f>
        <v>0</v>
      </c>
    </row>
    <row r="37" spans="1:15" x14ac:dyDescent="0.35">
      <c r="A37" s="496"/>
      <c r="B37" s="10" t="s">
        <v>65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66">
        <f t="shared" si="4"/>
        <v>0</v>
      </c>
    </row>
    <row r="38" spans="1:15" x14ac:dyDescent="0.35">
      <c r="A38" s="496"/>
      <c r="B38" s="9" t="s">
        <v>64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0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0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0</v>
      </c>
      <c r="L38" s="3">
        <f>SUM('BIZ kWh ENTRY'!L38,'BIZ kWh ENTRY'!AB38,'BIZ kWh ENTRY'!AR38,'BIZ kWh ENTRY'!BH38)</f>
        <v>0</v>
      </c>
      <c r="M38" s="3">
        <f>SUM('BIZ kWh ENTRY'!M38,'BIZ kWh ENTRY'!AC38,'BIZ kWh ENTRY'!AS38,'BIZ kWh ENTRY'!BI38)</f>
        <v>0</v>
      </c>
      <c r="N38" s="3">
        <f>SUM('BIZ kWh ENTRY'!N38,'BIZ kWh ENTRY'!AD38,'BIZ kWh ENTRY'!AT38,'BIZ kWh ENTRY'!BJ38)</f>
        <v>0</v>
      </c>
      <c r="O38" s="66">
        <f t="shared" si="4"/>
        <v>0</v>
      </c>
    </row>
    <row r="39" spans="1:15" x14ac:dyDescent="0.35">
      <c r="A39" s="496"/>
      <c r="B39" s="9" t="s">
        <v>63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0</v>
      </c>
      <c r="E39" s="3">
        <f>SUM('BIZ kWh ENTRY'!E39,'BIZ kWh ENTRY'!U39,'BIZ kWh ENTRY'!AK39,'BIZ kWh ENTRY'!BA39)</f>
        <v>0</v>
      </c>
      <c r="F39" s="3">
        <f>SUM('BIZ kWh ENTRY'!F39,'BIZ kWh ENTRY'!V39,'BIZ kWh ENTRY'!AL39,'BIZ kWh ENTRY'!BB39)</f>
        <v>0</v>
      </c>
      <c r="G39" s="3">
        <f>SUM('BIZ kWh ENTRY'!G39,'BIZ kWh ENTRY'!W39,'BIZ kWh ENTRY'!AM39,'BIZ kWh ENTRY'!BC39)</f>
        <v>0</v>
      </c>
      <c r="H39" s="3">
        <f>SUM('BIZ kWh ENTRY'!H39,'BIZ kWh ENTRY'!X39,'BIZ kWh ENTRY'!AN39,'BIZ kWh ENTRY'!BD39)</f>
        <v>0</v>
      </c>
      <c r="I39" s="3">
        <f>SUM('BIZ kWh ENTRY'!I39,'BIZ kWh ENTRY'!Y39,'BIZ kWh ENTRY'!AO39,'BIZ kWh ENTRY'!BE39)</f>
        <v>0</v>
      </c>
      <c r="J39" s="3">
        <f>SUM('BIZ kWh ENTRY'!J39,'BIZ kWh ENTRY'!Z39,'BIZ kWh ENTRY'!AP39,'BIZ kWh ENTRY'!BF39)</f>
        <v>0</v>
      </c>
      <c r="K39" s="3">
        <f>SUM('BIZ kWh ENTRY'!K39,'BIZ kWh ENTRY'!AA39,'BIZ kWh ENTRY'!AQ39,'BIZ kWh ENTRY'!BG39)</f>
        <v>0</v>
      </c>
      <c r="L39" s="3">
        <f>SUM('BIZ kWh ENTRY'!L39,'BIZ kWh ENTRY'!AB39,'BIZ kWh ENTRY'!AR39,'BIZ kWh ENTRY'!BH39)</f>
        <v>0</v>
      </c>
      <c r="M39" s="3">
        <f>SUM('BIZ kWh ENTRY'!M39,'BIZ kWh ENTRY'!AC39,'BIZ kWh ENTRY'!AS39,'BIZ kWh ENTRY'!BI39)</f>
        <v>0</v>
      </c>
      <c r="N39" s="3">
        <f>SUM('BIZ kWh ENTRY'!N39,'BIZ kWh ENTRY'!AD39,'BIZ kWh ENTRY'!AT39,'BIZ kWh ENTRY'!BJ39)</f>
        <v>0</v>
      </c>
      <c r="O39" s="66">
        <f t="shared" si="4"/>
        <v>0</v>
      </c>
    </row>
    <row r="40" spans="1:15" x14ac:dyDescent="0.35">
      <c r="A40" s="496"/>
      <c r="B40" s="10" t="s">
        <v>62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66">
        <f t="shared" si="4"/>
        <v>0</v>
      </c>
    </row>
    <row r="41" spans="1:15" x14ac:dyDescent="0.35">
      <c r="A41" s="496"/>
      <c r="B41" s="9" t="s">
        <v>61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66">
        <f t="shared" si="4"/>
        <v>0</v>
      </c>
    </row>
    <row r="42" spans="1:15" x14ac:dyDescent="0.35">
      <c r="A42" s="496"/>
      <c r="B42" s="9" t="s">
        <v>60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0</v>
      </c>
      <c r="G42" s="3">
        <f>SUM('BIZ kWh ENTRY'!G42,'BIZ kWh ENTRY'!W42,'BIZ kWh ENTRY'!AM42,'BIZ kWh ENTRY'!BC42)</f>
        <v>0</v>
      </c>
      <c r="H42" s="3">
        <f>SUM('BIZ kWh ENTRY'!H42,'BIZ kWh ENTRY'!X42,'BIZ kWh ENTRY'!AN42,'BIZ kWh ENTRY'!BD42)</f>
        <v>0</v>
      </c>
      <c r="I42" s="3">
        <f>SUM('BIZ kWh ENTRY'!I42,'BIZ kWh ENTRY'!Y42,'BIZ kWh ENTRY'!AO42,'BIZ kWh ENTRY'!BE42)</f>
        <v>0</v>
      </c>
      <c r="J42" s="3">
        <f>SUM('BIZ kWh ENTRY'!J42,'BIZ kWh ENTRY'!Z42,'BIZ kWh ENTRY'!AP42,'BIZ kWh ENTRY'!BF42)</f>
        <v>0</v>
      </c>
      <c r="K42" s="3">
        <f>SUM('BIZ kWh ENTRY'!K42,'BIZ kWh ENTRY'!AA42,'BIZ kWh ENTRY'!AQ42,'BIZ kWh ENTRY'!BG42)</f>
        <v>0</v>
      </c>
      <c r="L42" s="3">
        <f>SUM('BIZ kWh ENTRY'!L42,'BIZ kWh ENTRY'!AB42,'BIZ kWh ENTRY'!AR42,'BIZ kWh ENTRY'!BH42)</f>
        <v>0</v>
      </c>
      <c r="M42" s="3">
        <f>SUM('BIZ kWh ENTRY'!M42,'BIZ kWh ENTRY'!AC42,'BIZ kWh ENTRY'!AS42,'BIZ kWh ENTRY'!BI42)</f>
        <v>0</v>
      </c>
      <c r="N42" s="3">
        <f>SUM('BIZ kWh ENTRY'!N42,'BIZ kWh ENTRY'!AD42,'BIZ kWh ENTRY'!AT42,'BIZ kWh ENTRY'!BJ42)</f>
        <v>0</v>
      </c>
      <c r="O42" s="66">
        <f t="shared" si="4"/>
        <v>0</v>
      </c>
    </row>
    <row r="43" spans="1:15" x14ac:dyDescent="0.35">
      <c r="A43" s="496"/>
      <c r="B43" s="9" t="s">
        <v>59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0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0</v>
      </c>
      <c r="G43" s="3">
        <f>SUM('BIZ kWh ENTRY'!G43,'BIZ kWh ENTRY'!W43,'BIZ kWh ENTRY'!AM43,'BIZ kWh ENTRY'!BC43)</f>
        <v>0</v>
      </c>
      <c r="H43" s="3">
        <f>SUM('BIZ kWh ENTRY'!H43,'BIZ kWh ENTRY'!X43,'BIZ kWh ENTRY'!AN43,'BIZ kWh ENTRY'!BD43)</f>
        <v>0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0</v>
      </c>
      <c r="K43" s="3">
        <f>SUM('BIZ kWh ENTRY'!K43,'BIZ kWh ENTRY'!AA43,'BIZ kWh ENTRY'!AQ43,'BIZ kWh ENTRY'!BG43)</f>
        <v>0</v>
      </c>
      <c r="L43" s="3">
        <f>SUM('BIZ kWh ENTRY'!L43,'BIZ kWh ENTRY'!AB43,'BIZ kWh ENTRY'!AR43,'BIZ kWh ENTRY'!BH43)</f>
        <v>0</v>
      </c>
      <c r="M43" s="3">
        <f>SUM('BIZ kWh ENTRY'!M43,'BIZ kWh ENTRY'!AC43,'BIZ kWh ENTRY'!AS43,'BIZ kWh ENTRY'!BI43)</f>
        <v>0</v>
      </c>
      <c r="N43" s="3">
        <f>SUM('BIZ kWh ENTRY'!N43,'BIZ kWh ENTRY'!AD43,'BIZ kWh ENTRY'!AT43,'BIZ kWh ENTRY'!BJ43)</f>
        <v>0</v>
      </c>
      <c r="O43" s="66">
        <f t="shared" si="4"/>
        <v>0</v>
      </c>
    </row>
    <row r="44" spans="1:15" x14ac:dyDescent="0.35">
      <c r="A44" s="496"/>
      <c r="B44" s="9" t="s">
        <v>58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66">
        <f t="shared" si="4"/>
        <v>0</v>
      </c>
    </row>
    <row r="45" spans="1:15" x14ac:dyDescent="0.35">
      <c r="A45" s="496"/>
      <c r="B45" s="9" t="s">
        <v>57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0</v>
      </c>
      <c r="E45" s="3">
        <f>SUM('BIZ kWh ENTRY'!E45,'BIZ kWh ENTRY'!U45,'BIZ kWh ENTRY'!AK45,'BIZ kWh ENTRY'!BA45)</f>
        <v>0</v>
      </c>
      <c r="F45" s="3">
        <f>SUM('BIZ kWh ENTRY'!F45,'BIZ kWh ENTRY'!V45,'BIZ kWh ENTRY'!AL45,'BIZ kWh ENTRY'!BB45)</f>
        <v>0</v>
      </c>
      <c r="G45" s="3">
        <f>SUM('BIZ kWh ENTRY'!G45,'BIZ kWh ENTRY'!W45,'BIZ kWh ENTRY'!AM45,'BIZ kWh ENTRY'!BC45)</f>
        <v>0</v>
      </c>
      <c r="H45" s="3">
        <f>SUM('BIZ kWh ENTRY'!H45,'BIZ kWh ENTRY'!X45,'BIZ kWh ENTRY'!AN45,'BIZ kWh ENTRY'!BD45)</f>
        <v>0</v>
      </c>
      <c r="I45" s="3">
        <f>SUM('BIZ kWh ENTRY'!I45,'BIZ kWh ENTRY'!Y45,'BIZ kWh ENTRY'!AO45,'BIZ kWh ENTRY'!BE45)</f>
        <v>0</v>
      </c>
      <c r="J45" s="3">
        <f>SUM('BIZ kWh ENTRY'!J45,'BIZ kWh ENTRY'!Z45,'BIZ kWh ENTRY'!AP45,'BIZ kWh ENTRY'!BF45)</f>
        <v>0</v>
      </c>
      <c r="K45" s="3">
        <f>SUM('BIZ kWh ENTRY'!K45,'BIZ kWh ENTRY'!AA45,'BIZ kWh ENTRY'!AQ45,'BIZ kWh ENTRY'!BG45)</f>
        <v>0</v>
      </c>
      <c r="L45" s="3">
        <f>SUM('BIZ kWh ENTRY'!L45,'BIZ kWh ENTRY'!AB45,'BIZ kWh ENTRY'!AR45,'BIZ kWh ENTRY'!BH45)</f>
        <v>0</v>
      </c>
      <c r="M45" s="3">
        <f>SUM('BIZ kWh ENTRY'!M45,'BIZ kWh ENTRY'!AC45,'BIZ kWh ENTRY'!AS45,'BIZ kWh ENTRY'!BI45)</f>
        <v>0</v>
      </c>
      <c r="N45" s="3">
        <f>SUM('BIZ kWh ENTRY'!N45,'BIZ kWh ENTRY'!AD45,'BIZ kWh ENTRY'!AT45,'BIZ kWh ENTRY'!BJ45)</f>
        <v>0</v>
      </c>
      <c r="O45" s="66">
        <f t="shared" si="4"/>
        <v>0</v>
      </c>
    </row>
    <row r="46" spans="1:15" x14ac:dyDescent="0.35">
      <c r="A46" s="496"/>
      <c r="B46" s="9" t="s">
        <v>56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66">
        <f t="shared" si="4"/>
        <v>0</v>
      </c>
    </row>
    <row r="47" spans="1:15" x14ac:dyDescent="0.35">
      <c r="A47" s="496"/>
      <c r="B47" s="9" t="s">
        <v>55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0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0</v>
      </c>
      <c r="H47" s="3">
        <f>SUM('BIZ kWh ENTRY'!H47,'BIZ kWh ENTRY'!X47,'BIZ kWh ENTRY'!AN47,'BIZ kWh ENTRY'!BD47)</f>
        <v>0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0</v>
      </c>
      <c r="L47" s="3">
        <f>SUM('BIZ kWh ENTRY'!L47,'BIZ kWh ENTRY'!AB47,'BIZ kWh ENTRY'!AR47,'BIZ kWh ENTRY'!BH47)</f>
        <v>0</v>
      </c>
      <c r="M47" s="3">
        <f>SUM('BIZ kWh ENTRY'!M47,'BIZ kWh ENTRY'!AC47,'BIZ kWh ENTRY'!AS47,'BIZ kWh ENTRY'!BI47)</f>
        <v>0</v>
      </c>
      <c r="N47" s="3">
        <f>SUM('BIZ kWh ENTRY'!N47,'BIZ kWh ENTRY'!AD47,'BIZ kWh ENTRY'!AT47,'BIZ kWh ENTRY'!BJ47)</f>
        <v>0</v>
      </c>
      <c r="O47" s="66">
        <f t="shared" si="4"/>
        <v>0</v>
      </c>
    </row>
    <row r="48" spans="1:15" ht="15" thickBot="1" x14ac:dyDescent="0.4">
      <c r="A48" s="497"/>
      <c r="B48" s="9" t="s">
        <v>54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0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66">
        <f t="shared" si="4"/>
        <v>0</v>
      </c>
    </row>
    <row r="49" spans="1:15" ht="15" thickBot="1" x14ac:dyDescent="0.4">
      <c r="A49" s="70"/>
      <c r="B49" s="178" t="s">
        <v>43</v>
      </c>
      <c r="C49" s="179">
        <f t="shared" ref="C49:N49" si="5">SUM(C36:C48)</f>
        <v>0</v>
      </c>
      <c r="D49" s="179">
        <f t="shared" si="5"/>
        <v>0</v>
      </c>
      <c r="E49" s="179">
        <f t="shared" si="5"/>
        <v>0</v>
      </c>
      <c r="F49" s="179">
        <f t="shared" si="5"/>
        <v>0</v>
      </c>
      <c r="G49" s="179">
        <f t="shared" si="5"/>
        <v>0</v>
      </c>
      <c r="H49" s="179">
        <f t="shared" si="5"/>
        <v>0</v>
      </c>
      <c r="I49" s="179">
        <f t="shared" si="5"/>
        <v>0</v>
      </c>
      <c r="J49" s="179">
        <f t="shared" si="5"/>
        <v>0</v>
      </c>
      <c r="K49" s="179">
        <f t="shared" si="5"/>
        <v>0</v>
      </c>
      <c r="L49" s="179">
        <f t="shared" si="5"/>
        <v>0</v>
      </c>
      <c r="M49" s="179">
        <f t="shared" si="5"/>
        <v>0</v>
      </c>
      <c r="N49" s="179">
        <f t="shared" si="5"/>
        <v>0</v>
      </c>
      <c r="O49" s="69">
        <f t="shared" si="4"/>
        <v>0</v>
      </c>
    </row>
    <row r="50" spans="1:15" ht="21.5" thickBot="1" x14ac:dyDescent="0.55000000000000004">
      <c r="A50" s="72"/>
    </row>
    <row r="51" spans="1:15" ht="21.5" thickBot="1" x14ac:dyDescent="0.55000000000000004">
      <c r="A51" s="72"/>
      <c r="B51" s="174" t="s">
        <v>36</v>
      </c>
      <c r="C51" s="336" t="s">
        <v>203</v>
      </c>
      <c r="D51" s="336" t="s">
        <v>204</v>
      </c>
      <c r="E51" s="336" t="s">
        <v>205</v>
      </c>
      <c r="F51" s="336" t="s">
        <v>206</v>
      </c>
      <c r="G51" s="336" t="s">
        <v>44</v>
      </c>
      <c r="H51" s="336" t="s">
        <v>207</v>
      </c>
      <c r="I51" s="336" t="s">
        <v>208</v>
      </c>
      <c r="J51" s="336" t="s">
        <v>209</v>
      </c>
      <c r="K51" s="336" t="s">
        <v>210</v>
      </c>
      <c r="L51" s="336" t="s">
        <v>211</v>
      </c>
      <c r="M51" s="336" t="s">
        <v>212</v>
      </c>
      <c r="N51" s="336" t="s">
        <v>213</v>
      </c>
      <c r="O51" s="176" t="s">
        <v>34</v>
      </c>
    </row>
    <row r="52" spans="1:15" ht="15" customHeight="1" x14ac:dyDescent="0.35">
      <c r="A52" s="495" t="s">
        <v>71</v>
      </c>
      <c r="B52" s="9" t="s">
        <v>66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57133.364970924398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119551.84535713977</v>
      </c>
      <c r="N52" s="3">
        <f>SUM('BIZ kWh ENTRY'!N52,'BIZ kWh ENTRY'!AD52,'BIZ kWh ENTRY'!AT52,'BIZ kWh ENTRY'!BJ52)</f>
        <v>1154432.2472010164</v>
      </c>
      <c r="O52" s="66">
        <f t="shared" ref="O52:O65" si="6">SUM(C52:N52)</f>
        <v>1331117.4575290806</v>
      </c>
    </row>
    <row r="53" spans="1:15" x14ac:dyDescent="0.35">
      <c r="A53" s="496"/>
      <c r="B53" s="10" t="s">
        <v>65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66">
        <f t="shared" si="6"/>
        <v>0</v>
      </c>
    </row>
    <row r="54" spans="1:15" x14ac:dyDescent="0.35">
      <c r="A54" s="496"/>
      <c r="B54" s="9" t="s">
        <v>64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66">
        <f t="shared" si="6"/>
        <v>0</v>
      </c>
    </row>
    <row r="55" spans="1:15" x14ac:dyDescent="0.35">
      <c r="A55" s="496"/>
      <c r="B55" s="9" t="s">
        <v>63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111951.9658474524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405478.30193469056</v>
      </c>
      <c r="O55" s="66">
        <f t="shared" si="6"/>
        <v>517430.26778214297</v>
      </c>
    </row>
    <row r="56" spans="1:15" x14ac:dyDescent="0.35">
      <c r="A56" s="496"/>
      <c r="B56" s="10" t="s">
        <v>62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66">
        <f t="shared" si="6"/>
        <v>0</v>
      </c>
    </row>
    <row r="57" spans="1:15" x14ac:dyDescent="0.35">
      <c r="A57" s="496"/>
      <c r="B57" s="9" t="s">
        <v>61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66">
        <f t="shared" si="6"/>
        <v>0</v>
      </c>
    </row>
    <row r="58" spans="1:15" x14ac:dyDescent="0.35">
      <c r="A58" s="496"/>
      <c r="B58" s="9" t="s">
        <v>60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229472.65537745832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212041.70764679357</v>
      </c>
      <c r="J58" s="3">
        <f>SUM('BIZ kWh ENTRY'!J58,'BIZ kWh ENTRY'!Z58,'BIZ kWh ENTRY'!AP58,'BIZ kWh ENTRY'!BF58)</f>
        <v>119373.04884082207</v>
      </c>
      <c r="K58" s="3">
        <f>SUM('BIZ kWh ENTRY'!K58,'BIZ kWh ENTRY'!AA58,'BIZ kWh ENTRY'!AQ58,'BIZ kWh ENTRY'!BG58)</f>
        <v>64683.921303696538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356182.5267844199</v>
      </c>
      <c r="N58" s="3">
        <f>SUM('BIZ kWh ENTRY'!N58,'BIZ kWh ENTRY'!AD58,'BIZ kWh ENTRY'!AT58,'BIZ kWh ENTRY'!BJ58)</f>
        <v>2091558.2226636631</v>
      </c>
      <c r="O58" s="66">
        <f t="shared" si="6"/>
        <v>3073312.0826168535</v>
      </c>
    </row>
    <row r="59" spans="1:15" x14ac:dyDescent="0.35">
      <c r="A59" s="496"/>
      <c r="B59" s="9" t="s">
        <v>59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66">
        <f t="shared" si="6"/>
        <v>0</v>
      </c>
    </row>
    <row r="60" spans="1:15" x14ac:dyDescent="0.35">
      <c r="A60" s="496"/>
      <c r="B60" s="9" t="s">
        <v>58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66">
        <f t="shared" si="6"/>
        <v>0</v>
      </c>
    </row>
    <row r="61" spans="1:15" x14ac:dyDescent="0.35">
      <c r="A61" s="496"/>
      <c r="B61" s="9" t="s">
        <v>57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66">
        <f t="shared" si="6"/>
        <v>0</v>
      </c>
    </row>
    <row r="62" spans="1:15" x14ac:dyDescent="0.35">
      <c r="A62" s="496"/>
      <c r="B62" s="9" t="s">
        <v>56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66">
        <f t="shared" si="6"/>
        <v>0</v>
      </c>
    </row>
    <row r="63" spans="1:15" x14ac:dyDescent="0.35">
      <c r="A63" s="496"/>
      <c r="B63" s="9" t="s">
        <v>55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66">
        <f t="shared" si="6"/>
        <v>0</v>
      </c>
    </row>
    <row r="64" spans="1:15" ht="15" thickBot="1" x14ac:dyDescent="0.4">
      <c r="A64" s="497"/>
      <c r="B64" s="9" t="s">
        <v>54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66">
        <f t="shared" si="6"/>
        <v>0</v>
      </c>
    </row>
    <row r="65" spans="1:15" ht="15" thickBot="1" x14ac:dyDescent="0.4">
      <c r="A65" s="70"/>
      <c r="B65" s="178" t="s">
        <v>43</v>
      </c>
      <c r="C65" s="179">
        <f t="shared" ref="C65:N65" si="7">SUM(C52:C64)</f>
        <v>0</v>
      </c>
      <c r="D65" s="179">
        <f t="shared" si="7"/>
        <v>0</v>
      </c>
      <c r="E65" s="179">
        <f t="shared" si="7"/>
        <v>0</v>
      </c>
      <c r="F65" s="179">
        <f t="shared" si="7"/>
        <v>57133.364970924398</v>
      </c>
      <c r="G65" s="179">
        <f t="shared" si="7"/>
        <v>229472.65537745832</v>
      </c>
      <c r="H65" s="179">
        <f t="shared" si="7"/>
        <v>0</v>
      </c>
      <c r="I65" s="179">
        <f t="shared" si="7"/>
        <v>323993.67349424597</v>
      </c>
      <c r="J65" s="179">
        <f t="shared" si="7"/>
        <v>119373.04884082207</v>
      </c>
      <c r="K65" s="179">
        <f t="shared" si="7"/>
        <v>64683.921303696538</v>
      </c>
      <c r="L65" s="179">
        <f t="shared" si="7"/>
        <v>0</v>
      </c>
      <c r="M65" s="179">
        <f t="shared" si="7"/>
        <v>475734.37214155967</v>
      </c>
      <c r="N65" s="179">
        <f t="shared" si="7"/>
        <v>3651468.7717993697</v>
      </c>
      <c r="O65" s="69">
        <f t="shared" si="6"/>
        <v>4921859.8079280769</v>
      </c>
    </row>
    <row r="66" spans="1:15" ht="21.5" thickBot="1" x14ac:dyDescent="0.55000000000000004">
      <c r="A66" s="72"/>
    </row>
    <row r="67" spans="1:15" ht="21.5" thickBot="1" x14ac:dyDescent="0.55000000000000004">
      <c r="A67" s="72"/>
      <c r="B67" s="174" t="s">
        <v>36</v>
      </c>
      <c r="C67" s="336" t="s">
        <v>203</v>
      </c>
      <c r="D67" s="336" t="s">
        <v>204</v>
      </c>
      <c r="E67" s="336" t="s">
        <v>205</v>
      </c>
      <c r="F67" s="336" t="s">
        <v>206</v>
      </c>
      <c r="G67" s="336" t="s">
        <v>44</v>
      </c>
      <c r="H67" s="336" t="s">
        <v>207</v>
      </c>
      <c r="I67" s="336" t="s">
        <v>208</v>
      </c>
      <c r="J67" s="336" t="s">
        <v>209</v>
      </c>
      <c r="K67" s="336" t="s">
        <v>210</v>
      </c>
      <c r="L67" s="336" t="s">
        <v>211</v>
      </c>
      <c r="M67" s="336" t="s">
        <v>212</v>
      </c>
      <c r="N67" s="336" t="s">
        <v>213</v>
      </c>
      <c r="O67" s="176" t="s">
        <v>34</v>
      </c>
    </row>
    <row r="68" spans="1:15" ht="15" customHeight="1" x14ac:dyDescent="0.35">
      <c r="A68" s="501" t="s">
        <v>70</v>
      </c>
      <c r="B68" s="9" t="s">
        <v>66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66">
        <f t="shared" ref="O68:O81" si="8">SUM(C68:N68)</f>
        <v>0</v>
      </c>
    </row>
    <row r="69" spans="1:15" x14ac:dyDescent="0.35">
      <c r="A69" s="502"/>
      <c r="B69" s="10" t="s">
        <v>65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66">
        <f t="shared" si="8"/>
        <v>0</v>
      </c>
    </row>
    <row r="70" spans="1:15" x14ac:dyDescent="0.35">
      <c r="A70" s="502"/>
      <c r="B70" s="9" t="s">
        <v>64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66">
        <f t="shared" si="8"/>
        <v>0</v>
      </c>
    </row>
    <row r="71" spans="1:15" x14ac:dyDescent="0.35">
      <c r="A71" s="502"/>
      <c r="B71" s="9" t="s">
        <v>63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66">
        <f t="shared" si="8"/>
        <v>0</v>
      </c>
    </row>
    <row r="72" spans="1:15" x14ac:dyDescent="0.35">
      <c r="A72" s="502"/>
      <c r="B72" s="10" t="s">
        <v>62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66">
        <f t="shared" si="8"/>
        <v>0</v>
      </c>
    </row>
    <row r="73" spans="1:15" x14ac:dyDescent="0.35">
      <c r="A73" s="502"/>
      <c r="B73" s="9" t="s">
        <v>61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66">
        <f t="shared" si="8"/>
        <v>0</v>
      </c>
    </row>
    <row r="74" spans="1:15" x14ac:dyDescent="0.35">
      <c r="A74" s="502"/>
      <c r="B74" s="9" t="s">
        <v>60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545.804816907553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4801.169148921942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66">
        <f t="shared" si="8"/>
        <v>5346.9739658294948</v>
      </c>
    </row>
    <row r="75" spans="1:15" x14ac:dyDescent="0.35">
      <c r="A75" s="502"/>
      <c r="B75" s="9" t="s">
        <v>59</v>
      </c>
      <c r="C75" s="3">
        <f>SUM('BIZ kWh ENTRY'!C75,'BIZ kWh ENTRY'!S75,'BIZ kWh ENTRY'!AI75,'BIZ kWh ENTRY'!AY75)</f>
        <v>120977.34536702427</v>
      </c>
      <c r="D75" s="3">
        <f>SUM('BIZ kWh ENTRY'!D75,'BIZ kWh ENTRY'!T75,'BIZ kWh ENTRY'!AJ75,'BIZ kWh ENTRY'!AZ75)</f>
        <v>237560.61651185609</v>
      </c>
      <c r="E75" s="3">
        <f>SUM('BIZ kWh ENTRY'!E75,'BIZ kWh ENTRY'!U75,'BIZ kWh ENTRY'!AK75,'BIZ kWh ENTRY'!BA75)</f>
        <v>206717.06407364117</v>
      </c>
      <c r="F75" s="3">
        <f>SUM('BIZ kWh ENTRY'!F75,'BIZ kWh ENTRY'!V75,'BIZ kWh ENTRY'!AL75,'BIZ kWh ENTRY'!BB75)</f>
        <v>474870.3860192523</v>
      </c>
      <c r="G75" s="3">
        <f>SUM('BIZ kWh ENTRY'!G75,'BIZ kWh ENTRY'!W75,'BIZ kWh ENTRY'!AM75,'BIZ kWh ENTRY'!BC75)</f>
        <v>587395.46282921941</v>
      </c>
      <c r="H75" s="3">
        <f>SUM('BIZ kWh ENTRY'!H75,'BIZ kWh ENTRY'!X75,'BIZ kWh ENTRY'!AN75,'BIZ kWh ENTRY'!BD75)</f>
        <v>361810.66495825403</v>
      </c>
      <c r="I75" s="3">
        <f>SUM('BIZ kWh ENTRY'!I75,'BIZ kWh ENTRY'!Y75,'BIZ kWh ENTRY'!AO75,'BIZ kWh ENTRY'!BE75)</f>
        <v>315065.43196824659</v>
      </c>
      <c r="J75" s="3">
        <f>SUM('BIZ kWh ENTRY'!J75,'BIZ kWh ENTRY'!Z75,'BIZ kWh ENTRY'!AP75,'BIZ kWh ENTRY'!BF75)</f>
        <v>520825.34465410729</v>
      </c>
      <c r="K75" s="3">
        <f>SUM('BIZ kWh ENTRY'!K75,'BIZ kWh ENTRY'!AA75,'BIZ kWh ENTRY'!AQ75,'BIZ kWh ENTRY'!BG75)</f>
        <v>610954.3544832553</v>
      </c>
      <c r="L75" s="3">
        <f>SUM('BIZ kWh ENTRY'!L75,'BIZ kWh ENTRY'!AB75,'BIZ kWh ENTRY'!AR75,'BIZ kWh ENTRY'!BH75)</f>
        <v>496601.070691631</v>
      </c>
      <c r="M75" s="3">
        <f>SUM('BIZ kWh ENTRY'!M75,'BIZ kWh ENTRY'!AC75,'BIZ kWh ENTRY'!AS75,'BIZ kWh ENTRY'!BI75)</f>
        <v>964807.5359716391</v>
      </c>
      <c r="N75" s="3">
        <f>SUM('BIZ kWh ENTRY'!N75,'BIZ kWh ENTRY'!AD75,'BIZ kWh ENTRY'!AT75,'BIZ kWh ENTRY'!BJ75)</f>
        <v>1626978.7901727112</v>
      </c>
      <c r="O75" s="66">
        <f t="shared" si="8"/>
        <v>6524564.0677008377</v>
      </c>
    </row>
    <row r="76" spans="1:15" x14ac:dyDescent="0.35">
      <c r="A76" s="502"/>
      <c r="B76" s="9" t="s">
        <v>58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66">
        <f t="shared" si="8"/>
        <v>0</v>
      </c>
    </row>
    <row r="77" spans="1:15" x14ac:dyDescent="0.35">
      <c r="A77" s="502"/>
      <c r="B77" s="9" t="s">
        <v>57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66">
        <f t="shared" si="8"/>
        <v>0</v>
      </c>
    </row>
    <row r="78" spans="1:15" x14ac:dyDescent="0.35">
      <c r="A78" s="502"/>
      <c r="B78" s="9" t="s">
        <v>56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66">
        <f t="shared" si="8"/>
        <v>0</v>
      </c>
    </row>
    <row r="79" spans="1:15" x14ac:dyDescent="0.35">
      <c r="A79" s="502"/>
      <c r="B79" s="9" t="s">
        <v>55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66">
        <f t="shared" si="8"/>
        <v>0</v>
      </c>
    </row>
    <row r="80" spans="1:15" ht="15" thickBot="1" x14ac:dyDescent="0.4">
      <c r="A80" s="503"/>
      <c r="B80" s="9" t="s">
        <v>54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66">
        <f t="shared" si="8"/>
        <v>0</v>
      </c>
    </row>
    <row r="81" spans="1:15" ht="15" thickBot="1" x14ac:dyDescent="0.4">
      <c r="A81" s="70"/>
      <c r="B81" s="178" t="s">
        <v>43</v>
      </c>
      <c r="C81" s="179">
        <f t="shared" ref="C81:N81" si="9">SUM(C68:C80)</f>
        <v>120977.34536702427</v>
      </c>
      <c r="D81" s="179">
        <f t="shared" si="9"/>
        <v>237560.61651185609</v>
      </c>
      <c r="E81" s="179">
        <f t="shared" si="9"/>
        <v>206717.06407364117</v>
      </c>
      <c r="F81" s="179">
        <f t="shared" si="9"/>
        <v>474870.3860192523</v>
      </c>
      <c r="G81" s="179">
        <f t="shared" si="9"/>
        <v>587395.46282921941</v>
      </c>
      <c r="H81" s="179">
        <f t="shared" si="9"/>
        <v>361810.66495825403</v>
      </c>
      <c r="I81" s="179">
        <f t="shared" si="9"/>
        <v>315611.23678515415</v>
      </c>
      <c r="J81" s="179">
        <f t="shared" si="9"/>
        <v>520825.34465410729</v>
      </c>
      <c r="K81" s="179">
        <f t="shared" si="9"/>
        <v>615755.52363217727</v>
      </c>
      <c r="L81" s="179">
        <f t="shared" si="9"/>
        <v>496601.070691631</v>
      </c>
      <c r="M81" s="179">
        <f t="shared" si="9"/>
        <v>964807.5359716391</v>
      </c>
      <c r="N81" s="179">
        <f t="shared" si="9"/>
        <v>1626978.7901727112</v>
      </c>
      <c r="O81" s="69">
        <f t="shared" si="8"/>
        <v>6529911.041666667</v>
      </c>
    </row>
    <row r="82" spans="1:15" ht="21.5" thickBot="1" x14ac:dyDescent="0.55000000000000004">
      <c r="A82" s="72"/>
    </row>
    <row r="83" spans="1:15" ht="21.5" thickBot="1" x14ac:dyDescent="0.55000000000000004">
      <c r="A83" s="72"/>
      <c r="B83" s="174" t="s">
        <v>36</v>
      </c>
      <c r="C83" s="336" t="s">
        <v>203</v>
      </c>
      <c r="D83" s="336" t="s">
        <v>204</v>
      </c>
      <c r="E83" s="336" t="s">
        <v>205</v>
      </c>
      <c r="F83" s="336" t="s">
        <v>206</v>
      </c>
      <c r="G83" s="336" t="s">
        <v>44</v>
      </c>
      <c r="H83" s="336" t="s">
        <v>207</v>
      </c>
      <c r="I83" s="336" t="s">
        <v>208</v>
      </c>
      <c r="J83" s="336" t="s">
        <v>209</v>
      </c>
      <c r="K83" s="336" t="s">
        <v>210</v>
      </c>
      <c r="L83" s="336" t="s">
        <v>211</v>
      </c>
      <c r="M83" s="336" t="s">
        <v>212</v>
      </c>
      <c r="N83" s="336" t="s">
        <v>213</v>
      </c>
      <c r="O83" s="176" t="s">
        <v>34</v>
      </c>
    </row>
    <row r="84" spans="1:15" ht="15" customHeight="1" x14ac:dyDescent="0.35">
      <c r="A84" s="495" t="s">
        <v>69</v>
      </c>
      <c r="B84" s="9" t="s">
        <v>66</v>
      </c>
      <c r="C84" s="3">
        <f>SUM('BIZ kWh ENTRY'!C84,'BIZ kWh ENTRY'!S84,'BIZ kWh ENTRY'!AI84,'BIZ kWh ENTRY'!AY84)</f>
        <v>36526.537032225031</v>
      </c>
      <c r="D84" s="3">
        <f>SUM('BIZ kWh ENTRY'!D84,'BIZ kWh ENTRY'!T84,'BIZ kWh ENTRY'!AJ84,'BIZ kWh ENTRY'!AZ84)</f>
        <v>48702.049376300041</v>
      </c>
      <c r="E84" s="3">
        <f>SUM('BIZ kWh ENTRY'!E84,'BIZ kWh ENTRY'!U84,'BIZ kWh ENTRY'!AK84,'BIZ kWh ENTRY'!BA84)</f>
        <v>48702.049376300041</v>
      </c>
      <c r="F84" s="3">
        <f>SUM('BIZ kWh ENTRY'!F84,'BIZ kWh ENTRY'!V84,'BIZ kWh ENTRY'!AL84,'BIZ kWh ENTRY'!BB84)</f>
        <v>48702.049376300041</v>
      </c>
      <c r="G84" s="3">
        <f>SUM('BIZ kWh ENTRY'!G84,'BIZ kWh ENTRY'!W84,'BIZ kWh ENTRY'!AM84,'BIZ kWh ENTRY'!BC84)</f>
        <v>73053.074064450062</v>
      </c>
      <c r="H84" s="3">
        <f>SUM('BIZ kWh ENTRY'!H84,'BIZ kWh ENTRY'!X84,'BIZ kWh ENTRY'!AN84,'BIZ kWh ENTRY'!BD84)</f>
        <v>85228.586408525065</v>
      </c>
      <c r="I84" s="3">
        <f>SUM('BIZ kWh ENTRY'!I84,'BIZ kWh ENTRY'!Y84,'BIZ kWh ENTRY'!AO84,'BIZ kWh ENTRY'!BE84)</f>
        <v>85228.586408525065</v>
      </c>
      <c r="J84" s="3">
        <f>SUM('BIZ kWh ENTRY'!J84,'BIZ kWh ENTRY'!Z84,'BIZ kWh ENTRY'!AP84,'BIZ kWh ENTRY'!BF84)</f>
        <v>97404.098752600083</v>
      </c>
      <c r="K84" s="3">
        <f>SUM('BIZ kWh ENTRY'!K84,'BIZ kWh ENTRY'!AA84,'BIZ kWh ENTRY'!AQ84,'BIZ kWh ENTRY'!BG84)</f>
        <v>109579.61109667507</v>
      </c>
      <c r="L84" s="3">
        <f>SUM('BIZ kWh ENTRY'!L84,'BIZ kWh ENTRY'!AB84,'BIZ kWh ENTRY'!AR84,'BIZ kWh ENTRY'!BH84)</f>
        <v>121755.1234407501</v>
      </c>
      <c r="M84" s="3">
        <f>SUM('BIZ kWh ENTRY'!M84,'BIZ kWh ENTRY'!AC84,'BIZ kWh ENTRY'!AS84,'BIZ kWh ENTRY'!BI84)</f>
        <v>182632.68516112515</v>
      </c>
      <c r="N84" s="3">
        <f>SUM('BIZ kWh ENTRY'!N84,'BIZ kWh ENTRY'!AD84,'BIZ kWh ENTRY'!AT84,'BIZ kWh ENTRY'!BJ84)</f>
        <v>280036.78391372529</v>
      </c>
      <c r="O84" s="66">
        <f t="shared" ref="O84:O97" si="10">SUM(C84:N84)</f>
        <v>1217551.2344075008</v>
      </c>
    </row>
    <row r="85" spans="1:15" x14ac:dyDescent="0.35">
      <c r="A85" s="496"/>
      <c r="B85" s="10" t="s">
        <v>65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66">
        <f t="shared" si="10"/>
        <v>0</v>
      </c>
    </row>
    <row r="86" spans="1:15" x14ac:dyDescent="0.35">
      <c r="A86" s="496"/>
      <c r="B86" s="9" t="s">
        <v>64</v>
      </c>
      <c r="C86" s="3">
        <f>SUM('BIZ kWh ENTRY'!C86,'BIZ kWh ENTRY'!S86,'BIZ kWh ENTRY'!AI86,'BIZ kWh ENTRY'!AY86)</f>
        <v>1826.3268516112512</v>
      </c>
      <c r="D86" s="3">
        <f>SUM('BIZ kWh ENTRY'!D86,'BIZ kWh ENTRY'!T86,'BIZ kWh ENTRY'!AJ86,'BIZ kWh ENTRY'!AZ86)</f>
        <v>2435.1024688150019</v>
      </c>
      <c r="E86" s="3">
        <f>SUM('BIZ kWh ENTRY'!E86,'BIZ kWh ENTRY'!U86,'BIZ kWh ENTRY'!AK86,'BIZ kWh ENTRY'!BA86)</f>
        <v>2435.1024688150019</v>
      </c>
      <c r="F86" s="3">
        <f>SUM('BIZ kWh ENTRY'!F86,'BIZ kWh ENTRY'!V86,'BIZ kWh ENTRY'!AL86,'BIZ kWh ENTRY'!BB86)</f>
        <v>2435.1024688150019</v>
      </c>
      <c r="G86" s="3">
        <f>SUM('BIZ kWh ENTRY'!G86,'BIZ kWh ENTRY'!W86,'BIZ kWh ENTRY'!AM86,'BIZ kWh ENTRY'!BC86)</f>
        <v>3652.6537032225024</v>
      </c>
      <c r="H86" s="3">
        <f>SUM('BIZ kWh ENTRY'!H86,'BIZ kWh ENTRY'!X86,'BIZ kWh ENTRY'!AN86,'BIZ kWh ENTRY'!BD86)</f>
        <v>4261.429320426254</v>
      </c>
      <c r="I86" s="3">
        <f>SUM('BIZ kWh ENTRY'!I86,'BIZ kWh ENTRY'!Y86,'BIZ kWh ENTRY'!AO86,'BIZ kWh ENTRY'!BE86)</f>
        <v>4261.429320426254</v>
      </c>
      <c r="J86" s="3">
        <f>SUM('BIZ kWh ENTRY'!J86,'BIZ kWh ENTRY'!Z86,'BIZ kWh ENTRY'!AP86,'BIZ kWh ENTRY'!BF86)</f>
        <v>4870.2049376300038</v>
      </c>
      <c r="K86" s="3">
        <f>SUM('BIZ kWh ENTRY'!K86,'BIZ kWh ENTRY'!AA86,'BIZ kWh ENTRY'!AQ86,'BIZ kWh ENTRY'!BG86)</f>
        <v>5478.9805548337536</v>
      </c>
      <c r="L86" s="3">
        <f>SUM('BIZ kWh ENTRY'!L86,'BIZ kWh ENTRY'!AB86,'BIZ kWh ENTRY'!AR86,'BIZ kWh ENTRY'!BH86)</f>
        <v>6087.7561720375052</v>
      </c>
      <c r="M86" s="3">
        <f>SUM('BIZ kWh ENTRY'!M86,'BIZ kWh ENTRY'!AC86,'BIZ kWh ENTRY'!AS86,'BIZ kWh ENTRY'!BI86)</f>
        <v>9131.6342580562577</v>
      </c>
      <c r="N86" s="3">
        <f>SUM('BIZ kWh ENTRY'!N86,'BIZ kWh ENTRY'!AD86,'BIZ kWh ENTRY'!AT86,'BIZ kWh ENTRY'!BJ86)</f>
        <v>14001.839195686262</v>
      </c>
      <c r="O86" s="66">
        <f t="shared" si="10"/>
        <v>60877.561720375052</v>
      </c>
    </row>
    <row r="87" spans="1:15" x14ac:dyDescent="0.35">
      <c r="A87" s="496"/>
      <c r="B87" s="9" t="s">
        <v>63</v>
      </c>
      <c r="C87" s="3">
        <f>SUM('BIZ kWh ENTRY'!C87,'BIZ kWh ENTRY'!S87,'BIZ kWh ENTRY'!AI87,'BIZ kWh ENTRY'!AY87)</f>
        <v>146106.14812890012</v>
      </c>
      <c r="D87" s="3">
        <f>SUM('BIZ kWh ENTRY'!D87,'BIZ kWh ENTRY'!T87,'BIZ kWh ENTRY'!AJ87,'BIZ kWh ENTRY'!AZ87)</f>
        <v>194808.19750520017</v>
      </c>
      <c r="E87" s="3">
        <f>SUM('BIZ kWh ENTRY'!E87,'BIZ kWh ENTRY'!U87,'BIZ kWh ENTRY'!AK87,'BIZ kWh ENTRY'!BA87)</f>
        <v>194808.19750520017</v>
      </c>
      <c r="F87" s="3">
        <f>SUM('BIZ kWh ENTRY'!F87,'BIZ kWh ENTRY'!V87,'BIZ kWh ENTRY'!AL87,'BIZ kWh ENTRY'!BB87)</f>
        <v>194808.19750520017</v>
      </c>
      <c r="G87" s="3">
        <f>SUM('BIZ kWh ENTRY'!G87,'BIZ kWh ENTRY'!W87,'BIZ kWh ENTRY'!AM87,'BIZ kWh ENTRY'!BC87)</f>
        <v>292212.29625780025</v>
      </c>
      <c r="H87" s="3">
        <f>SUM('BIZ kWh ENTRY'!H87,'BIZ kWh ENTRY'!X87,'BIZ kWh ENTRY'!AN87,'BIZ kWh ENTRY'!BD87)</f>
        <v>340914.34563410026</v>
      </c>
      <c r="I87" s="3">
        <f>SUM('BIZ kWh ENTRY'!I87,'BIZ kWh ENTRY'!Y87,'BIZ kWh ENTRY'!AO87,'BIZ kWh ENTRY'!BE87)</f>
        <v>340914.34563410026</v>
      </c>
      <c r="J87" s="3">
        <f>SUM('BIZ kWh ENTRY'!J87,'BIZ kWh ENTRY'!Z87,'BIZ kWh ENTRY'!AP87,'BIZ kWh ENTRY'!BF87)</f>
        <v>389616.39501040033</v>
      </c>
      <c r="K87" s="3">
        <f>SUM('BIZ kWh ENTRY'!K87,'BIZ kWh ENTRY'!AA87,'BIZ kWh ENTRY'!AQ87,'BIZ kWh ENTRY'!BG87)</f>
        <v>438318.44438670028</v>
      </c>
      <c r="L87" s="3">
        <f>SUM('BIZ kWh ENTRY'!L87,'BIZ kWh ENTRY'!AB87,'BIZ kWh ENTRY'!AR87,'BIZ kWh ENTRY'!BH87)</f>
        <v>487020.49376300041</v>
      </c>
      <c r="M87" s="3">
        <f>SUM('BIZ kWh ENTRY'!M87,'BIZ kWh ENTRY'!AC87,'BIZ kWh ENTRY'!AS87,'BIZ kWh ENTRY'!BI87)</f>
        <v>730530.74064450059</v>
      </c>
      <c r="N87" s="3">
        <f>SUM('BIZ kWh ENTRY'!N87,'BIZ kWh ENTRY'!AD87,'BIZ kWh ENTRY'!AT87,'BIZ kWh ENTRY'!BJ87)</f>
        <v>1120147.1356549012</v>
      </c>
      <c r="O87" s="66">
        <f t="shared" si="10"/>
        <v>4870204.9376300033</v>
      </c>
    </row>
    <row r="88" spans="1:15" x14ac:dyDescent="0.35">
      <c r="A88" s="496"/>
      <c r="B88" s="10" t="s">
        <v>62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66">
        <f t="shared" si="10"/>
        <v>0</v>
      </c>
    </row>
    <row r="89" spans="1:15" x14ac:dyDescent="0.35">
      <c r="A89" s="496"/>
      <c r="B89" s="9" t="s">
        <v>61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66">
        <f t="shared" si="10"/>
        <v>0</v>
      </c>
    </row>
    <row r="90" spans="1:15" x14ac:dyDescent="0.35">
      <c r="A90" s="496"/>
      <c r="B90" s="9" t="s">
        <v>60</v>
      </c>
      <c r="C90" s="3">
        <f>SUM('BIZ kWh ENTRY'!C90,'BIZ kWh ENTRY'!S90,'BIZ kWh ENTRY'!AI90,'BIZ kWh ENTRY'!AY90)</f>
        <v>73053.074064450062</v>
      </c>
      <c r="D90" s="3">
        <f>SUM('BIZ kWh ENTRY'!D90,'BIZ kWh ENTRY'!T90,'BIZ kWh ENTRY'!AJ90,'BIZ kWh ENTRY'!AZ90)</f>
        <v>97404.098752600083</v>
      </c>
      <c r="E90" s="3">
        <f>SUM('BIZ kWh ENTRY'!E90,'BIZ kWh ENTRY'!U90,'BIZ kWh ENTRY'!AK90,'BIZ kWh ENTRY'!BA90)</f>
        <v>97404.098752600083</v>
      </c>
      <c r="F90" s="3">
        <f>SUM('BIZ kWh ENTRY'!F90,'BIZ kWh ENTRY'!V90,'BIZ kWh ENTRY'!AL90,'BIZ kWh ENTRY'!BB90)</f>
        <v>97404.098752600083</v>
      </c>
      <c r="G90" s="3">
        <f>SUM('BIZ kWh ENTRY'!G90,'BIZ kWh ENTRY'!W90,'BIZ kWh ENTRY'!AM90,'BIZ kWh ENTRY'!BC90)</f>
        <v>146106.14812890012</v>
      </c>
      <c r="H90" s="3">
        <f>SUM('BIZ kWh ENTRY'!H90,'BIZ kWh ENTRY'!X90,'BIZ kWh ENTRY'!AN90,'BIZ kWh ENTRY'!BD90)</f>
        <v>170457.17281705013</v>
      </c>
      <c r="I90" s="3">
        <f>SUM('BIZ kWh ENTRY'!I90,'BIZ kWh ENTRY'!Y90,'BIZ kWh ENTRY'!AO90,'BIZ kWh ENTRY'!BE90)</f>
        <v>170457.17281705013</v>
      </c>
      <c r="J90" s="3">
        <f>SUM('BIZ kWh ENTRY'!J90,'BIZ kWh ENTRY'!Z90,'BIZ kWh ENTRY'!AP90,'BIZ kWh ENTRY'!BF90)</f>
        <v>194808.19750520017</v>
      </c>
      <c r="K90" s="3">
        <f>SUM('BIZ kWh ENTRY'!K90,'BIZ kWh ENTRY'!AA90,'BIZ kWh ENTRY'!AQ90,'BIZ kWh ENTRY'!BG90)</f>
        <v>219159.22219335014</v>
      </c>
      <c r="L90" s="3">
        <f>SUM('BIZ kWh ENTRY'!L90,'BIZ kWh ENTRY'!AB90,'BIZ kWh ENTRY'!AR90,'BIZ kWh ENTRY'!BH90)</f>
        <v>243510.24688150021</v>
      </c>
      <c r="M90" s="3">
        <f>SUM('BIZ kWh ENTRY'!M90,'BIZ kWh ENTRY'!AC90,'BIZ kWh ENTRY'!AS90,'BIZ kWh ENTRY'!BI90)</f>
        <v>365265.3703222503</v>
      </c>
      <c r="N90" s="3">
        <f>SUM('BIZ kWh ENTRY'!N90,'BIZ kWh ENTRY'!AD90,'BIZ kWh ENTRY'!AT90,'BIZ kWh ENTRY'!BJ90)</f>
        <v>560073.56782745058</v>
      </c>
      <c r="O90" s="66">
        <f t="shared" si="10"/>
        <v>2435102.4688150017</v>
      </c>
    </row>
    <row r="91" spans="1:15" x14ac:dyDescent="0.35">
      <c r="A91" s="496"/>
      <c r="B91" s="9" t="s">
        <v>59</v>
      </c>
      <c r="C91" s="3">
        <f>SUM('BIZ kWh ENTRY'!C91,'BIZ kWh ENTRY'!S91,'BIZ kWh ENTRY'!AI91,'BIZ kWh ENTRY'!AY91)</f>
        <v>1521330.267392172</v>
      </c>
      <c r="D91" s="3">
        <f>SUM('BIZ kWh ENTRY'!D91,'BIZ kWh ENTRY'!T91,'BIZ kWh ENTRY'!AJ91,'BIZ kWh ENTRY'!AZ91)</f>
        <v>2028440.3565228968</v>
      </c>
      <c r="E91" s="3">
        <f>SUM('BIZ kWh ENTRY'!E91,'BIZ kWh ENTRY'!U91,'BIZ kWh ENTRY'!AK91,'BIZ kWh ENTRY'!BA91)</f>
        <v>2028440.3565228968</v>
      </c>
      <c r="F91" s="3">
        <f>SUM('BIZ kWh ENTRY'!F91,'BIZ kWh ENTRY'!V91,'BIZ kWh ENTRY'!AL91,'BIZ kWh ENTRY'!BB91)</f>
        <v>2028440.3565228968</v>
      </c>
      <c r="G91" s="3">
        <f>SUM('BIZ kWh ENTRY'!G91,'BIZ kWh ENTRY'!W91,'BIZ kWh ENTRY'!AM91,'BIZ kWh ENTRY'!BC91)</f>
        <v>3042660.534784344</v>
      </c>
      <c r="H91" s="3">
        <f>SUM('BIZ kWh ENTRY'!H91,'BIZ kWh ENTRY'!X91,'BIZ kWh ENTRY'!AN91,'BIZ kWh ENTRY'!BD91)</f>
        <v>3549770.6239150688</v>
      </c>
      <c r="I91" s="3">
        <f>SUM('BIZ kWh ENTRY'!I91,'BIZ kWh ENTRY'!Y91,'BIZ kWh ENTRY'!AO91,'BIZ kWh ENTRY'!BE91)</f>
        <v>3549770.6239150688</v>
      </c>
      <c r="J91" s="3">
        <f>SUM('BIZ kWh ENTRY'!J91,'BIZ kWh ENTRY'!Z91,'BIZ kWh ENTRY'!AP91,'BIZ kWh ENTRY'!BF91)</f>
        <v>4056880.7130457936</v>
      </c>
      <c r="K91" s="3">
        <f>SUM('BIZ kWh ENTRY'!K91,'BIZ kWh ENTRY'!AA91,'BIZ kWh ENTRY'!AQ91,'BIZ kWh ENTRY'!BG91)</f>
        <v>4563990.8021765165</v>
      </c>
      <c r="L91" s="3">
        <f>SUM('BIZ kWh ENTRY'!L91,'BIZ kWh ENTRY'!AB91,'BIZ kWh ENTRY'!AR91,'BIZ kWh ENTRY'!BH91)</f>
        <v>5071100.8913072413</v>
      </c>
      <c r="M91" s="3">
        <f>SUM('BIZ kWh ENTRY'!M91,'BIZ kWh ENTRY'!AC91,'BIZ kWh ENTRY'!AS91,'BIZ kWh ENTRY'!BI91)</f>
        <v>7606651.3369608624</v>
      </c>
      <c r="N91" s="3">
        <f>SUM('BIZ kWh ENTRY'!N91,'BIZ kWh ENTRY'!AD91,'BIZ kWh ENTRY'!AT91,'BIZ kWh ENTRY'!BJ91)</f>
        <v>11663532.050006654</v>
      </c>
      <c r="O91" s="66">
        <f t="shared" si="10"/>
        <v>50711008.913072407</v>
      </c>
    </row>
    <row r="92" spans="1:15" x14ac:dyDescent="0.35">
      <c r="A92" s="496"/>
      <c r="B92" s="9" t="s">
        <v>58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0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0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66">
        <f t="shared" si="10"/>
        <v>0</v>
      </c>
    </row>
    <row r="93" spans="1:15" x14ac:dyDescent="0.35">
      <c r="A93" s="496"/>
      <c r="B93" s="9" t="s">
        <v>57</v>
      </c>
      <c r="C93" s="3">
        <f>SUM('BIZ kWh ENTRY'!C93,'BIZ kWh ENTRY'!S93,'BIZ kWh ENTRY'!AI93,'BIZ kWh ENTRY'!AY93)</f>
        <v>27394.902774168764</v>
      </c>
      <c r="D93" s="3">
        <f>SUM('BIZ kWh ENTRY'!D93,'BIZ kWh ENTRY'!T93,'BIZ kWh ENTRY'!AJ93,'BIZ kWh ENTRY'!AZ93)</f>
        <v>36526.537032225031</v>
      </c>
      <c r="E93" s="3">
        <f>SUM('BIZ kWh ENTRY'!E93,'BIZ kWh ENTRY'!U93,'BIZ kWh ENTRY'!AK93,'BIZ kWh ENTRY'!BA93)</f>
        <v>36526.537032225031</v>
      </c>
      <c r="F93" s="3">
        <f>SUM('BIZ kWh ENTRY'!F93,'BIZ kWh ENTRY'!V93,'BIZ kWh ENTRY'!AL93,'BIZ kWh ENTRY'!BB93)</f>
        <v>36526.537032225031</v>
      </c>
      <c r="G93" s="3">
        <f>SUM('BIZ kWh ENTRY'!G93,'BIZ kWh ENTRY'!W93,'BIZ kWh ENTRY'!AM93,'BIZ kWh ENTRY'!BC93)</f>
        <v>54789.805548337528</v>
      </c>
      <c r="H93" s="3">
        <f>SUM('BIZ kWh ENTRY'!H93,'BIZ kWh ENTRY'!X93,'BIZ kWh ENTRY'!AN93,'BIZ kWh ENTRY'!BD93)</f>
        <v>63921.439806393799</v>
      </c>
      <c r="I93" s="3">
        <f>SUM('BIZ kWh ENTRY'!I93,'BIZ kWh ENTRY'!Y93,'BIZ kWh ENTRY'!AO93,'BIZ kWh ENTRY'!BE93)</f>
        <v>63921.439806393799</v>
      </c>
      <c r="J93" s="3">
        <f>SUM('BIZ kWh ENTRY'!J93,'BIZ kWh ENTRY'!Z93,'BIZ kWh ENTRY'!AP93,'BIZ kWh ENTRY'!BF93)</f>
        <v>73053.074064450062</v>
      </c>
      <c r="K93" s="3">
        <f>SUM('BIZ kWh ENTRY'!K93,'BIZ kWh ENTRY'!AA93,'BIZ kWh ENTRY'!AQ93,'BIZ kWh ENTRY'!BG93)</f>
        <v>82184.708322506311</v>
      </c>
      <c r="L93" s="3">
        <f>SUM('BIZ kWh ENTRY'!L93,'BIZ kWh ENTRY'!AB93,'BIZ kWh ENTRY'!AR93,'BIZ kWh ENTRY'!BH93)</f>
        <v>91316.342580562588</v>
      </c>
      <c r="M93" s="3">
        <f>SUM('BIZ kWh ENTRY'!M93,'BIZ kWh ENTRY'!AC93,'BIZ kWh ENTRY'!AS93,'BIZ kWh ENTRY'!BI93)</f>
        <v>136974.51387084383</v>
      </c>
      <c r="N93" s="3">
        <f>SUM('BIZ kWh ENTRY'!N93,'BIZ kWh ENTRY'!AD93,'BIZ kWh ENTRY'!AT93,'BIZ kWh ENTRY'!BJ93)</f>
        <v>210027.58793529394</v>
      </c>
      <c r="O93" s="66">
        <f t="shared" si="10"/>
        <v>913163.42580562562</v>
      </c>
    </row>
    <row r="94" spans="1:15" x14ac:dyDescent="0.35">
      <c r="A94" s="496"/>
      <c r="B94" s="9" t="s">
        <v>56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66">
        <f t="shared" si="10"/>
        <v>0</v>
      </c>
    </row>
    <row r="95" spans="1:15" x14ac:dyDescent="0.35">
      <c r="A95" s="496"/>
      <c r="B95" s="9" t="s">
        <v>55</v>
      </c>
      <c r="C95" s="3">
        <f>SUM('BIZ kWh ENTRY'!C95,'BIZ kWh ENTRY'!S95,'BIZ kWh ENTRY'!AI95,'BIZ kWh ENTRY'!AY95)</f>
        <v>18263.268516112515</v>
      </c>
      <c r="D95" s="3">
        <f>SUM('BIZ kWh ENTRY'!D95,'BIZ kWh ENTRY'!T95,'BIZ kWh ENTRY'!AJ95,'BIZ kWh ENTRY'!AZ95)</f>
        <v>24351.024688150021</v>
      </c>
      <c r="E95" s="3">
        <f>SUM('BIZ kWh ENTRY'!E95,'BIZ kWh ENTRY'!U95,'BIZ kWh ENTRY'!AK95,'BIZ kWh ENTRY'!BA95)</f>
        <v>24351.024688150021</v>
      </c>
      <c r="F95" s="3">
        <f>SUM('BIZ kWh ENTRY'!F95,'BIZ kWh ENTRY'!V95,'BIZ kWh ENTRY'!AL95,'BIZ kWh ENTRY'!BB95)</f>
        <v>24351.024688150021</v>
      </c>
      <c r="G95" s="3">
        <f>SUM('BIZ kWh ENTRY'!G95,'BIZ kWh ENTRY'!W95,'BIZ kWh ENTRY'!AM95,'BIZ kWh ENTRY'!BC95)</f>
        <v>36526.537032225031</v>
      </c>
      <c r="H95" s="3">
        <f>SUM('BIZ kWh ENTRY'!H95,'BIZ kWh ENTRY'!X95,'BIZ kWh ENTRY'!AN95,'BIZ kWh ENTRY'!BD95)</f>
        <v>42614.293204262533</v>
      </c>
      <c r="I95" s="3">
        <f>SUM('BIZ kWh ENTRY'!I95,'BIZ kWh ENTRY'!Y95,'BIZ kWh ENTRY'!AO95,'BIZ kWh ENTRY'!BE95)</f>
        <v>42614.293204262533</v>
      </c>
      <c r="J95" s="3">
        <f>SUM('BIZ kWh ENTRY'!J95,'BIZ kWh ENTRY'!Z95,'BIZ kWh ENTRY'!AP95,'BIZ kWh ENTRY'!BF95)</f>
        <v>48702.049376300041</v>
      </c>
      <c r="K95" s="3">
        <f>SUM('BIZ kWh ENTRY'!K95,'BIZ kWh ENTRY'!AA95,'BIZ kWh ENTRY'!AQ95,'BIZ kWh ENTRY'!BG95)</f>
        <v>54789.805548337536</v>
      </c>
      <c r="L95" s="3">
        <f>SUM('BIZ kWh ENTRY'!L95,'BIZ kWh ENTRY'!AB95,'BIZ kWh ENTRY'!AR95,'BIZ kWh ENTRY'!BH95)</f>
        <v>60877.561720375052</v>
      </c>
      <c r="M95" s="3">
        <f>SUM('BIZ kWh ENTRY'!M95,'BIZ kWh ENTRY'!AC95,'BIZ kWh ENTRY'!AS95,'BIZ kWh ENTRY'!BI95)</f>
        <v>91316.342580562574</v>
      </c>
      <c r="N95" s="3">
        <f>SUM('BIZ kWh ENTRY'!N95,'BIZ kWh ENTRY'!AD95,'BIZ kWh ENTRY'!AT95,'BIZ kWh ENTRY'!BJ95)</f>
        <v>140018.39195686264</v>
      </c>
      <c r="O95" s="66">
        <f t="shared" si="10"/>
        <v>608775.61720375041</v>
      </c>
    </row>
    <row r="96" spans="1:15" ht="15" thickBot="1" x14ac:dyDescent="0.4">
      <c r="A96" s="497"/>
      <c r="B96" s="9" t="s">
        <v>54</v>
      </c>
      <c r="C96" s="3">
        <f>SUM('BIZ kWh ENTRY'!C96,'BIZ kWh ENTRY'!S96,'BIZ kWh ENTRY'!AI96,'BIZ kWh ENTRY'!AY96)</f>
        <v>1826.3268516112512</v>
      </c>
      <c r="D96" s="3">
        <f>SUM('BIZ kWh ENTRY'!D96,'BIZ kWh ENTRY'!T96,'BIZ kWh ENTRY'!AJ96,'BIZ kWh ENTRY'!AZ96)</f>
        <v>2435.1024688150019</v>
      </c>
      <c r="E96" s="3">
        <f>SUM('BIZ kWh ENTRY'!E96,'BIZ kWh ENTRY'!U96,'BIZ kWh ENTRY'!AK96,'BIZ kWh ENTRY'!BA96)</f>
        <v>2435.1024688150019</v>
      </c>
      <c r="F96" s="3">
        <f>SUM('BIZ kWh ENTRY'!F96,'BIZ kWh ENTRY'!V96,'BIZ kWh ENTRY'!AL96,'BIZ kWh ENTRY'!BB96)</f>
        <v>2435.1024688150019</v>
      </c>
      <c r="G96" s="3">
        <f>SUM('BIZ kWh ENTRY'!G96,'BIZ kWh ENTRY'!W96,'BIZ kWh ENTRY'!AM96,'BIZ kWh ENTRY'!BC96)</f>
        <v>3652.6537032225024</v>
      </c>
      <c r="H96" s="3">
        <f>SUM('BIZ kWh ENTRY'!H96,'BIZ kWh ENTRY'!X96,'BIZ kWh ENTRY'!AN96,'BIZ kWh ENTRY'!BD96)</f>
        <v>4261.429320426254</v>
      </c>
      <c r="I96" s="3">
        <f>SUM('BIZ kWh ENTRY'!I96,'BIZ kWh ENTRY'!Y96,'BIZ kWh ENTRY'!AO96,'BIZ kWh ENTRY'!BE96)</f>
        <v>4261.429320426254</v>
      </c>
      <c r="J96" s="3">
        <f>SUM('BIZ kWh ENTRY'!J96,'BIZ kWh ENTRY'!Z96,'BIZ kWh ENTRY'!AP96,'BIZ kWh ENTRY'!BF96)</f>
        <v>4870.2049376300038</v>
      </c>
      <c r="K96" s="3">
        <f>SUM('BIZ kWh ENTRY'!K96,'BIZ kWh ENTRY'!AA96,'BIZ kWh ENTRY'!AQ96,'BIZ kWh ENTRY'!BG96)</f>
        <v>5478.9805548337536</v>
      </c>
      <c r="L96" s="3">
        <f>SUM('BIZ kWh ENTRY'!L96,'BIZ kWh ENTRY'!AB96,'BIZ kWh ENTRY'!AR96,'BIZ kWh ENTRY'!BH96)</f>
        <v>6087.7561720375052</v>
      </c>
      <c r="M96" s="3">
        <f>SUM('BIZ kWh ENTRY'!M96,'BIZ kWh ENTRY'!AC96,'BIZ kWh ENTRY'!AS96,'BIZ kWh ENTRY'!BI96)</f>
        <v>9131.6342580562577</v>
      </c>
      <c r="N96" s="3">
        <f>SUM('BIZ kWh ENTRY'!N96,'BIZ kWh ENTRY'!AD96,'BIZ kWh ENTRY'!AT96,'BIZ kWh ENTRY'!BJ96)</f>
        <v>14001.839195686262</v>
      </c>
      <c r="O96" s="66">
        <f t="shared" si="10"/>
        <v>60877.561720375052</v>
      </c>
    </row>
    <row r="97" spans="1:15" ht="15" thickBot="1" x14ac:dyDescent="0.4">
      <c r="A97" s="70"/>
      <c r="B97" s="178" t="s">
        <v>43</v>
      </c>
      <c r="C97" s="179">
        <f t="shared" ref="C97:N97" si="11">SUM(C84:C96)</f>
        <v>1826326.8516112512</v>
      </c>
      <c r="D97" s="179">
        <f t="shared" si="11"/>
        <v>2435102.4688150021</v>
      </c>
      <c r="E97" s="179">
        <f t="shared" si="11"/>
        <v>2435102.4688150021</v>
      </c>
      <c r="F97" s="179">
        <f t="shared" si="11"/>
        <v>2435102.4688150021</v>
      </c>
      <c r="G97" s="179">
        <f t="shared" si="11"/>
        <v>3652653.7032225025</v>
      </c>
      <c r="H97" s="179">
        <f t="shared" si="11"/>
        <v>4261429.3204262536</v>
      </c>
      <c r="I97" s="179">
        <f t="shared" si="11"/>
        <v>4261429.3204262536</v>
      </c>
      <c r="J97" s="179">
        <f t="shared" si="11"/>
        <v>4870204.9376300042</v>
      </c>
      <c r="K97" s="179">
        <f t="shared" si="11"/>
        <v>5478980.554833754</v>
      </c>
      <c r="L97" s="179">
        <f t="shared" si="11"/>
        <v>6087756.1720375046</v>
      </c>
      <c r="M97" s="179">
        <f t="shared" si="11"/>
        <v>9131634.2580562588</v>
      </c>
      <c r="N97" s="179">
        <f t="shared" si="11"/>
        <v>14001839.195686258</v>
      </c>
      <c r="O97" s="69">
        <f t="shared" si="10"/>
        <v>60877561.720375054</v>
      </c>
    </row>
    <row r="98" spans="1:15" ht="21.5" thickBot="1" x14ac:dyDescent="0.55000000000000004">
      <c r="A98" s="72"/>
    </row>
    <row r="99" spans="1:15" ht="21.5" thickBot="1" x14ac:dyDescent="0.55000000000000004">
      <c r="A99" s="72"/>
      <c r="B99" s="174" t="s">
        <v>36</v>
      </c>
      <c r="C99" s="336" t="s">
        <v>203</v>
      </c>
      <c r="D99" s="336" t="s">
        <v>204</v>
      </c>
      <c r="E99" s="336" t="s">
        <v>205</v>
      </c>
      <c r="F99" s="336" t="s">
        <v>206</v>
      </c>
      <c r="G99" s="336" t="s">
        <v>44</v>
      </c>
      <c r="H99" s="336" t="s">
        <v>207</v>
      </c>
      <c r="I99" s="336" t="s">
        <v>208</v>
      </c>
      <c r="J99" s="336" t="s">
        <v>209</v>
      </c>
      <c r="K99" s="336" t="s">
        <v>210</v>
      </c>
      <c r="L99" s="336" t="s">
        <v>211</v>
      </c>
      <c r="M99" s="336" t="s">
        <v>212</v>
      </c>
      <c r="N99" s="336" t="s">
        <v>213</v>
      </c>
      <c r="O99" s="176" t="s">
        <v>34</v>
      </c>
    </row>
    <row r="100" spans="1:15" ht="15" customHeight="1" x14ac:dyDescent="0.35">
      <c r="A100" s="498" t="s">
        <v>180</v>
      </c>
      <c r="B100" s="9" t="s">
        <v>66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66">
        <f t="shared" ref="O100:O113" si="12">SUM(C100:N100)</f>
        <v>0</v>
      </c>
    </row>
    <row r="101" spans="1:15" x14ac:dyDescent="0.35">
      <c r="A101" s="499"/>
      <c r="B101" s="10" t="s">
        <v>65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66">
        <f t="shared" si="12"/>
        <v>0</v>
      </c>
    </row>
    <row r="102" spans="1:15" x14ac:dyDescent="0.35">
      <c r="A102" s="499"/>
      <c r="B102" s="9" t="s">
        <v>64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66">
        <f t="shared" si="12"/>
        <v>0</v>
      </c>
    </row>
    <row r="103" spans="1:15" x14ac:dyDescent="0.35">
      <c r="A103" s="499"/>
      <c r="B103" s="9" t="s">
        <v>63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66">
        <f t="shared" si="12"/>
        <v>0</v>
      </c>
    </row>
    <row r="104" spans="1:15" x14ac:dyDescent="0.35">
      <c r="A104" s="499"/>
      <c r="B104" s="10" t="s">
        <v>62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66">
        <f t="shared" si="12"/>
        <v>0</v>
      </c>
    </row>
    <row r="105" spans="1:15" x14ac:dyDescent="0.35">
      <c r="A105" s="499"/>
      <c r="B105" s="9" t="s">
        <v>61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66">
        <f t="shared" si="12"/>
        <v>0</v>
      </c>
    </row>
    <row r="106" spans="1:15" x14ac:dyDescent="0.35">
      <c r="A106" s="499"/>
      <c r="B106" s="9" t="s">
        <v>60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66">
        <f t="shared" si="12"/>
        <v>0</v>
      </c>
    </row>
    <row r="107" spans="1:15" x14ac:dyDescent="0.35">
      <c r="A107" s="499"/>
      <c r="B107" s="9" t="s">
        <v>59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66">
        <f t="shared" si="12"/>
        <v>0</v>
      </c>
    </row>
    <row r="108" spans="1:15" x14ac:dyDescent="0.35">
      <c r="A108" s="499"/>
      <c r="B108" s="9" t="s">
        <v>58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191999.99999999997</v>
      </c>
      <c r="J108" s="3">
        <f>SUM('BIZ kWh ENTRY'!J108,'BIZ kWh ENTRY'!Z108,'BIZ kWh ENTRY'!AP108,'BIZ kWh ENTRY'!BF108)</f>
        <v>191999.99999999997</v>
      </c>
      <c r="K108" s="3">
        <f>SUM('BIZ kWh ENTRY'!K108,'BIZ kWh ENTRY'!AA108,'BIZ kWh ENTRY'!AQ108,'BIZ kWh ENTRY'!BG108)</f>
        <v>0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0</v>
      </c>
      <c r="O108" s="66">
        <f t="shared" si="12"/>
        <v>383999.99999999994</v>
      </c>
    </row>
    <row r="109" spans="1:15" x14ac:dyDescent="0.35">
      <c r="A109" s="499"/>
      <c r="B109" s="9" t="s">
        <v>57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66">
        <f t="shared" si="12"/>
        <v>0</v>
      </c>
    </row>
    <row r="110" spans="1:15" x14ac:dyDescent="0.35">
      <c r="A110" s="499"/>
      <c r="B110" s="9" t="s">
        <v>56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66">
        <f t="shared" si="12"/>
        <v>0</v>
      </c>
    </row>
    <row r="111" spans="1:15" x14ac:dyDescent="0.35">
      <c r="A111" s="499"/>
      <c r="B111" s="9" t="s">
        <v>55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66">
        <f t="shared" si="12"/>
        <v>0</v>
      </c>
    </row>
    <row r="112" spans="1:15" ht="15" thickBot="1" x14ac:dyDescent="0.4">
      <c r="A112" s="500"/>
      <c r="B112" s="9" t="s">
        <v>54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66">
        <f t="shared" si="12"/>
        <v>0</v>
      </c>
    </row>
    <row r="113" spans="1:15" ht="15" thickBot="1" x14ac:dyDescent="0.4">
      <c r="A113" s="70"/>
      <c r="B113" s="178" t="s">
        <v>43</v>
      </c>
      <c r="C113" s="179">
        <f t="shared" ref="C113:N113" si="13">SUM(C100:C112)</f>
        <v>0</v>
      </c>
      <c r="D113" s="179">
        <f t="shared" si="13"/>
        <v>0</v>
      </c>
      <c r="E113" s="179">
        <f t="shared" si="13"/>
        <v>0</v>
      </c>
      <c r="F113" s="179">
        <f t="shared" si="13"/>
        <v>0</v>
      </c>
      <c r="G113" s="179">
        <f t="shared" si="13"/>
        <v>0</v>
      </c>
      <c r="H113" s="179">
        <f t="shared" si="13"/>
        <v>0</v>
      </c>
      <c r="I113" s="179">
        <f t="shared" si="13"/>
        <v>191999.99999999997</v>
      </c>
      <c r="J113" s="179">
        <f t="shared" si="13"/>
        <v>191999.99999999997</v>
      </c>
      <c r="K113" s="179">
        <f t="shared" si="13"/>
        <v>0</v>
      </c>
      <c r="L113" s="179">
        <f t="shared" si="13"/>
        <v>0</v>
      </c>
      <c r="M113" s="179">
        <f t="shared" si="13"/>
        <v>0</v>
      </c>
      <c r="N113" s="179">
        <f t="shared" si="13"/>
        <v>0</v>
      </c>
      <c r="O113" s="69">
        <f t="shared" si="12"/>
        <v>383999.99999999994</v>
      </c>
    </row>
    <row r="114" spans="1:15" ht="21.5" thickBot="1" x14ac:dyDescent="0.4">
      <c r="A114" s="71"/>
    </row>
    <row r="115" spans="1:15" ht="21.5" thickBot="1" x14ac:dyDescent="0.4">
      <c r="A115" s="71"/>
      <c r="B115" s="174" t="s">
        <v>36</v>
      </c>
      <c r="C115" s="336" t="s">
        <v>203</v>
      </c>
      <c r="D115" s="336" t="s">
        <v>204</v>
      </c>
      <c r="E115" s="336" t="s">
        <v>205</v>
      </c>
      <c r="F115" s="336" t="s">
        <v>206</v>
      </c>
      <c r="G115" s="336" t="s">
        <v>44</v>
      </c>
      <c r="H115" s="336" t="s">
        <v>207</v>
      </c>
      <c r="I115" s="336" t="s">
        <v>208</v>
      </c>
      <c r="J115" s="336" t="s">
        <v>209</v>
      </c>
      <c r="K115" s="336" t="s">
        <v>210</v>
      </c>
      <c r="L115" s="336" t="s">
        <v>211</v>
      </c>
      <c r="M115" s="336" t="s">
        <v>212</v>
      </c>
      <c r="N115" s="336" t="s">
        <v>213</v>
      </c>
      <c r="O115" s="176" t="s">
        <v>34</v>
      </c>
    </row>
    <row r="116" spans="1:15" ht="15" customHeight="1" x14ac:dyDescent="0.35">
      <c r="A116" s="492" t="s">
        <v>68</v>
      </c>
      <c r="B116" s="9" t="s">
        <v>66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66">
        <f t="shared" ref="O116:O129" si="14">SUM(C116:N116)</f>
        <v>0</v>
      </c>
    </row>
    <row r="117" spans="1:15" x14ac:dyDescent="0.35">
      <c r="A117" s="493"/>
      <c r="B117" s="10" t="s">
        <v>65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66">
        <f t="shared" si="14"/>
        <v>0</v>
      </c>
    </row>
    <row r="118" spans="1:15" x14ac:dyDescent="0.35">
      <c r="A118" s="493"/>
      <c r="B118" s="9" t="s">
        <v>64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66">
        <f t="shared" si="14"/>
        <v>0</v>
      </c>
    </row>
    <row r="119" spans="1:15" x14ac:dyDescent="0.35">
      <c r="A119" s="493"/>
      <c r="B119" s="9" t="s">
        <v>63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66">
        <f t="shared" si="14"/>
        <v>0</v>
      </c>
    </row>
    <row r="120" spans="1:15" x14ac:dyDescent="0.35">
      <c r="A120" s="493"/>
      <c r="B120" s="10" t="s">
        <v>62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26317.522842389604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0</v>
      </c>
      <c r="K120" s="3">
        <f>SUM('BIZ kWh ENTRY'!K120,'BIZ kWh ENTRY'!AA120,'BIZ kWh ENTRY'!AQ120,'BIZ kWh ENTRY'!BG120)</f>
        <v>0</v>
      </c>
      <c r="L120" s="3">
        <f>SUM('BIZ kWh ENTRY'!L120,'BIZ kWh ENTRY'!AB120,'BIZ kWh ENTRY'!AR120,'BIZ kWh ENTRY'!BH120)</f>
        <v>171862.21687753205</v>
      </c>
      <c r="M120" s="3">
        <f>SUM('BIZ kWh ENTRY'!M120,'BIZ kWh ENTRY'!AC120,'BIZ kWh ENTRY'!AS120,'BIZ kWh ENTRY'!BI120)</f>
        <v>6135.2766741909118</v>
      </c>
      <c r="N120" s="3">
        <f>SUM('BIZ kWh ENTRY'!N120,'BIZ kWh ENTRY'!AD120,'BIZ kWh ENTRY'!AT120,'BIZ kWh ENTRY'!BJ120)</f>
        <v>2706.0353793269828</v>
      </c>
      <c r="O120" s="66">
        <f t="shared" si="14"/>
        <v>207021.05177343957</v>
      </c>
    </row>
    <row r="121" spans="1:15" x14ac:dyDescent="0.35">
      <c r="A121" s="493"/>
      <c r="B121" s="9" t="s">
        <v>61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66">
        <f t="shared" si="14"/>
        <v>0</v>
      </c>
    </row>
    <row r="122" spans="1:15" x14ac:dyDescent="0.35">
      <c r="A122" s="493"/>
      <c r="B122" s="9" t="s">
        <v>60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0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66">
        <f t="shared" si="14"/>
        <v>0</v>
      </c>
    </row>
    <row r="123" spans="1:15" x14ac:dyDescent="0.35">
      <c r="A123" s="493"/>
      <c r="B123" s="9" t="s">
        <v>59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0</v>
      </c>
      <c r="E123" s="3">
        <f>SUM('BIZ kWh ENTRY'!E123,'BIZ kWh ENTRY'!U123,'BIZ kWh ENTRY'!AK123,'BIZ kWh ENTRY'!BA123)</f>
        <v>0</v>
      </c>
      <c r="F123" s="3">
        <f>SUM('BIZ kWh ENTRY'!F123,'BIZ kWh ENTRY'!V123,'BIZ kWh ENTRY'!AL123,'BIZ kWh ENTRY'!BB123)</f>
        <v>258321.63886075863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0</v>
      </c>
      <c r="I123" s="3">
        <f>SUM('BIZ kWh ENTRY'!I123,'BIZ kWh ENTRY'!Y123,'BIZ kWh ENTRY'!AO123,'BIZ kWh ENTRY'!BE123)</f>
        <v>0</v>
      </c>
      <c r="J123" s="3">
        <f>SUM('BIZ kWh ENTRY'!J123,'BIZ kWh ENTRY'!Z123,'BIZ kWh ENTRY'!AP123,'BIZ kWh ENTRY'!BF123)</f>
        <v>82175.615533280987</v>
      </c>
      <c r="K123" s="3">
        <f>SUM('BIZ kWh ENTRY'!K123,'BIZ kWh ENTRY'!AA123,'BIZ kWh ENTRY'!AQ123,'BIZ kWh ENTRY'!BG123)</f>
        <v>0</v>
      </c>
      <c r="L123" s="3">
        <f>SUM('BIZ kWh ENTRY'!L123,'BIZ kWh ENTRY'!AB123,'BIZ kWh ENTRY'!AR123,'BIZ kWh ENTRY'!BH123)</f>
        <v>17998.873374494582</v>
      </c>
      <c r="M123" s="3">
        <f>SUM('BIZ kWh ENTRY'!M123,'BIZ kWh ENTRY'!AC123,'BIZ kWh ENTRY'!AS123,'BIZ kWh ENTRY'!BI123)</f>
        <v>2299.3707704652493</v>
      </c>
      <c r="N123" s="3">
        <f>SUM('BIZ kWh ENTRY'!N123,'BIZ kWh ENTRY'!AD123,'BIZ kWh ENTRY'!AT123,'BIZ kWh ENTRY'!BJ123)</f>
        <v>254999.82419165396</v>
      </c>
      <c r="O123" s="66">
        <f t="shared" si="14"/>
        <v>615795.32273065345</v>
      </c>
    </row>
    <row r="124" spans="1:15" x14ac:dyDescent="0.35">
      <c r="A124" s="493"/>
      <c r="B124" s="9" t="s">
        <v>58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66">
        <f t="shared" si="14"/>
        <v>0</v>
      </c>
    </row>
    <row r="125" spans="1:15" x14ac:dyDescent="0.35">
      <c r="A125" s="493"/>
      <c r="B125" s="9" t="s">
        <v>57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66">
        <f t="shared" si="14"/>
        <v>0</v>
      </c>
    </row>
    <row r="126" spans="1:15" x14ac:dyDescent="0.35">
      <c r="A126" s="493"/>
      <c r="B126" s="9" t="s">
        <v>56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66">
        <f t="shared" si="14"/>
        <v>0</v>
      </c>
    </row>
    <row r="127" spans="1:15" x14ac:dyDescent="0.35">
      <c r="A127" s="493"/>
      <c r="B127" s="9" t="s">
        <v>55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66">
        <f t="shared" si="14"/>
        <v>0</v>
      </c>
    </row>
    <row r="128" spans="1:15" ht="15" thickBot="1" x14ac:dyDescent="0.4">
      <c r="A128" s="494"/>
      <c r="B128" s="9" t="s">
        <v>54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66">
        <f t="shared" si="14"/>
        <v>0</v>
      </c>
    </row>
    <row r="129" spans="1:15" ht="15" thickBot="1" x14ac:dyDescent="0.4">
      <c r="A129" s="70"/>
      <c r="B129" s="178" t="s">
        <v>43</v>
      </c>
      <c r="C129" s="179">
        <f t="shared" ref="C129:N129" si="15">SUM(C116:C128)</f>
        <v>0</v>
      </c>
      <c r="D129" s="179">
        <f t="shared" si="15"/>
        <v>0</v>
      </c>
      <c r="E129" s="179">
        <f t="shared" si="15"/>
        <v>0</v>
      </c>
      <c r="F129" s="179">
        <f t="shared" si="15"/>
        <v>284639.16170314822</v>
      </c>
      <c r="G129" s="179">
        <f t="shared" si="15"/>
        <v>0</v>
      </c>
      <c r="H129" s="179">
        <f t="shared" si="15"/>
        <v>0</v>
      </c>
      <c r="I129" s="179">
        <f t="shared" si="15"/>
        <v>0</v>
      </c>
      <c r="J129" s="179">
        <f t="shared" si="15"/>
        <v>82175.615533280987</v>
      </c>
      <c r="K129" s="179">
        <f t="shared" si="15"/>
        <v>0</v>
      </c>
      <c r="L129" s="179">
        <f t="shared" si="15"/>
        <v>189861.09025202662</v>
      </c>
      <c r="M129" s="179">
        <f t="shared" si="15"/>
        <v>8434.6474446561606</v>
      </c>
      <c r="N129" s="179">
        <f t="shared" si="15"/>
        <v>257705.85957098095</v>
      </c>
      <c r="O129" s="69">
        <f t="shared" si="14"/>
        <v>822816.37450409285</v>
      </c>
    </row>
    <row r="130" spans="1:15" ht="21.5" thickBot="1" x14ac:dyDescent="0.4">
      <c r="A130" s="71"/>
    </row>
    <row r="131" spans="1:15" ht="21.5" thickBot="1" x14ac:dyDescent="0.4">
      <c r="A131" s="71"/>
      <c r="B131" s="174" t="s">
        <v>36</v>
      </c>
      <c r="C131" s="336" t="s">
        <v>203</v>
      </c>
      <c r="D131" s="336" t="s">
        <v>204</v>
      </c>
      <c r="E131" s="336" t="s">
        <v>205</v>
      </c>
      <c r="F131" s="336" t="s">
        <v>206</v>
      </c>
      <c r="G131" s="336" t="s">
        <v>44</v>
      </c>
      <c r="H131" s="336" t="s">
        <v>207</v>
      </c>
      <c r="I131" s="336" t="s">
        <v>208</v>
      </c>
      <c r="J131" s="336" t="s">
        <v>209</v>
      </c>
      <c r="K131" s="336" t="s">
        <v>210</v>
      </c>
      <c r="L131" s="336" t="s">
        <v>211</v>
      </c>
      <c r="M131" s="336" t="s">
        <v>212</v>
      </c>
      <c r="N131" s="336" t="s">
        <v>213</v>
      </c>
      <c r="O131" s="176" t="s">
        <v>34</v>
      </c>
    </row>
    <row r="132" spans="1:15" ht="15" customHeight="1" x14ac:dyDescent="0.35">
      <c r="A132" s="495" t="s">
        <v>75</v>
      </c>
      <c r="B132" s="9" t="s">
        <v>66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66">
        <f t="shared" ref="O132:O145" si="16">SUM(C132:N132)</f>
        <v>0</v>
      </c>
    </row>
    <row r="133" spans="1:15" x14ac:dyDescent="0.35">
      <c r="A133" s="496"/>
      <c r="B133" s="10" t="s">
        <v>65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66">
        <f t="shared" si="16"/>
        <v>0</v>
      </c>
    </row>
    <row r="134" spans="1:15" x14ac:dyDescent="0.35">
      <c r="A134" s="496"/>
      <c r="B134" s="9" t="s">
        <v>64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66">
        <f t="shared" si="16"/>
        <v>0</v>
      </c>
    </row>
    <row r="135" spans="1:15" x14ac:dyDescent="0.35">
      <c r="A135" s="496"/>
      <c r="B135" s="9" t="s">
        <v>63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443.65177051562335</v>
      </c>
      <c r="O135" s="66">
        <f t="shared" si="16"/>
        <v>443.65177051562335</v>
      </c>
    </row>
    <row r="136" spans="1:15" x14ac:dyDescent="0.35">
      <c r="A136" s="496"/>
      <c r="B136" s="10" t="s">
        <v>62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2700.6767308998146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56248.030555539401</v>
      </c>
      <c r="N136" s="3">
        <f>SUM('BIZ kWh ENTRY'!N136,'BIZ kWh ENTRY'!AD136,'BIZ kWh ENTRY'!AT136,'BIZ kWh ENTRY'!BJ136)</f>
        <v>42574.229655742769</v>
      </c>
      <c r="O136" s="66">
        <f t="shared" si="16"/>
        <v>101522.93694218199</v>
      </c>
    </row>
    <row r="137" spans="1:15" x14ac:dyDescent="0.35">
      <c r="A137" s="496"/>
      <c r="B137" s="9" t="s">
        <v>61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1752.4396028214919</v>
      </c>
      <c r="O137" s="66">
        <f t="shared" si="16"/>
        <v>1752.4396028214919</v>
      </c>
    </row>
    <row r="138" spans="1:15" x14ac:dyDescent="0.35">
      <c r="A138" s="496"/>
      <c r="B138" s="9" t="s">
        <v>60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0</v>
      </c>
      <c r="I138" s="3">
        <f>SUM('BIZ kWh ENTRY'!I138,'BIZ kWh ENTRY'!Y138,'BIZ kWh ENTRY'!AO138,'BIZ kWh ENTRY'!BE138)</f>
        <v>79114.751307623737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42702.92369035595</v>
      </c>
      <c r="N138" s="3">
        <f>SUM('BIZ kWh ENTRY'!N138,'BIZ kWh ENTRY'!AD138,'BIZ kWh ENTRY'!AT138,'BIZ kWh ENTRY'!BJ138)</f>
        <v>0</v>
      </c>
      <c r="O138" s="66">
        <f t="shared" si="16"/>
        <v>121817.67499797969</v>
      </c>
    </row>
    <row r="139" spans="1:15" x14ac:dyDescent="0.35">
      <c r="A139" s="496"/>
      <c r="B139" s="9" t="s">
        <v>59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17423.850558769187</v>
      </c>
      <c r="E139" s="3">
        <f>SUM('BIZ kWh ENTRY'!E139,'BIZ kWh ENTRY'!U139,'BIZ kWh ENTRY'!AK139,'BIZ kWh ENTRY'!BA139)</f>
        <v>0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0</v>
      </c>
      <c r="H139" s="3">
        <f>SUM('BIZ kWh ENTRY'!H139,'BIZ kWh ENTRY'!X139,'BIZ kWh ENTRY'!AN139,'BIZ kWh ENTRY'!BD139)</f>
        <v>0</v>
      </c>
      <c r="I139" s="3">
        <f>SUM('BIZ kWh ENTRY'!I139,'BIZ kWh ENTRY'!Y139,'BIZ kWh ENTRY'!AO139,'BIZ kWh ENTRY'!BE139)</f>
        <v>72454.244014019394</v>
      </c>
      <c r="J139" s="3">
        <f>SUM('BIZ kWh ENTRY'!J139,'BIZ kWh ENTRY'!Z139,'BIZ kWh ENTRY'!AP139,'BIZ kWh ENTRY'!BF139)</f>
        <v>383.79741809566502</v>
      </c>
      <c r="K139" s="3">
        <f>SUM('BIZ kWh ENTRY'!K139,'BIZ kWh ENTRY'!AA139,'BIZ kWh ENTRY'!AQ139,'BIZ kWh ENTRY'!BG139)</f>
        <v>0</v>
      </c>
      <c r="L139" s="3">
        <f>SUM('BIZ kWh ENTRY'!L139,'BIZ kWh ENTRY'!AB139,'BIZ kWh ENTRY'!AR139,'BIZ kWh ENTRY'!BH139)</f>
        <v>17850.270923873166</v>
      </c>
      <c r="M139" s="3">
        <f>SUM('BIZ kWh ENTRY'!M139,'BIZ kWh ENTRY'!AC139,'BIZ kWh ENTRY'!AS139,'BIZ kWh ENTRY'!BI139)</f>
        <v>33567.256533534346</v>
      </c>
      <c r="N139" s="3">
        <f>SUM('BIZ kWh ENTRY'!N139,'BIZ kWh ENTRY'!AD139,'BIZ kWh ENTRY'!AT139,'BIZ kWh ENTRY'!BJ139)</f>
        <v>260598.97700700554</v>
      </c>
      <c r="O139" s="66">
        <f t="shared" si="16"/>
        <v>402278.3964552973</v>
      </c>
    </row>
    <row r="140" spans="1:15" x14ac:dyDescent="0.35">
      <c r="A140" s="496"/>
      <c r="B140" s="9" t="s">
        <v>58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3431.8366060796448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33713.303959449069</v>
      </c>
      <c r="N140" s="3">
        <f>SUM('BIZ kWh ENTRY'!N140,'BIZ kWh ENTRY'!AD140,'BIZ kWh ENTRY'!AT140,'BIZ kWh ENTRY'!BJ140)</f>
        <v>22633.104228525259</v>
      </c>
      <c r="O140" s="66">
        <f t="shared" si="16"/>
        <v>59778.244794053971</v>
      </c>
    </row>
    <row r="141" spans="1:15" x14ac:dyDescent="0.35">
      <c r="A141" s="496"/>
      <c r="B141" s="9" t="s">
        <v>57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0</v>
      </c>
      <c r="O141" s="66">
        <f t="shared" si="16"/>
        <v>0</v>
      </c>
    </row>
    <row r="142" spans="1:15" x14ac:dyDescent="0.35">
      <c r="A142" s="496"/>
      <c r="B142" s="9" t="s">
        <v>56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66">
        <f t="shared" si="16"/>
        <v>0</v>
      </c>
    </row>
    <row r="143" spans="1:15" x14ac:dyDescent="0.35">
      <c r="A143" s="496"/>
      <c r="B143" s="9" t="s">
        <v>55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66">
        <f t="shared" si="16"/>
        <v>0</v>
      </c>
    </row>
    <row r="144" spans="1:15" ht="15" thickBot="1" x14ac:dyDescent="0.4">
      <c r="A144" s="497"/>
      <c r="B144" s="9" t="s">
        <v>54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66">
        <f t="shared" si="16"/>
        <v>0</v>
      </c>
    </row>
    <row r="145" spans="1:15" ht="15" thickBot="1" x14ac:dyDescent="0.4">
      <c r="A145" s="70"/>
      <c r="B145" s="178" t="s">
        <v>43</v>
      </c>
      <c r="C145" s="179">
        <f t="shared" ref="C145:N145" si="17">SUM(C132:C144)</f>
        <v>0</v>
      </c>
      <c r="D145" s="179">
        <f t="shared" si="17"/>
        <v>20124.527289669</v>
      </c>
      <c r="E145" s="179">
        <f t="shared" si="17"/>
        <v>0</v>
      </c>
      <c r="F145" s="179">
        <f t="shared" si="17"/>
        <v>0</v>
      </c>
      <c r="G145" s="179">
        <f t="shared" si="17"/>
        <v>0</v>
      </c>
      <c r="H145" s="179">
        <f t="shared" si="17"/>
        <v>0</v>
      </c>
      <c r="I145" s="179">
        <f t="shared" si="17"/>
        <v>155000.83192772279</v>
      </c>
      <c r="J145" s="179">
        <f t="shared" si="17"/>
        <v>383.79741809566502</v>
      </c>
      <c r="K145" s="179">
        <f t="shared" si="17"/>
        <v>0</v>
      </c>
      <c r="L145" s="179">
        <f t="shared" si="17"/>
        <v>17850.270923873166</v>
      </c>
      <c r="M145" s="179">
        <f t="shared" si="17"/>
        <v>166231.51473887876</v>
      </c>
      <c r="N145" s="179">
        <f t="shared" si="17"/>
        <v>328002.40226461069</v>
      </c>
      <c r="O145" s="69">
        <f t="shared" si="16"/>
        <v>687593.34456285008</v>
      </c>
    </row>
    <row r="146" spans="1:15" ht="21.5" thickBot="1" x14ac:dyDescent="0.4">
      <c r="A146" s="71"/>
    </row>
    <row r="147" spans="1:15" ht="21.5" thickBot="1" x14ac:dyDescent="0.4">
      <c r="A147" s="71"/>
      <c r="B147" s="174" t="s">
        <v>36</v>
      </c>
      <c r="C147" s="336" t="s">
        <v>203</v>
      </c>
      <c r="D147" s="336" t="s">
        <v>204</v>
      </c>
      <c r="E147" s="336" t="s">
        <v>205</v>
      </c>
      <c r="F147" s="336" t="s">
        <v>206</v>
      </c>
      <c r="G147" s="336" t="s">
        <v>44</v>
      </c>
      <c r="H147" s="336" t="s">
        <v>207</v>
      </c>
      <c r="I147" s="336" t="s">
        <v>208</v>
      </c>
      <c r="J147" s="336" t="s">
        <v>209</v>
      </c>
      <c r="K147" s="336" t="s">
        <v>210</v>
      </c>
      <c r="L147" s="336" t="s">
        <v>211</v>
      </c>
      <c r="M147" s="336" t="s">
        <v>212</v>
      </c>
      <c r="N147" s="336" t="s">
        <v>213</v>
      </c>
      <c r="O147" s="176" t="s">
        <v>34</v>
      </c>
    </row>
    <row r="148" spans="1:15" ht="15" customHeight="1" x14ac:dyDescent="0.35">
      <c r="A148" s="495" t="s">
        <v>67</v>
      </c>
      <c r="B148" s="9" t="s">
        <v>66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66">
        <f t="shared" ref="O148:O161" si="18">SUM(C148:N148)</f>
        <v>0</v>
      </c>
    </row>
    <row r="149" spans="1:15" x14ac:dyDescent="0.35">
      <c r="A149" s="496"/>
      <c r="B149" s="10" t="s">
        <v>65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66">
        <f t="shared" si="18"/>
        <v>0</v>
      </c>
    </row>
    <row r="150" spans="1:15" x14ac:dyDescent="0.35">
      <c r="A150" s="496"/>
      <c r="B150" s="9" t="s">
        <v>64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66">
        <f t="shared" si="18"/>
        <v>0</v>
      </c>
    </row>
    <row r="151" spans="1:15" x14ac:dyDescent="0.35">
      <c r="A151" s="496"/>
      <c r="B151" s="9" t="s">
        <v>63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66">
        <f t="shared" si="18"/>
        <v>0</v>
      </c>
    </row>
    <row r="152" spans="1:15" x14ac:dyDescent="0.35">
      <c r="A152" s="496"/>
      <c r="B152" s="10" t="s">
        <v>62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66">
        <f t="shared" si="18"/>
        <v>0</v>
      </c>
    </row>
    <row r="153" spans="1:15" x14ac:dyDescent="0.35">
      <c r="A153" s="496"/>
      <c r="B153" s="9" t="s">
        <v>61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66">
        <f t="shared" si="18"/>
        <v>0</v>
      </c>
    </row>
    <row r="154" spans="1:15" x14ac:dyDescent="0.35">
      <c r="A154" s="496"/>
      <c r="B154" s="9" t="s">
        <v>60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66">
        <f t="shared" si="18"/>
        <v>0</v>
      </c>
    </row>
    <row r="155" spans="1:15" x14ac:dyDescent="0.35">
      <c r="A155" s="496"/>
      <c r="B155" s="9" t="s">
        <v>59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66">
        <f t="shared" si="18"/>
        <v>0</v>
      </c>
    </row>
    <row r="156" spans="1:15" x14ac:dyDescent="0.35">
      <c r="A156" s="496"/>
      <c r="B156" s="9" t="s">
        <v>58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66">
        <f t="shared" si="18"/>
        <v>0</v>
      </c>
    </row>
    <row r="157" spans="1:15" x14ac:dyDescent="0.35">
      <c r="A157" s="496"/>
      <c r="B157" s="9" t="s">
        <v>57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66">
        <f t="shared" si="18"/>
        <v>0</v>
      </c>
    </row>
    <row r="158" spans="1:15" x14ac:dyDescent="0.35">
      <c r="A158" s="496"/>
      <c r="B158" s="9" t="s">
        <v>56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66">
        <f t="shared" si="18"/>
        <v>0</v>
      </c>
    </row>
    <row r="159" spans="1:15" x14ac:dyDescent="0.35">
      <c r="A159" s="496"/>
      <c r="B159" s="9" t="s">
        <v>55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66">
        <f t="shared" si="18"/>
        <v>0</v>
      </c>
    </row>
    <row r="160" spans="1:15" ht="15" thickBot="1" x14ac:dyDescent="0.4">
      <c r="A160" s="497"/>
      <c r="B160" s="9" t="s">
        <v>54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66">
        <f t="shared" si="18"/>
        <v>0</v>
      </c>
    </row>
    <row r="161" spans="1:18" ht="15" thickBot="1" x14ac:dyDescent="0.4">
      <c r="A161" s="70"/>
      <c r="B161" s="178" t="s">
        <v>43</v>
      </c>
      <c r="C161" s="179">
        <f t="shared" ref="C161:N161" si="19">SUM(C148:C160)</f>
        <v>0</v>
      </c>
      <c r="D161" s="179">
        <f t="shared" si="19"/>
        <v>0</v>
      </c>
      <c r="E161" s="179">
        <f t="shared" si="19"/>
        <v>0</v>
      </c>
      <c r="F161" s="179">
        <f t="shared" si="19"/>
        <v>0</v>
      </c>
      <c r="G161" s="179">
        <f t="shared" si="19"/>
        <v>0</v>
      </c>
      <c r="H161" s="179">
        <f t="shared" si="19"/>
        <v>0</v>
      </c>
      <c r="I161" s="179">
        <f t="shared" si="19"/>
        <v>0</v>
      </c>
      <c r="J161" s="179">
        <f t="shared" si="19"/>
        <v>0</v>
      </c>
      <c r="K161" s="179">
        <f t="shared" si="19"/>
        <v>0</v>
      </c>
      <c r="L161" s="179">
        <f t="shared" si="19"/>
        <v>0</v>
      </c>
      <c r="M161" s="179">
        <f t="shared" si="19"/>
        <v>0</v>
      </c>
      <c r="N161" s="179">
        <f t="shared" si="19"/>
        <v>0</v>
      </c>
      <c r="O161" s="69">
        <f t="shared" si="18"/>
        <v>0</v>
      </c>
    </row>
    <row r="162" spans="1:18" ht="15" thickBot="1" x14ac:dyDescent="0.4"/>
    <row r="163" spans="1:18" ht="15" thickBot="1" x14ac:dyDescent="0.4">
      <c r="A163" s="70"/>
      <c r="B163" s="174" t="s">
        <v>36</v>
      </c>
      <c r="C163" s="336" t="s">
        <v>203</v>
      </c>
      <c r="D163" s="336" t="s">
        <v>204</v>
      </c>
      <c r="E163" s="336" t="s">
        <v>205</v>
      </c>
      <c r="F163" s="336" t="s">
        <v>206</v>
      </c>
      <c r="G163" s="336" t="s">
        <v>44</v>
      </c>
      <c r="H163" s="336" t="s">
        <v>207</v>
      </c>
      <c r="I163" s="336" t="s">
        <v>208</v>
      </c>
      <c r="J163" s="336" t="s">
        <v>209</v>
      </c>
      <c r="K163" s="336" t="s">
        <v>210</v>
      </c>
      <c r="L163" s="336" t="s">
        <v>211</v>
      </c>
      <c r="M163" s="336" t="s">
        <v>212</v>
      </c>
      <c r="N163" s="336" t="s">
        <v>213</v>
      </c>
      <c r="O163" s="176" t="s">
        <v>34</v>
      </c>
    </row>
    <row r="164" spans="1:18" ht="15" customHeight="1" x14ac:dyDescent="0.35">
      <c r="A164" s="512" t="s">
        <v>181</v>
      </c>
      <c r="B164" s="9" t="s">
        <v>66</v>
      </c>
      <c r="C164" s="3">
        <f>C20+C36+C52+C68+C84+C132+C148</f>
        <v>36526.537032225031</v>
      </c>
      <c r="D164" s="3">
        <f t="shared" ref="D164:N164" si="20">D20+D36+D52+D68+D84+D132+D148</f>
        <v>248765.03256501819</v>
      </c>
      <c r="E164" s="3">
        <f t="shared" si="20"/>
        <v>48702.049376300041</v>
      </c>
      <c r="F164" s="3">
        <f t="shared" si="20"/>
        <v>556800.06028003432</v>
      </c>
      <c r="G164" s="3">
        <f t="shared" si="20"/>
        <v>73053.074064450062</v>
      </c>
      <c r="H164" s="3">
        <f t="shared" si="20"/>
        <v>85228.586408525065</v>
      </c>
      <c r="I164" s="3">
        <f t="shared" si="20"/>
        <v>722374.74293357716</v>
      </c>
      <c r="J164" s="3">
        <f t="shared" si="20"/>
        <v>1331529.915864727</v>
      </c>
      <c r="K164" s="3">
        <f t="shared" si="20"/>
        <v>247233.98519459341</v>
      </c>
      <c r="L164" s="3">
        <f t="shared" si="20"/>
        <v>3108564.9533988675</v>
      </c>
      <c r="M164" s="3">
        <f t="shared" si="20"/>
        <v>2044607.0632365705</v>
      </c>
      <c r="N164" s="3">
        <f t="shared" si="20"/>
        <v>3561424.5386104165</v>
      </c>
      <c r="O164" s="66">
        <f t="shared" ref="O164:O177" si="21">SUM(C164:N164)</f>
        <v>12064810.538965303</v>
      </c>
    </row>
    <row r="165" spans="1:18" x14ac:dyDescent="0.35">
      <c r="A165" s="513"/>
      <c r="B165" s="10" t="s">
        <v>65</v>
      </c>
      <c r="C165" s="3">
        <f t="shared" ref="C165:N165" si="22">C21+C37+C53+C69+C85+C133+C149</f>
        <v>0</v>
      </c>
      <c r="D165" s="3">
        <f t="shared" si="22"/>
        <v>0</v>
      </c>
      <c r="E165" s="3">
        <f t="shared" si="22"/>
        <v>0</v>
      </c>
      <c r="F165" s="3">
        <f t="shared" si="22"/>
        <v>0</v>
      </c>
      <c r="G165" s="3">
        <f t="shared" si="22"/>
        <v>0</v>
      </c>
      <c r="H165" s="3">
        <f t="shared" si="22"/>
        <v>71128.042658603823</v>
      </c>
      <c r="I165" s="3">
        <f t="shared" si="22"/>
        <v>0</v>
      </c>
      <c r="J165" s="3">
        <f t="shared" si="22"/>
        <v>0</v>
      </c>
      <c r="K165" s="3">
        <f t="shared" si="22"/>
        <v>23287.956611751866</v>
      </c>
      <c r="L165" s="3">
        <f t="shared" si="22"/>
        <v>25040.698642191204</v>
      </c>
      <c r="M165" s="3">
        <f t="shared" si="22"/>
        <v>3783.3577974117306</v>
      </c>
      <c r="N165" s="3">
        <f t="shared" si="22"/>
        <v>159192.64223677519</v>
      </c>
      <c r="O165" s="66">
        <f t="shared" si="21"/>
        <v>282432.6979467338</v>
      </c>
    </row>
    <row r="166" spans="1:18" x14ac:dyDescent="0.35">
      <c r="A166" s="513"/>
      <c r="B166" s="9" t="s">
        <v>64</v>
      </c>
      <c r="C166" s="3">
        <f t="shared" ref="C166:N166" si="23">C22+C38+C54+C70+C86+C134+C150</f>
        <v>1826.3268516112512</v>
      </c>
      <c r="D166" s="3">
        <f t="shared" si="23"/>
        <v>2435.1024688150019</v>
      </c>
      <c r="E166" s="3">
        <f t="shared" si="23"/>
        <v>2435.1024688150019</v>
      </c>
      <c r="F166" s="3">
        <f t="shared" si="23"/>
        <v>2435.1024688150019</v>
      </c>
      <c r="G166" s="3">
        <f t="shared" si="23"/>
        <v>3652.6537032225024</v>
      </c>
      <c r="H166" s="3">
        <f t="shared" si="23"/>
        <v>4261.429320426254</v>
      </c>
      <c r="I166" s="3">
        <f t="shared" si="23"/>
        <v>4261.429320426254</v>
      </c>
      <c r="J166" s="3">
        <f t="shared" si="23"/>
        <v>4870.2049376300038</v>
      </c>
      <c r="K166" s="3">
        <f t="shared" si="23"/>
        <v>5478.9805548337536</v>
      </c>
      <c r="L166" s="3">
        <f t="shared" si="23"/>
        <v>6087.7561720375052</v>
      </c>
      <c r="M166" s="3">
        <f t="shared" si="23"/>
        <v>9131.6342580562577</v>
      </c>
      <c r="N166" s="3">
        <f t="shared" si="23"/>
        <v>14001.839195686262</v>
      </c>
      <c r="O166" s="66">
        <f t="shared" si="21"/>
        <v>60877.561720375052</v>
      </c>
    </row>
    <row r="167" spans="1:18" x14ac:dyDescent="0.35">
      <c r="A167" s="513"/>
      <c r="B167" s="9" t="s">
        <v>63</v>
      </c>
      <c r="C167" s="3">
        <f t="shared" ref="C167:N167" si="24">C23+C39+C55+C71+C87+C135+C151</f>
        <v>3022868.8177472912</v>
      </c>
      <c r="D167" s="3">
        <f t="shared" si="24"/>
        <v>194808.19750520017</v>
      </c>
      <c r="E167" s="3">
        <f t="shared" si="24"/>
        <v>204098.64633379193</v>
      </c>
      <c r="F167" s="3">
        <f t="shared" si="24"/>
        <v>249399.69928254234</v>
      </c>
      <c r="G167" s="3">
        <f t="shared" si="24"/>
        <v>482914.59879440727</v>
      </c>
      <c r="H167" s="3">
        <f t="shared" si="24"/>
        <v>1894785.8071057717</v>
      </c>
      <c r="I167" s="3">
        <f t="shared" si="24"/>
        <v>1593698.3117208611</v>
      </c>
      <c r="J167" s="3">
        <f t="shared" si="24"/>
        <v>1938864.7703599723</v>
      </c>
      <c r="K167" s="3">
        <f t="shared" si="24"/>
        <v>2517585.0169339664</v>
      </c>
      <c r="L167" s="3">
        <f t="shared" si="24"/>
        <v>3999518.5763209676</v>
      </c>
      <c r="M167" s="3">
        <f t="shared" si="24"/>
        <v>3206404.0544993756</v>
      </c>
      <c r="N167" s="3">
        <f t="shared" si="24"/>
        <v>8643644.5388834886</v>
      </c>
      <c r="O167" s="66">
        <f t="shared" si="21"/>
        <v>27948591.035487637</v>
      </c>
    </row>
    <row r="168" spans="1:18" x14ac:dyDescent="0.35">
      <c r="A168" s="513"/>
      <c r="B168" s="10" t="s">
        <v>62</v>
      </c>
      <c r="C168" s="3">
        <f t="shared" ref="C168:N168" si="25">C24+C40+C56+C72+C88+C136+C152</f>
        <v>0</v>
      </c>
      <c r="D168" s="3">
        <f t="shared" si="25"/>
        <v>2700.6767308998146</v>
      </c>
      <c r="E168" s="3">
        <f t="shared" si="25"/>
        <v>0</v>
      </c>
      <c r="F168" s="3">
        <f t="shared" si="25"/>
        <v>0</v>
      </c>
      <c r="G168" s="3">
        <f t="shared" si="25"/>
        <v>0</v>
      </c>
      <c r="H168" s="3">
        <f t="shared" si="25"/>
        <v>0</v>
      </c>
      <c r="I168" s="3">
        <f t="shared" si="25"/>
        <v>0</v>
      </c>
      <c r="J168" s="3">
        <f t="shared" si="25"/>
        <v>0</v>
      </c>
      <c r="K168" s="3">
        <f t="shared" si="25"/>
        <v>0</v>
      </c>
      <c r="L168" s="3">
        <f t="shared" si="25"/>
        <v>0</v>
      </c>
      <c r="M168" s="3">
        <f t="shared" si="25"/>
        <v>899602.45482725231</v>
      </c>
      <c r="N168" s="3">
        <f t="shared" si="25"/>
        <v>672144.50991333846</v>
      </c>
      <c r="O168" s="66">
        <f t="shared" si="21"/>
        <v>1574447.6414714907</v>
      </c>
    </row>
    <row r="169" spans="1:18" x14ac:dyDescent="0.35">
      <c r="A169" s="513"/>
      <c r="B169" s="9" t="s">
        <v>61</v>
      </c>
      <c r="C169" s="3">
        <f t="shared" ref="C169:N169" si="26">C25+C41+C57+C73+C89+C137+C153</f>
        <v>0</v>
      </c>
      <c r="D169" s="3">
        <f t="shared" si="26"/>
        <v>0</v>
      </c>
      <c r="E169" s="3">
        <f t="shared" si="26"/>
        <v>0</v>
      </c>
      <c r="F169" s="3">
        <f t="shared" si="26"/>
        <v>0</v>
      </c>
      <c r="G169" s="3">
        <f t="shared" si="26"/>
        <v>0</v>
      </c>
      <c r="H169" s="3">
        <f t="shared" si="26"/>
        <v>0</v>
      </c>
      <c r="I169" s="3">
        <f t="shared" si="26"/>
        <v>0</v>
      </c>
      <c r="J169" s="3">
        <f t="shared" si="26"/>
        <v>0</v>
      </c>
      <c r="K169" s="3">
        <f t="shared" si="26"/>
        <v>0</v>
      </c>
      <c r="L169" s="3">
        <f t="shared" si="26"/>
        <v>0</v>
      </c>
      <c r="M169" s="3">
        <f t="shared" si="26"/>
        <v>0</v>
      </c>
      <c r="N169" s="3">
        <f t="shared" si="26"/>
        <v>69727.68409691556</v>
      </c>
      <c r="O169" s="66">
        <f t="shared" si="21"/>
        <v>69727.68409691556</v>
      </c>
    </row>
    <row r="170" spans="1:18" x14ac:dyDescent="0.35">
      <c r="A170" s="513"/>
      <c r="B170" s="9" t="s">
        <v>60</v>
      </c>
      <c r="C170" s="3">
        <f t="shared" ref="C170:N170" si="27">C26+C42+C58+C74+C90+C138+C154</f>
        <v>2543436.0914546386</v>
      </c>
      <c r="D170" s="3">
        <f t="shared" si="27"/>
        <v>165321.32565335208</v>
      </c>
      <c r="E170" s="3">
        <f t="shared" si="27"/>
        <v>104926.53776303091</v>
      </c>
      <c r="F170" s="3">
        <f t="shared" si="27"/>
        <v>697612.89644279261</v>
      </c>
      <c r="G170" s="3">
        <f t="shared" si="27"/>
        <v>1147203.6342832367</v>
      </c>
      <c r="H170" s="3">
        <f t="shared" si="27"/>
        <v>1378832.3391579315</v>
      </c>
      <c r="I170" s="3">
        <f t="shared" si="27"/>
        <v>1442096.4362599503</v>
      </c>
      <c r="J170" s="3">
        <f t="shared" si="27"/>
        <v>2173492.4350821022</v>
      </c>
      <c r="K170" s="3">
        <f t="shared" si="27"/>
        <v>4197888.0733798109</v>
      </c>
      <c r="L170" s="3">
        <f t="shared" si="27"/>
        <v>2900042.7125097155</v>
      </c>
      <c r="M170" s="3">
        <f t="shared" si="27"/>
        <v>3554100.8494304167</v>
      </c>
      <c r="N170" s="3">
        <f t="shared" si="27"/>
        <v>17448541.090630002</v>
      </c>
      <c r="O170" s="66">
        <f t="shared" si="21"/>
        <v>37753494.422046982</v>
      </c>
    </row>
    <row r="171" spans="1:18" x14ac:dyDescent="0.35">
      <c r="A171" s="513"/>
      <c r="B171" s="9" t="s">
        <v>59</v>
      </c>
      <c r="C171" s="3">
        <f t="shared" ref="C171:N171" si="28">C27+C43+C59+C75+C91+C139+C155</f>
        <v>2040784.6580627002</v>
      </c>
      <c r="D171" s="3">
        <f t="shared" si="28"/>
        <v>2547236.9276349959</v>
      </c>
      <c r="E171" s="3">
        <f t="shared" si="28"/>
        <v>2320304.3459411124</v>
      </c>
      <c r="F171" s="3">
        <f t="shared" si="28"/>
        <v>2816668.3445189777</v>
      </c>
      <c r="G171" s="3">
        <f t="shared" si="28"/>
        <v>3754409.0750484266</v>
      </c>
      <c r="H171" s="3">
        <f t="shared" si="28"/>
        <v>4146564.7561388775</v>
      </c>
      <c r="I171" s="3">
        <f t="shared" si="28"/>
        <v>4108695.6455326155</v>
      </c>
      <c r="J171" s="3">
        <f t="shared" si="28"/>
        <v>4902782.2626993386</v>
      </c>
      <c r="K171" s="3">
        <f t="shared" si="28"/>
        <v>5680392.9030771004</v>
      </c>
      <c r="L171" s="3">
        <f t="shared" si="28"/>
        <v>6184015.9224763596</v>
      </c>
      <c r="M171" s="3">
        <f t="shared" si="28"/>
        <v>9062415.4604720939</v>
      </c>
      <c r="N171" s="3">
        <f t="shared" si="28"/>
        <v>16418678.225038815</v>
      </c>
      <c r="O171" s="66">
        <f t="shared" si="21"/>
        <v>63982948.526641414</v>
      </c>
      <c r="Q171" s="4"/>
      <c r="R171" s="4"/>
    </row>
    <row r="172" spans="1:18" x14ac:dyDescent="0.35">
      <c r="A172" s="513"/>
      <c r="B172" s="9" t="s">
        <v>58</v>
      </c>
      <c r="C172" s="3">
        <f t="shared" ref="C172:N172" si="29">C28+C44+C60+C76+C92+C140+C156</f>
        <v>0</v>
      </c>
      <c r="D172" s="3">
        <f t="shared" si="29"/>
        <v>0</v>
      </c>
      <c r="E172" s="3">
        <f t="shared" si="29"/>
        <v>0</v>
      </c>
      <c r="F172" s="3">
        <f t="shared" si="29"/>
        <v>0</v>
      </c>
      <c r="G172" s="3">
        <f t="shared" si="29"/>
        <v>25839.203940030722</v>
      </c>
      <c r="H172" s="3">
        <f t="shared" si="29"/>
        <v>57348.86423986256</v>
      </c>
      <c r="I172" s="3">
        <f t="shared" si="29"/>
        <v>233019.66769082204</v>
      </c>
      <c r="J172" s="3">
        <f t="shared" si="29"/>
        <v>0</v>
      </c>
      <c r="K172" s="3">
        <f t="shared" si="29"/>
        <v>0</v>
      </c>
      <c r="L172" s="3">
        <f t="shared" si="29"/>
        <v>212881.81775977096</v>
      </c>
      <c r="M172" s="3">
        <f t="shared" si="29"/>
        <v>557983.17907996243</v>
      </c>
      <c r="N172" s="3">
        <f t="shared" si="29"/>
        <v>346123.93691617763</v>
      </c>
      <c r="O172" s="66">
        <f t="shared" si="21"/>
        <v>1433196.6696266264</v>
      </c>
    </row>
    <row r="173" spans="1:18" x14ac:dyDescent="0.35">
      <c r="A173" s="513"/>
      <c r="B173" s="9" t="s">
        <v>57</v>
      </c>
      <c r="C173" s="3">
        <f t="shared" ref="C173:N173" si="30">C29+C45+C61+C77+C93+C141+C157</f>
        <v>907631.72184494347</v>
      </c>
      <c r="D173" s="3">
        <f t="shared" si="30"/>
        <v>36526.537032225031</v>
      </c>
      <c r="E173" s="3">
        <f t="shared" si="30"/>
        <v>36526.537032225031</v>
      </c>
      <c r="F173" s="3">
        <f t="shared" si="30"/>
        <v>249588.51468711084</v>
      </c>
      <c r="G173" s="3">
        <f t="shared" si="30"/>
        <v>543630.7792608852</v>
      </c>
      <c r="H173" s="3">
        <f t="shared" si="30"/>
        <v>63921.439806393799</v>
      </c>
      <c r="I173" s="3">
        <f t="shared" si="30"/>
        <v>63921.439806393799</v>
      </c>
      <c r="J173" s="3">
        <f t="shared" si="30"/>
        <v>389742.10732213105</v>
      </c>
      <c r="K173" s="3">
        <f t="shared" si="30"/>
        <v>614615.21598021325</v>
      </c>
      <c r="L173" s="3">
        <f t="shared" si="30"/>
        <v>467334.47214559728</v>
      </c>
      <c r="M173" s="3">
        <f t="shared" si="30"/>
        <v>224916.97114724241</v>
      </c>
      <c r="N173" s="3">
        <f t="shared" si="30"/>
        <v>615588.88674161874</v>
      </c>
      <c r="O173" s="66">
        <f t="shared" si="21"/>
        <v>4213944.6228069803</v>
      </c>
    </row>
    <row r="174" spans="1:18" x14ac:dyDescent="0.35">
      <c r="A174" s="513"/>
      <c r="B174" s="9" t="s">
        <v>56</v>
      </c>
      <c r="C174" s="3">
        <f t="shared" ref="C174:N174" si="31">C30+C46+C62+C78+C94+C142+C158</f>
        <v>0</v>
      </c>
      <c r="D174" s="3">
        <f t="shared" si="31"/>
        <v>0</v>
      </c>
      <c r="E174" s="3">
        <f t="shared" si="31"/>
        <v>0</v>
      </c>
      <c r="F174" s="3">
        <f t="shared" si="31"/>
        <v>0</v>
      </c>
      <c r="G174" s="3">
        <f t="shared" si="31"/>
        <v>0</v>
      </c>
      <c r="H174" s="3">
        <f t="shared" si="31"/>
        <v>0</v>
      </c>
      <c r="I174" s="3">
        <f t="shared" si="31"/>
        <v>0</v>
      </c>
      <c r="J174" s="3">
        <f t="shared" si="31"/>
        <v>0</v>
      </c>
      <c r="K174" s="3">
        <f t="shared" si="31"/>
        <v>262598.31491760717</v>
      </c>
      <c r="L174" s="3">
        <f t="shared" si="31"/>
        <v>0</v>
      </c>
      <c r="M174" s="3">
        <f t="shared" si="31"/>
        <v>0</v>
      </c>
      <c r="N174" s="3">
        <f t="shared" si="31"/>
        <v>3139241.8957917695</v>
      </c>
      <c r="O174" s="66">
        <f t="shared" si="21"/>
        <v>3401840.2107093767</v>
      </c>
    </row>
    <row r="175" spans="1:18" x14ac:dyDescent="0.35">
      <c r="A175" s="513"/>
      <c r="B175" s="9" t="s">
        <v>55</v>
      </c>
      <c r="C175" s="3">
        <f t="shared" ref="C175:N175" si="32">C31+C47+C63+C79+C95+C143+C159</f>
        <v>140820.85411491577</v>
      </c>
      <c r="D175" s="3">
        <f t="shared" si="32"/>
        <v>24351.024688150021</v>
      </c>
      <c r="E175" s="3">
        <f t="shared" si="32"/>
        <v>24351.024688150021</v>
      </c>
      <c r="F175" s="3">
        <f t="shared" si="32"/>
        <v>76356.163225453638</v>
      </c>
      <c r="G175" s="3">
        <f t="shared" si="32"/>
        <v>61458.834381592897</v>
      </c>
      <c r="H175" s="3">
        <f t="shared" si="32"/>
        <v>142343.48260173399</v>
      </c>
      <c r="I175" s="3">
        <f t="shared" si="32"/>
        <v>42614.293204262533</v>
      </c>
      <c r="J175" s="3">
        <f t="shared" si="32"/>
        <v>147145.69104761301</v>
      </c>
      <c r="K175" s="3">
        <f t="shared" si="32"/>
        <v>138716.83465395612</v>
      </c>
      <c r="L175" s="3">
        <f t="shared" si="32"/>
        <v>60877.561720375052</v>
      </c>
      <c r="M175" s="3">
        <f t="shared" si="32"/>
        <v>604497.22347888025</v>
      </c>
      <c r="N175" s="3">
        <f t="shared" si="32"/>
        <v>1091096.219277075</v>
      </c>
      <c r="O175" s="66">
        <f t="shared" si="21"/>
        <v>2554629.2070821584</v>
      </c>
    </row>
    <row r="176" spans="1:18" ht="15" thickBot="1" x14ac:dyDescent="0.4">
      <c r="A176" s="514"/>
      <c r="B176" s="9" t="s">
        <v>54</v>
      </c>
      <c r="C176" s="3">
        <f t="shared" ref="C176:N176" si="33">C32+C48+C64+C80+C96+C144+C160</f>
        <v>1826.3268516112512</v>
      </c>
      <c r="D176" s="3">
        <f t="shared" si="33"/>
        <v>2435.1024688150019</v>
      </c>
      <c r="E176" s="3">
        <f t="shared" si="33"/>
        <v>2435.1024688150019</v>
      </c>
      <c r="F176" s="3">
        <f t="shared" si="33"/>
        <v>2435.1024688150019</v>
      </c>
      <c r="G176" s="3">
        <f t="shared" si="33"/>
        <v>3652.6537032225024</v>
      </c>
      <c r="H176" s="3">
        <f t="shared" si="33"/>
        <v>4261.429320426254</v>
      </c>
      <c r="I176" s="3">
        <f t="shared" si="33"/>
        <v>4261.429320426254</v>
      </c>
      <c r="J176" s="3">
        <f t="shared" si="33"/>
        <v>4870.2049376300038</v>
      </c>
      <c r="K176" s="3">
        <f t="shared" si="33"/>
        <v>5478.9805548337536</v>
      </c>
      <c r="L176" s="3">
        <f t="shared" si="33"/>
        <v>6087.7561720375052</v>
      </c>
      <c r="M176" s="3">
        <f t="shared" si="33"/>
        <v>34079.199395145719</v>
      </c>
      <c r="N176" s="3">
        <f t="shared" si="33"/>
        <v>417204.26479902433</v>
      </c>
      <c r="O176" s="66">
        <f t="shared" si="21"/>
        <v>489027.5524608026</v>
      </c>
    </row>
    <row r="177" spans="1:17" ht="15" thickBot="1" x14ac:dyDescent="0.4">
      <c r="A177" s="70"/>
      <c r="B177" s="178" t="s">
        <v>43</v>
      </c>
      <c r="C177" s="179">
        <f t="shared" ref="C177:N177" si="34">SUM(C164:C176)</f>
        <v>8695721.3339599371</v>
      </c>
      <c r="D177" s="179">
        <f t="shared" si="34"/>
        <v>3224579.9267474716</v>
      </c>
      <c r="E177" s="179">
        <f t="shared" si="34"/>
        <v>2743779.3460722403</v>
      </c>
      <c r="F177" s="179">
        <f t="shared" si="34"/>
        <v>4651295.8833745411</v>
      </c>
      <c r="G177" s="179">
        <f t="shared" si="34"/>
        <v>6095814.5071794735</v>
      </c>
      <c r="H177" s="179">
        <f t="shared" si="34"/>
        <v>7848676.176758552</v>
      </c>
      <c r="I177" s="179">
        <f t="shared" si="34"/>
        <v>8214943.3957893355</v>
      </c>
      <c r="J177" s="179">
        <f t="shared" si="34"/>
        <v>10893297.592251142</v>
      </c>
      <c r="K177" s="179">
        <f t="shared" si="34"/>
        <v>13693276.261858668</v>
      </c>
      <c r="L177" s="179">
        <f t="shared" si="34"/>
        <v>16970452.227317922</v>
      </c>
      <c r="M177" s="179">
        <f t="shared" si="34"/>
        <v>20201521.447622404</v>
      </c>
      <c r="N177" s="179">
        <f t="shared" si="34"/>
        <v>52596610.2721311</v>
      </c>
      <c r="O177" s="190">
        <f t="shared" si="21"/>
        <v>155829968.37106279</v>
      </c>
      <c r="Q177" s="4"/>
    </row>
    <row r="178" spans="1:17" ht="15" thickBot="1" x14ac:dyDescent="0.4">
      <c r="A178" s="70"/>
    </row>
    <row r="179" spans="1:17" ht="15" thickBot="1" x14ac:dyDescent="0.4">
      <c r="A179" s="70"/>
      <c r="B179" s="174" t="s">
        <v>36</v>
      </c>
      <c r="C179" s="336" t="s">
        <v>203</v>
      </c>
      <c r="D179" s="336" t="s">
        <v>204</v>
      </c>
      <c r="E179" s="336" t="s">
        <v>205</v>
      </c>
      <c r="F179" s="336" t="s">
        <v>206</v>
      </c>
      <c r="G179" s="336" t="s">
        <v>44</v>
      </c>
      <c r="H179" s="336" t="s">
        <v>207</v>
      </c>
      <c r="I179" s="336" t="s">
        <v>208</v>
      </c>
      <c r="J179" s="336" t="s">
        <v>209</v>
      </c>
      <c r="K179" s="336" t="s">
        <v>210</v>
      </c>
      <c r="L179" s="336" t="s">
        <v>211</v>
      </c>
      <c r="M179" s="336" t="s">
        <v>212</v>
      </c>
      <c r="N179" s="336" t="s">
        <v>213</v>
      </c>
      <c r="O179" s="176" t="s">
        <v>34</v>
      </c>
    </row>
    <row r="180" spans="1:17" ht="15" customHeight="1" x14ac:dyDescent="0.35">
      <c r="A180" s="492" t="s">
        <v>182</v>
      </c>
      <c r="B180" s="186" t="s">
        <v>66</v>
      </c>
      <c r="C180" s="3">
        <f>C4+C116</f>
        <v>0</v>
      </c>
      <c r="D180" s="3">
        <f t="shared" ref="D180:N180" si="35">D4+D116</f>
        <v>0</v>
      </c>
      <c r="E180" s="3">
        <f t="shared" si="35"/>
        <v>0</v>
      </c>
      <c r="F180" s="3">
        <f t="shared" si="35"/>
        <v>0</v>
      </c>
      <c r="G180" s="3">
        <f t="shared" si="35"/>
        <v>0</v>
      </c>
      <c r="H180" s="3">
        <f t="shared" si="35"/>
        <v>0</v>
      </c>
      <c r="I180" s="3">
        <f t="shared" si="35"/>
        <v>0</v>
      </c>
      <c r="J180" s="3">
        <f t="shared" si="35"/>
        <v>0</v>
      </c>
      <c r="K180" s="3">
        <f t="shared" si="35"/>
        <v>0</v>
      </c>
      <c r="L180" s="3">
        <f t="shared" si="35"/>
        <v>0</v>
      </c>
      <c r="M180" s="3">
        <f t="shared" si="35"/>
        <v>0</v>
      </c>
      <c r="N180" s="3">
        <f t="shared" si="35"/>
        <v>0</v>
      </c>
      <c r="O180" s="66">
        <f t="shared" ref="O180:O193" si="36">SUM(C180:N180)</f>
        <v>0</v>
      </c>
    </row>
    <row r="181" spans="1:17" x14ac:dyDescent="0.35">
      <c r="A181" s="493"/>
      <c r="B181" s="186" t="s">
        <v>65</v>
      </c>
      <c r="C181" s="3">
        <f t="shared" ref="C181:N181" si="37">C5+C117</f>
        <v>0</v>
      </c>
      <c r="D181" s="3">
        <f t="shared" si="37"/>
        <v>0</v>
      </c>
      <c r="E181" s="3">
        <f t="shared" si="37"/>
        <v>0</v>
      </c>
      <c r="F181" s="3">
        <f t="shared" si="37"/>
        <v>0</v>
      </c>
      <c r="G181" s="3">
        <f t="shared" si="37"/>
        <v>0</v>
      </c>
      <c r="H181" s="3">
        <f t="shared" si="37"/>
        <v>0</v>
      </c>
      <c r="I181" s="3">
        <f t="shared" si="37"/>
        <v>0</v>
      </c>
      <c r="J181" s="3">
        <f t="shared" si="37"/>
        <v>0</v>
      </c>
      <c r="K181" s="3">
        <f t="shared" si="37"/>
        <v>0</v>
      </c>
      <c r="L181" s="3">
        <f t="shared" si="37"/>
        <v>0</v>
      </c>
      <c r="M181" s="3">
        <f t="shared" si="37"/>
        <v>0</v>
      </c>
      <c r="N181" s="3">
        <f t="shared" si="37"/>
        <v>0</v>
      </c>
      <c r="O181" s="66">
        <f t="shared" si="36"/>
        <v>0</v>
      </c>
    </row>
    <row r="182" spans="1:17" x14ac:dyDescent="0.35">
      <c r="A182" s="493"/>
      <c r="B182" s="186" t="s">
        <v>64</v>
      </c>
      <c r="C182" s="3">
        <f t="shared" ref="C182:N182" si="38">C6+C118</f>
        <v>0</v>
      </c>
      <c r="D182" s="3">
        <f t="shared" si="38"/>
        <v>0</v>
      </c>
      <c r="E182" s="3">
        <f t="shared" si="38"/>
        <v>0</v>
      </c>
      <c r="F182" s="3">
        <f t="shared" si="38"/>
        <v>0</v>
      </c>
      <c r="G182" s="3">
        <f t="shared" si="38"/>
        <v>0</v>
      </c>
      <c r="H182" s="3">
        <f t="shared" si="38"/>
        <v>0</v>
      </c>
      <c r="I182" s="3">
        <f t="shared" si="38"/>
        <v>0</v>
      </c>
      <c r="J182" s="3">
        <f t="shared" si="38"/>
        <v>0</v>
      </c>
      <c r="K182" s="3">
        <f t="shared" si="38"/>
        <v>0</v>
      </c>
      <c r="L182" s="3">
        <f t="shared" si="38"/>
        <v>0</v>
      </c>
      <c r="M182" s="3">
        <f t="shared" si="38"/>
        <v>0</v>
      </c>
      <c r="N182" s="3">
        <f t="shared" si="38"/>
        <v>0</v>
      </c>
      <c r="O182" s="66">
        <f t="shared" si="36"/>
        <v>0</v>
      </c>
    </row>
    <row r="183" spans="1:17" x14ac:dyDescent="0.35">
      <c r="A183" s="493"/>
      <c r="B183" s="186" t="s">
        <v>63</v>
      </c>
      <c r="C183" s="3">
        <f t="shared" ref="C183:N183" si="39">C7+C119</f>
        <v>0</v>
      </c>
      <c r="D183" s="3">
        <f t="shared" si="39"/>
        <v>0</v>
      </c>
      <c r="E183" s="3">
        <f t="shared" si="39"/>
        <v>0</v>
      </c>
      <c r="F183" s="3">
        <f t="shared" si="39"/>
        <v>0</v>
      </c>
      <c r="G183" s="3">
        <f t="shared" si="39"/>
        <v>0</v>
      </c>
      <c r="H183" s="3">
        <f t="shared" si="39"/>
        <v>0</v>
      </c>
      <c r="I183" s="3">
        <f t="shared" si="39"/>
        <v>0</v>
      </c>
      <c r="J183" s="3">
        <f t="shared" si="39"/>
        <v>0</v>
      </c>
      <c r="K183" s="3">
        <f t="shared" si="39"/>
        <v>0</v>
      </c>
      <c r="L183" s="3">
        <f t="shared" si="39"/>
        <v>6168.3169981659321</v>
      </c>
      <c r="M183" s="3">
        <f t="shared" si="39"/>
        <v>0</v>
      </c>
      <c r="N183" s="3">
        <f t="shared" si="39"/>
        <v>0</v>
      </c>
      <c r="O183" s="66">
        <f t="shared" si="36"/>
        <v>6168.3169981659321</v>
      </c>
    </row>
    <row r="184" spans="1:17" x14ac:dyDescent="0.35">
      <c r="A184" s="493"/>
      <c r="B184" s="186" t="s">
        <v>62</v>
      </c>
      <c r="C184" s="3">
        <f t="shared" ref="C184:N184" si="40">C8+C120</f>
        <v>0</v>
      </c>
      <c r="D184" s="3">
        <f t="shared" si="40"/>
        <v>0</v>
      </c>
      <c r="E184" s="3">
        <f t="shared" si="40"/>
        <v>0</v>
      </c>
      <c r="F184" s="3">
        <f t="shared" si="40"/>
        <v>26317.522842389604</v>
      </c>
      <c r="G184" s="3">
        <f t="shared" si="40"/>
        <v>0</v>
      </c>
      <c r="H184" s="3">
        <f t="shared" si="40"/>
        <v>0</v>
      </c>
      <c r="I184" s="3">
        <f t="shared" si="40"/>
        <v>0</v>
      </c>
      <c r="J184" s="3">
        <f t="shared" si="40"/>
        <v>0</v>
      </c>
      <c r="K184" s="3">
        <f t="shared" si="40"/>
        <v>0</v>
      </c>
      <c r="L184" s="3">
        <f t="shared" si="40"/>
        <v>171862.21687753205</v>
      </c>
      <c r="M184" s="3">
        <f t="shared" si="40"/>
        <v>6135.2766741909118</v>
      </c>
      <c r="N184" s="3">
        <f t="shared" si="40"/>
        <v>2706.0353793269828</v>
      </c>
      <c r="O184" s="66">
        <f t="shared" si="36"/>
        <v>207021.05177343957</v>
      </c>
    </row>
    <row r="185" spans="1:17" x14ac:dyDescent="0.35">
      <c r="A185" s="493"/>
      <c r="B185" s="186" t="s">
        <v>61</v>
      </c>
      <c r="C185" s="3">
        <f t="shared" ref="C185:N185" si="41">C9+C121</f>
        <v>0</v>
      </c>
      <c r="D185" s="3">
        <f t="shared" si="41"/>
        <v>0</v>
      </c>
      <c r="E185" s="3">
        <f t="shared" si="41"/>
        <v>0</v>
      </c>
      <c r="F185" s="3">
        <f t="shared" si="41"/>
        <v>0</v>
      </c>
      <c r="G185" s="3">
        <f t="shared" si="41"/>
        <v>0</v>
      </c>
      <c r="H185" s="3">
        <f t="shared" si="41"/>
        <v>0</v>
      </c>
      <c r="I185" s="3">
        <f t="shared" si="41"/>
        <v>0</v>
      </c>
      <c r="J185" s="3">
        <f t="shared" si="41"/>
        <v>0</v>
      </c>
      <c r="K185" s="3">
        <f t="shared" si="41"/>
        <v>0</v>
      </c>
      <c r="L185" s="3">
        <f t="shared" si="41"/>
        <v>0</v>
      </c>
      <c r="M185" s="3">
        <f t="shared" si="41"/>
        <v>0</v>
      </c>
      <c r="N185" s="3">
        <f t="shared" si="41"/>
        <v>0</v>
      </c>
      <c r="O185" s="66">
        <f t="shared" si="36"/>
        <v>0</v>
      </c>
    </row>
    <row r="186" spans="1:17" x14ac:dyDescent="0.35">
      <c r="A186" s="493"/>
      <c r="B186" s="186" t="s">
        <v>60</v>
      </c>
      <c r="C186" s="3">
        <f t="shared" ref="C186:N186" si="42">C10+C122</f>
        <v>0</v>
      </c>
      <c r="D186" s="3">
        <f t="shared" si="42"/>
        <v>0</v>
      </c>
      <c r="E186" s="3">
        <f t="shared" si="42"/>
        <v>0</v>
      </c>
      <c r="F186" s="3">
        <f t="shared" si="42"/>
        <v>0</v>
      </c>
      <c r="G186" s="3">
        <f t="shared" si="42"/>
        <v>0</v>
      </c>
      <c r="H186" s="3">
        <f t="shared" si="42"/>
        <v>0</v>
      </c>
      <c r="I186" s="3">
        <f t="shared" si="42"/>
        <v>0</v>
      </c>
      <c r="J186" s="3">
        <f t="shared" si="42"/>
        <v>0</v>
      </c>
      <c r="K186" s="3">
        <f t="shared" si="42"/>
        <v>0</v>
      </c>
      <c r="L186" s="3">
        <f t="shared" si="42"/>
        <v>0</v>
      </c>
      <c r="M186" s="3">
        <f t="shared" si="42"/>
        <v>0</v>
      </c>
      <c r="N186" s="3">
        <f t="shared" si="42"/>
        <v>0</v>
      </c>
      <c r="O186" s="66">
        <f t="shared" si="36"/>
        <v>0</v>
      </c>
    </row>
    <row r="187" spans="1:17" x14ac:dyDescent="0.35">
      <c r="A187" s="493"/>
      <c r="B187" s="186" t="s">
        <v>59</v>
      </c>
      <c r="C187" s="3">
        <f t="shared" ref="C187:N187" si="43">C11+C123</f>
        <v>0</v>
      </c>
      <c r="D187" s="3">
        <f t="shared" si="43"/>
        <v>925407.76575081609</v>
      </c>
      <c r="E187" s="3">
        <f t="shared" si="43"/>
        <v>61645.61935058282</v>
      </c>
      <c r="F187" s="3">
        <f t="shared" si="43"/>
        <v>921878.8406135398</v>
      </c>
      <c r="G187" s="3">
        <f t="shared" si="43"/>
        <v>0</v>
      </c>
      <c r="H187" s="3">
        <f t="shared" si="43"/>
        <v>0</v>
      </c>
      <c r="I187" s="3">
        <f t="shared" si="43"/>
        <v>14957.668045471366</v>
      </c>
      <c r="J187" s="3">
        <f t="shared" si="43"/>
        <v>181199.13305740908</v>
      </c>
      <c r="K187" s="3">
        <f t="shared" si="43"/>
        <v>222817.93468171879</v>
      </c>
      <c r="L187" s="3">
        <f t="shared" si="43"/>
        <v>250777.73879310553</v>
      </c>
      <c r="M187" s="3">
        <f t="shared" si="43"/>
        <v>916073.95101378264</v>
      </c>
      <c r="N187" s="3">
        <f t="shared" si="43"/>
        <v>1723940.4578977409</v>
      </c>
      <c r="O187" s="66">
        <f t="shared" si="36"/>
        <v>5218699.1092041666</v>
      </c>
      <c r="Q187" s="4"/>
    </row>
    <row r="188" spans="1:17" x14ac:dyDescent="0.35">
      <c r="A188" s="493"/>
      <c r="B188" s="186" t="s">
        <v>58</v>
      </c>
      <c r="C188" s="3">
        <f t="shared" ref="C188:N188" si="44">C12+C124</f>
        <v>0</v>
      </c>
      <c r="D188" s="3">
        <f t="shared" si="44"/>
        <v>0</v>
      </c>
      <c r="E188" s="3">
        <f t="shared" si="44"/>
        <v>0</v>
      </c>
      <c r="F188" s="3">
        <f t="shared" si="44"/>
        <v>0</v>
      </c>
      <c r="G188" s="3">
        <f t="shared" si="44"/>
        <v>0</v>
      </c>
      <c r="H188" s="3">
        <f t="shared" si="44"/>
        <v>0</v>
      </c>
      <c r="I188" s="3">
        <f t="shared" si="44"/>
        <v>0</v>
      </c>
      <c r="J188" s="3">
        <f t="shared" si="44"/>
        <v>0</v>
      </c>
      <c r="K188" s="3">
        <f t="shared" si="44"/>
        <v>0</v>
      </c>
      <c r="L188" s="3">
        <f t="shared" si="44"/>
        <v>0</v>
      </c>
      <c r="M188" s="3">
        <f t="shared" si="44"/>
        <v>0</v>
      </c>
      <c r="N188" s="3">
        <f t="shared" si="44"/>
        <v>0</v>
      </c>
      <c r="O188" s="66">
        <f t="shared" si="36"/>
        <v>0</v>
      </c>
    </row>
    <row r="189" spans="1:17" x14ac:dyDescent="0.35">
      <c r="A189" s="493"/>
      <c r="B189" s="186" t="s">
        <v>57</v>
      </c>
      <c r="C189" s="3">
        <f t="shared" ref="C189:N189" si="45">C13+C125</f>
        <v>0</v>
      </c>
      <c r="D189" s="3">
        <f t="shared" si="45"/>
        <v>0</v>
      </c>
      <c r="E189" s="3">
        <f t="shared" si="45"/>
        <v>0</v>
      </c>
      <c r="F189" s="3">
        <f t="shared" si="45"/>
        <v>0</v>
      </c>
      <c r="G189" s="3">
        <f t="shared" si="45"/>
        <v>0</v>
      </c>
      <c r="H189" s="3">
        <f t="shared" si="45"/>
        <v>0</v>
      </c>
      <c r="I189" s="3">
        <f t="shared" si="45"/>
        <v>0</v>
      </c>
      <c r="J189" s="3">
        <f t="shared" si="45"/>
        <v>0</v>
      </c>
      <c r="K189" s="3">
        <f t="shared" si="45"/>
        <v>0</v>
      </c>
      <c r="L189" s="3">
        <f t="shared" si="45"/>
        <v>0</v>
      </c>
      <c r="M189" s="3">
        <f t="shared" si="45"/>
        <v>0</v>
      </c>
      <c r="N189" s="3">
        <f t="shared" si="45"/>
        <v>0</v>
      </c>
      <c r="O189" s="66">
        <f t="shared" si="36"/>
        <v>0</v>
      </c>
    </row>
    <row r="190" spans="1:17" x14ac:dyDescent="0.35">
      <c r="A190" s="493"/>
      <c r="B190" s="186" t="s">
        <v>56</v>
      </c>
      <c r="C190" s="3">
        <f t="shared" ref="C190:N190" si="46">C14+C126</f>
        <v>0</v>
      </c>
      <c r="D190" s="3">
        <f t="shared" si="46"/>
        <v>0</v>
      </c>
      <c r="E190" s="3">
        <f t="shared" si="46"/>
        <v>0</v>
      </c>
      <c r="F190" s="3">
        <f t="shared" si="46"/>
        <v>0</v>
      </c>
      <c r="G190" s="3">
        <f t="shared" si="46"/>
        <v>0</v>
      </c>
      <c r="H190" s="3">
        <f t="shared" si="46"/>
        <v>0</v>
      </c>
      <c r="I190" s="3">
        <f t="shared" si="46"/>
        <v>0</v>
      </c>
      <c r="J190" s="3">
        <f t="shared" si="46"/>
        <v>0</v>
      </c>
      <c r="K190" s="3">
        <f t="shared" si="46"/>
        <v>0</v>
      </c>
      <c r="L190" s="3">
        <f t="shared" si="46"/>
        <v>0</v>
      </c>
      <c r="M190" s="3">
        <f t="shared" si="46"/>
        <v>0</v>
      </c>
      <c r="N190" s="3">
        <f t="shared" si="46"/>
        <v>0</v>
      </c>
      <c r="O190" s="66">
        <f t="shared" si="36"/>
        <v>0</v>
      </c>
    </row>
    <row r="191" spans="1:17" x14ac:dyDescent="0.35">
      <c r="A191" s="493"/>
      <c r="B191" s="186" t="s">
        <v>55</v>
      </c>
      <c r="C191" s="3">
        <f t="shared" ref="C191:N191" si="47">C15+C127</f>
        <v>0</v>
      </c>
      <c r="D191" s="3">
        <f t="shared" si="47"/>
        <v>0</v>
      </c>
      <c r="E191" s="3">
        <f t="shared" si="47"/>
        <v>0</v>
      </c>
      <c r="F191" s="3">
        <f t="shared" si="47"/>
        <v>0</v>
      </c>
      <c r="G191" s="3">
        <f t="shared" si="47"/>
        <v>0</v>
      </c>
      <c r="H191" s="3">
        <f t="shared" si="47"/>
        <v>0</v>
      </c>
      <c r="I191" s="3">
        <f t="shared" si="47"/>
        <v>0</v>
      </c>
      <c r="J191" s="3">
        <f t="shared" si="47"/>
        <v>0</v>
      </c>
      <c r="K191" s="3">
        <f t="shared" si="47"/>
        <v>0</v>
      </c>
      <c r="L191" s="3">
        <f t="shared" si="47"/>
        <v>0</v>
      </c>
      <c r="M191" s="3">
        <f t="shared" si="47"/>
        <v>0</v>
      </c>
      <c r="N191" s="3">
        <f t="shared" si="47"/>
        <v>0</v>
      </c>
      <c r="O191" s="66">
        <f t="shared" si="36"/>
        <v>0</v>
      </c>
    </row>
    <row r="192" spans="1:17" ht="15" thickBot="1" x14ac:dyDescent="0.4">
      <c r="A192" s="494"/>
      <c r="B192" s="186" t="s">
        <v>54</v>
      </c>
      <c r="C192" s="3">
        <f t="shared" ref="C192:N192" si="48">C16+C128</f>
        <v>0</v>
      </c>
      <c r="D192" s="3">
        <f t="shared" si="48"/>
        <v>0</v>
      </c>
      <c r="E192" s="3">
        <f t="shared" si="48"/>
        <v>0</v>
      </c>
      <c r="F192" s="3">
        <f t="shared" si="48"/>
        <v>0</v>
      </c>
      <c r="G192" s="3">
        <f t="shared" si="48"/>
        <v>0</v>
      </c>
      <c r="H192" s="3">
        <f t="shared" si="48"/>
        <v>0</v>
      </c>
      <c r="I192" s="3">
        <f t="shared" si="48"/>
        <v>0</v>
      </c>
      <c r="J192" s="3">
        <f t="shared" si="48"/>
        <v>0</v>
      </c>
      <c r="K192" s="3">
        <f t="shared" si="48"/>
        <v>0</v>
      </c>
      <c r="L192" s="3">
        <f t="shared" si="48"/>
        <v>0</v>
      </c>
      <c r="M192" s="3">
        <f t="shared" si="48"/>
        <v>0</v>
      </c>
      <c r="N192" s="3">
        <f t="shared" si="48"/>
        <v>0</v>
      </c>
      <c r="O192" s="66">
        <f t="shared" si="36"/>
        <v>0</v>
      </c>
    </row>
    <row r="193" spans="1:16" ht="15" thickBot="1" x14ac:dyDescent="0.4">
      <c r="A193" s="70"/>
      <c r="B193" s="187" t="s">
        <v>43</v>
      </c>
      <c r="C193" s="179">
        <f t="shared" ref="C193:N193" si="49">SUM(C180:C192)</f>
        <v>0</v>
      </c>
      <c r="D193" s="179">
        <f t="shared" si="49"/>
        <v>925407.76575081609</v>
      </c>
      <c r="E193" s="179">
        <f t="shared" si="49"/>
        <v>61645.61935058282</v>
      </c>
      <c r="F193" s="179">
        <f t="shared" si="49"/>
        <v>948196.36345592944</v>
      </c>
      <c r="G193" s="179">
        <f t="shared" si="49"/>
        <v>0</v>
      </c>
      <c r="H193" s="179">
        <f t="shared" si="49"/>
        <v>0</v>
      </c>
      <c r="I193" s="179">
        <f t="shared" si="49"/>
        <v>14957.668045471366</v>
      </c>
      <c r="J193" s="179">
        <f t="shared" si="49"/>
        <v>181199.13305740908</v>
      </c>
      <c r="K193" s="179">
        <f t="shared" si="49"/>
        <v>222817.93468171879</v>
      </c>
      <c r="L193" s="179">
        <f t="shared" si="49"/>
        <v>428808.27266880352</v>
      </c>
      <c r="M193" s="179">
        <f t="shared" si="49"/>
        <v>922209.22768797353</v>
      </c>
      <c r="N193" s="179">
        <f t="shared" si="49"/>
        <v>1726646.4932770678</v>
      </c>
      <c r="O193" s="237">
        <f t="shared" si="36"/>
        <v>5431888.4779757727</v>
      </c>
    </row>
    <row r="194" spans="1:16" ht="15" thickBot="1" x14ac:dyDescent="0.4">
      <c r="M194" s="508" t="s">
        <v>162</v>
      </c>
      <c r="N194" s="509"/>
      <c r="O194" s="121">
        <f>O177+O193+O113</f>
        <v>161645856.84903857</v>
      </c>
      <c r="P194" s="4"/>
    </row>
    <row r="198" spans="1:16" s="238" customFormat="1" x14ac:dyDescent="0.35">
      <c r="B198" s="238" t="s">
        <v>66</v>
      </c>
      <c r="C198" s="239">
        <f>C164+C180+C100</f>
        <v>36526.537032225031</v>
      </c>
      <c r="D198" s="239">
        <f t="shared" ref="D198:N198" si="50">D164+D180+D100</f>
        <v>248765.03256501819</v>
      </c>
      <c r="E198" s="239">
        <f t="shared" si="50"/>
        <v>48702.049376300041</v>
      </c>
      <c r="F198" s="239">
        <f t="shared" si="50"/>
        <v>556800.06028003432</v>
      </c>
      <c r="G198" s="239">
        <f t="shared" si="50"/>
        <v>73053.074064450062</v>
      </c>
      <c r="H198" s="239">
        <f t="shared" si="50"/>
        <v>85228.586408525065</v>
      </c>
      <c r="I198" s="239">
        <f t="shared" si="50"/>
        <v>722374.74293357716</v>
      </c>
      <c r="J198" s="239">
        <f t="shared" si="50"/>
        <v>1331529.915864727</v>
      </c>
      <c r="K198" s="239">
        <f t="shared" si="50"/>
        <v>247233.98519459341</v>
      </c>
      <c r="L198" s="239">
        <f t="shared" si="50"/>
        <v>3108564.9533988675</v>
      </c>
      <c r="M198" s="239">
        <f t="shared" si="50"/>
        <v>2044607.0632365705</v>
      </c>
      <c r="N198" s="239">
        <f t="shared" si="50"/>
        <v>3561424.5386104165</v>
      </c>
      <c r="O198" s="239">
        <f t="shared" ref="O198" si="51">O4+O20+O36+O52+O68+O84+O100+O116+O132+O148</f>
        <v>12064810.538965305</v>
      </c>
    </row>
    <row r="199" spans="1:16" s="238" customFormat="1" x14ac:dyDescent="0.35">
      <c r="B199" s="238" t="s">
        <v>65</v>
      </c>
      <c r="C199" s="239">
        <f t="shared" ref="C199:N199" si="52">C165+C181+C101</f>
        <v>0</v>
      </c>
      <c r="D199" s="239">
        <f t="shared" si="52"/>
        <v>0</v>
      </c>
      <c r="E199" s="239">
        <f t="shared" si="52"/>
        <v>0</v>
      </c>
      <c r="F199" s="239">
        <f t="shared" si="52"/>
        <v>0</v>
      </c>
      <c r="G199" s="239">
        <f t="shared" si="52"/>
        <v>0</v>
      </c>
      <c r="H199" s="239">
        <f t="shared" si="52"/>
        <v>71128.042658603823</v>
      </c>
      <c r="I199" s="239">
        <f t="shared" si="52"/>
        <v>0</v>
      </c>
      <c r="J199" s="239">
        <f t="shared" si="52"/>
        <v>0</v>
      </c>
      <c r="K199" s="239">
        <f t="shared" si="52"/>
        <v>23287.956611751866</v>
      </c>
      <c r="L199" s="239">
        <f t="shared" si="52"/>
        <v>25040.698642191204</v>
      </c>
      <c r="M199" s="239">
        <f t="shared" si="52"/>
        <v>3783.3577974117306</v>
      </c>
      <c r="N199" s="239">
        <f t="shared" si="52"/>
        <v>159192.64223677519</v>
      </c>
      <c r="O199" s="239">
        <f t="shared" ref="O199" si="53">O5+O21+O37+O53+O69+O85+O101+O117+O133+O149</f>
        <v>282432.6979467338</v>
      </c>
    </row>
    <row r="200" spans="1:16" s="238" customFormat="1" x14ac:dyDescent="0.35">
      <c r="B200" s="238" t="s">
        <v>64</v>
      </c>
      <c r="C200" s="239">
        <f t="shared" ref="C200:N200" si="54">C166+C182+C102</f>
        <v>1826.3268516112512</v>
      </c>
      <c r="D200" s="239">
        <f t="shared" si="54"/>
        <v>2435.1024688150019</v>
      </c>
      <c r="E200" s="239">
        <f t="shared" si="54"/>
        <v>2435.1024688150019</v>
      </c>
      <c r="F200" s="239">
        <f t="shared" si="54"/>
        <v>2435.1024688150019</v>
      </c>
      <c r="G200" s="239">
        <f t="shared" si="54"/>
        <v>3652.6537032225024</v>
      </c>
      <c r="H200" s="239">
        <f t="shared" si="54"/>
        <v>4261.429320426254</v>
      </c>
      <c r="I200" s="239">
        <f t="shared" si="54"/>
        <v>4261.429320426254</v>
      </c>
      <c r="J200" s="239">
        <f t="shared" si="54"/>
        <v>4870.2049376300038</v>
      </c>
      <c r="K200" s="239">
        <f t="shared" si="54"/>
        <v>5478.9805548337536</v>
      </c>
      <c r="L200" s="239">
        <f t="shared" si="54"/>
        <v>6087.7561720375052</v>
      </c>
      <c r="M200" s="239">
        <f t="shared" si="54"/>
        <v>9131.6342580562577</v>
      </c>
      <c r="N200" s="239">
        <f t="shared" si="54"/>
        <v>14001.839195686262</v>
      </c>
      <c r="O200" s="239">
        <f t="shared" ref="O200" si="55">O6+O22+O38+O54+O70+O86+O102+O118+O134+O150</f>
        <v>60877.561720375052</v>
      </c>
    </row>
    <row r="201" spans="1:16" s="238" customFormat="1" x14ac:dyDescent="0.35">
      <c r="B201" s="238" t="s">
        <v>63</v>
      </c>
      <c r="C201" s="239">
        <f t="shared" ref="C201:N201" si="56">C167+C183+C103</f>
        <v>3022868.8177472912</v>
      </c>
      <c r="D201" s="239">
        <f t="shared" si="56"/>
        <v>194808.19750520017</v>
      </c>
      <c r="E201" s="239">
        <f t="shared" si="56"/>
        <v>204098.64633379193</v>
      </c>
      <c r="F201" s="239">
        <f t="shared" si="56"/>
        <v>249399.69928254234</v>
      </c>
      <c r="G201" s="239">
        <f t="shared" si="56"/>
        <v>482914.59879440727</v>
      </c>
      <c r="H201" s="239">
        <f t="shared" si="56"/>
        <v>1894785.8071057717</v>
      </c>
      <c r="I201" s="239">
        <f t="shared" si="56"/>
        <v>1593698.3117208611</v>
      </c>
      <c r="J201" s="239">
        <f t="shared" si="56"/>
        <v>1938864.7703599723</v>
      </c>
      <c r="K201" s="239">
        <f t="shared" si="56"/>
        <v>2517585.0169339664</v>
      </c>
      <c r="L201" s="239">
        <f t="shared" si="56"/>
        <v>4005686.8933191337</v>
      </c>
      <c r="M201" s="239">
        <f t="shared" si="56"/>
        <v>3206404.0544993756</v>
      </c>
      <c r="N201" s="239">
        <f t="shared" si="56"/>
        <v>8643644.5388834886</v>
      </c>
      <c r="O201" s="239">
        <f t="shared" ref="O201" si="57">O7+O23+O39+O55+O71+O87+O103+O119+O135+O151</f>
        <v>27954759.352485806</v>
      </c>
    </row>
    <row r="202" spans="1:16" s="238" customFormat="1" x14ac:dyDescent="0.35">
      <c r="B202" s="238" t="s">
        <v>62</v>
      </c>
      <c r="C202" s="239">
        <f t="shared" ref="C202:N202" si="58">C168+C184+C104</f>
        <v>0</v>
      </c>
      <c r="D202" s="239">
        <f t="shared" si="58"/>
        <v>2700.6767308998146</v>
      </c>
      <c r="E202" s="239">
        <f t="shared" si="58"/>
        <v>0</v>
      </c>
      <c r="F202" s="239">
        <f t="shared" si="58"/>
        <v>26317.522842389604</v>
      </c>
      <c r="G202" s="239">
        <f t="shared" si="58"/>
        <v>0</v>
      </c>
      <c r="H202" s="239">
        <f t="shared" si="58"/>
        <v>0</v>
      </c>
      <c r="I202" s="239">
        <f t="shared" si="58"/>
        <v>0</v>
      </c>
      <c r="J202" s="239">
        <f t="shared" si="58"/>
        <v>0</v>
      </c>
      <c r="K202" s="239">
        <f t="shared" si="58"/>
        <v>0</v>
      </c>
      <c r="L202" s="239">
        <f t="shared" si="58"/>
        <v>171862.21687753205</v>
      </c>
      <c r="M202" s="239">
        <f t="shared" si="58"/>
        <v>905737.7315014432</v>
      </c>
      <c r="N202" s="239">
        <f t="shared" si="58"/>
        <v>674850.54529266548</v>
      </c>
      <c r="O202" s="239">
        <f t="shared" ref="O202" si="59">O8+O24+O40+O56+O72+O88+O104+O120+O136+O152</f>
        <v>1781468.6932449304</v>
      </c>
    </row>
    <row r="203" spans="1:16" s="238" customFormat="1" x14ac:dyDescent="0.35">
      <c r="B203" s="238" t="s">
        <v>61</v>
      </c>
      <c r="C203" s="239">
        <f t="shared" ref="C203:N203" si="60">C169+C185+C105</f>
        <v>0</v>
      </c>
      <c r="D203" s="239">
        <f t="shared" si="60"/>
        <v>0</v>
      </c>
      <c r="E203" s="239">
        <f t="shared" si="60"/>
        <v>0</v>
      </c>
      <c r="F203" s="239">
        <f t="shared" si="60"/>
        <v>0</v>
      </c>
      <c r="G203" s="239">
        <f t="shared" si="60"/>
        <v>0</v>
      </c>
      <c r="H203" s="239">
        <f t="shared" si="60"/>
        <v>0</v>
      </c>
      <c r="I203" s="239">
        <f t="shared" si="60"/>
        <v>0</v>
      </c>
      <c r="J203" s="239">
        <f t="shared" si="60"/>
        <v>0</v>
      </c>
      <c r="K203" s="239">
        <f t="shared" si="60"/>
        <v>0</v>
      </c>
      <c r="L203" s="239">
        <f t="shared" si="60"/>
        <v>0</v>
      </c>
      <c r="M203" s="239">
        <f t="shared" si="60"/>
        <v>0</v>
      </c>
      <c r="N203" s="239">
        <f t="shared" si="60"/>
        <v>69727.68409691556</v>
      </c>
      <c r="O203" s="239">
        <f t="shared" ref="O203" si="61">O9+O25+O41+O57+O73+O89+O105+O121+O137+O153</f>
        <v>69727.68409691556</v>
      </c>
    </row>
    <row r="204" spans="1:16" s="238" customFormat="1" x14ac:dyDescent="0.35">
      <c r="B204" s="238" t="s">
        <v>60</v>
      </c>
      <c r="C204" s="239">
        <f t="shared" ref="C204:N204" si="62">C170+C186+C106</f>
        <v>2543436.0914546386</v>
      </c>
      <c r="D204" s="239">
        <f t="shared" si="62"/>
        <v>165321.32565335208</v>
      </c>
      <c r="E204" s="239">
        <f t="shared" si="62"/>
        <v>104926.53776303091</v>
      </c>
      <c r="F204" s="239">
        <f t="shared" si="62"/>
        <v>697612.89644279261</v>
      </c>
      <c r="G204" s="239">
        <f t="shared" si="62"/>
        <v>1147203.6342832367</v>
      </c>
      <c r="H204" s="239">
        <f t="shared" si="62"/>
        <v>1378832.3391579315</v>
      </c>
      <c r="I204" s="239">
        <f t="shared" si="62"/>
        <v>1442096.4362599503</v>
      </c>
      <c r="J204" s="239">
        <f t="shared" si="62"/>
        <v>2173492.4350821022</v>
      </c>
      <c r="K204" s="239">
        <f t="shared" si="62"/>
        <v>4197888.0733798109</v>
      </c>
      <c r="L204" s="239">
        <f t="shared" si="62"/>
        <v>2900042.7125097155</v>
      </c>
      <c r="M204" s="239">
        <f t="shared" si="62"/>
        <v>3554100.8494304167</v>
      </c>
      <c r="N204" s="239">
        <f t="shared" si="62"/>
        <v>17448541.090630002</v>
      </c>
      <c r="O204" s="239">
        <f t="shared" ref="O204" si="63">O10+O26+O42+O58+O74+O90+O106+O122+O138+O154</f>
        <v>37753494.422046974</v>
      </c>
    </row>
    <row r="205" spans="1:16" s="238" customFormat="1" x14ac:dyDescent="0.35">
      <c r="B205" s="238" t="s">
        <v>59</v>
      </c>
      <c r="C205" s="239">
        <f t="shared" ref="C205:N205" si="64">C171+C187+C107</f>
        <v>2040784.6580627002</v>
      </c>
      <c r="D205" s="239">
        <f t="shared" si="64"/>
        <v>3472644.693385812</v>
      </c>
      <c r="E205" s="239">
        <f t="shared" si="64"/>
        <v>2381949.9652916952</v>
      </c>
      <c r="F205" s="239">
        <f t="shared" si="64"/>
        <v>3738547.1851325175</v>
      </c>
      <c r="G205" s="239">
        <f t="shared" si="64"/>
        <v>3754409.0750484266</v>
      </c>
      <c r="H205" s="239">
        <f t="shared" si="64"/>
        <v>4146564.7561388775</v>
      </c>
      <c r="I205" s="239">
        <f t="shared" si="64"/>
        <v>4123653.3135780869</v>
      </c>
      <c r="J205" s="239">
        <f t="shared" si="64"/>
        <v>5083981.3957567476</v>
      </c>
      <c r="K205" s="239">
        <f t="shared" si="64"/>
        <v>5903210.8377588196</v>
      </c>
      <c r="L205" s="239">
        <f t="shared" si="64"/>
        <v>6434793.6612694655</v>
      </c>
      <c r="M205" s="239">
        <f t="shared" si="64"/>
        <v>9978489.4114858769</v>
      </c>
      <c r="N205" s="239">
        <f t="shared" si="64"/>
        <v>18142618.682936557</v>
      </c>
      <c r="O205" s="239">
        <f t="shared" ref="O205" si="65">O11+O27+O43+O59+O75+O91+O107+O123+O139+O155</f>
        <v>69201647.635845587</v>
      </c>
    </row>
    <row r="206" spans="1:16" s="238" customFormat="1" x14ac:dyDescent="0.35">
      <c r="B206" s="238" t="s">
        <v>58</v>
      </c>
      <c r="C206" s="239">
        <f t="shared" ref="C206:N206" si="66">C172+C188+C108</f>
        <v>0</v>
      </c>
      <c r="D206" s="239">
        <f t="shared" si="66"/>
        <v>0</v>
      </c>
      <c r="E206" s="239">
        <f t="shared" si="66"/>
        <v>0</v>
      </c>
      <c r="F206" s="239">
        <f t="shared" si="66"/>
        <v>0</v>
      </c>
      <c r="G206" s="239">
        <f t="shared" si="66"/>
        <v>25839.203940030722</v>
      </c>
      <c r="H206" s="239">
        <f t="shared" si="66"/>
        <v>57348.86423986256</v>
      </c>
      <c r="I206" s="239">
        <f t="shared" si="66"/>
        <v>425019.66769082204</v>
      </c>
      <c r="J206" s="239">
        <f t="shared" si="66"/>
        <v>191999.99999999997</v>
      </c>
      <c r="K206" s="239">
        <f t="shared" si="66"/>
        <v>0</v>
      </c>
      <c r="L206" s="239">
        <f t="shared" si="66"/>
        <v>212881.81775977096</v>
      </c>
      <c r="M206" s="239">
        <f t="shared" si="66"/>
        <v>557983.17907996243</v>
      </c>
      <c r="N206" s="239">
        <f t="shared" si="66"/>
        <v>346123.93691617763</v>
      </c>
      <c r="O206" s="239">
        <f t="shared" ref="O206" si="67">O12+O28+O44+O60+O76+O92+O108+O124+O140+O156</f>
        <v>1817196.6696266264</v>
      </c>
    </row>
    <row r="207" spans="1:16" s="238" customFormat="1" x14ac:dyDescent="0.35">
      <c r="B207" s="238" t="s">
        <v>57</v>
      </c>
      <c r="C207" s="239">
        <f t="shared" ref="C207:N207" si="68">C173+C189+C109</f>
        <v>907631.72184494347</v>
      </c>
      <c r="D207" s="239">
        <f t="shared" si="68"/>
        <v>36526.537032225031</v>
      </c>
      <c r="E207" s="239">
        <f t="shared" si="68"/>
        <v>36526.537032225031</v>
      </c>
      <c r="F207" s="239">
        <f t="shared" si="68"/>
        <v>249588.51468711084</v>
      </c>
      <c r="G207" s="239">
        <f t="shared" si="68"/>
        <v>543630.7792608852</v>
      </c>
      <c r="H207" s="239">
        <f t="shared" si="68"/>
        <v>63921.439806393799</v>
      </c>
      <c r="I207" s="239">
        <f t="shared" si="68"/>
        <v>63921.439806393799</v>
      </c>
      <c r="J207" s="239">
        <f t="shared" si="68"/>
        <v>389742.10732213105</v>
      </c>
      <c r="K207" s="239">
        <f t="shared" si="68"/>
        <v>614615.21598021325</v>
      </c>
      <c r="L207" s="239">
        <f t="shared" si="68"/>
        <v>467334.47214559728</v>
      </c>
      <c r="M207" s="239">
        <f t="shared" si="68"/>
        <v>224916.97114724241</v>
      </c>
      <c r="N207" s="239">
        <f t="shared" si="68"/>
        <v>615588.88674161874</v>
      </c>
      <c r="O207" s="239">
        <f t="shared" ref="O207" si="69">O13+O29+O45+O61+O77+O93+O109+O125+O141+O157</f>
        <v>4213944.6228069793</v>
      </c>
    </row>
    <row r="208" spans="1:16" s="238" customFormat="1" x14ac:dyDescent="0.35">
      <c r="B208" s="238" t="s">
        <v>56</v>
      </c>
      <c r="C208" s="239">
        <f t="shared" ref="C208:N208" si="70">C174+C190+C110</f>
        <v>0</v>
      </c>
      <c r="D208" s="239">
        <f t="shared" si="70"/>
        <v>0</v>
      </c>
      <c r="E208" s="239">
        <f t="shared" si="70"/>
        <v>0</v>
      </c>
      <c r="F208" s="239">
        <f t="shared" si="70"/>
        <v>0</v>
      </c>
      <c r="G208" s="239">
        <f t="shared" si="70"/>
        <v>0</v>
      </c>
      <c r="H208" s="239">
        <f t="shared" si="70"/>
        <v>0</v>
      </c>
      <c r="I208" s="239">
        <f t="shared" si="70"/>
        <v>0</v>
      </c>
      <c r="J208" s="239">
        <f t="shared" si="70"/>
        <v>0</v>
      </c>
      <c r="K208" s="239">
        <f t="shared" si="70"/>
        <v>262598.31491760717</v>
      </c>
      <c r="L208" s="239">
        <f t="shared" si="70"/>
        <v>0</v>
      </c>
      <c r="M208" s="239">
        <f t="shared" si="70"/>
        <v>0</v>
      </c>
      <c r="N208" s="239">
        <f t="shared" si="70"/>
        <v>3139241.8957917695</v>
      </c>
      <c r="O208" s="239">
        <f t="shared" ref="O208" si="71">O14+O30+O46+O62+O78+O94+O110+O126+O142+O158</f>
        <v>3401840.2107093767</v>
      </c>
    </row>
    <row r="209" spans="2:15" s="238" customFormat="1" x14ac:dyDescent="0.35">
      <c r="B209" s="238" t="s">
        <v>55</v>
      </c>
      <c r="C209" s="239">
        <f t="shared" ref="C209:N209" si="72">C175+C191+C111</f>
        <v>140820.85411491577</v>
      </c>
      <c r="D209" s="239">
        <f t="shared" si="72"/>
        <v>24351.024688150021</v>
      </c>
      <c r="E209" s="239">
        <f t="shared" si="72"/>
        <v>24351.024688150021</v>
      </c>
      <c r="F209" s="239">
        <f t="shared" si="72"/>
        <v>76356.163225453638</v>
      </c>
      <c r="G209" s="239">
        <f t="shared" si="72"/>
        <v>61458.834381592897</v>
      </c>
      <c r="H209" s="239">
        <f t="shared" si="72"/>
        <v>142343.48260173399</v>
      </c>
      <c r="I209" s="239">
        <f t="shared" si="72"/>
        <v>42614.293204262533</v>
      </c>
      <c r="J209" s="239">
        <f t="shared" si="72"/>
        <v>147145.69104761301</v>
      </c>
      <c r="K209" s="239">
        <f t="shared" si="72"/>
        <v>138716.83465395612</v>
      </c>
      <c r="L209" s="239">
        <f t="shared" si="72"/>
        <v>60877.561720375052</v>
      </c>
      <c r="M209" s="239">
        <f t="shared" si="72"/>
        <v>604497.22347888025</v>
      </c>
      <c r="N209" s="239">
        <f t="shared" si="72"/>
        <v>1091096.219277075</v>
      </c>
      <c r="O209" s="239">
        <f t="shared" ref="O209" si="73">O15+O31+O47+O63+O79+O95+O111+O127+O143+O159</f>
        <v>2554629.207082158</v>
      </c>
    </row>
    <row r="210" spans="2:15" s="238" customFormat="1" x14ac:dyDescent="0.35">
      <c r="B210" s="238" t="s">
        <v>54</v>
      </c>
      <c r="C210" s="239">
        <f t="shared" ref="C210:N210" si="74">C176+C192+C112</f>
        <v>1826.3268516112512</v>
      </c>
      <c r="D210" s="239">
        <f t="shared" si="74"/>
        <v>2435.1024688150019</v>
      </c>
      <c r="E210" s="239">
        <f t="shared" si="74"/>
        <v>2435.1024688150019</v>
      </c>
      <c r="F210" s="239">
        <f t="shared" si="74"/>
        <v>2435.1024688150019</v>
      </c>
      <c r="G210" s="239">
        <f t="shared" si="74"/>
        <v>3652.6537032225024</v>
      </c>
      <c r="H210" s="239">
        <f t="shared" si="74"/>
        <v>4261.429320426254</v>
      </c>
      <c r="I210" s="239">
        <f t="shared" si="74"/>
        <v>4261.429320426254</v>
      </c>
      <c r="J210" s="239">
        <f t="shared" si="74"/>
        <v>4870.2049376300038</v>
      </c>
      <c r="K210" s="239">
        <f t="shared" si="74"/>
        <v>5478.9805548337536</v>
      </c>
      <c r="L210" s="239">
        <f t="shared" si="74"/>
        <v>6087.7561720375052</v>
      </c>
      <c r="M210" s="239">
        <f t="shared" si="74"/>
        <v>34079.199395145719</v>
      </c>
      <c r="N210" s="239">
        <f t="shared" si="74"/>
        <v>417204.26479902433</v>
      </c>
      <c r="O210" s="239">
        <f t="shared" ref="O210" si="75">O16+O32+O48+O64+O80+O96+O112+O128+O144+O160</f>
        <v>489027.55246080254</v>
      </c>
    </row>
    <row r="211" spans="2:15" s="238" customFormat="1" x14ac:dyDescent="0.35">
      <c r="B211" s="238" t="s">
        <v>43</v>
      </c>
      <c r="C211" s="239">
        <f t="shared" ref="C211:O211" si="76">C17+C33+C49+C65+C81+C97+C113+C129+C145+C161</f>
        <v>8695721.333959939</v>
      </c>
      <c r="D211" s="239">
        <f t="shared" si="76"/>
        <v>4149987.6924982877</v>
      </c>
      <c r="E211" s="239">
        <f t="shared" si="76"/>
        <v>2805424.9654228231</v>
      </c>
      <c r="F211" s="239">
        <f t="shared" si="76"/>
        <v>5599492.2468304699</v>
      </c>
      <c r="G211" s="239">
        <f t="shared" si="76"/>
        <v>6095814.5071794745</v>
      </c>
      <c r="H211" s="239">
        <f t="shared" si="76"/>
        <v>7848676.1767585529</v>
      </c>
      <c r="I211" s="239">
        <f t="shared" si="76"/>
        <v>8421901.0638348069</v>
      </c>
      <c r="J211" s="239">
        <f t="shared" si="76"/>
        <v>11266496.725308552</v>
      </c>
      <c r="K211" s="239">
        <f t="shared" si="76"/>
        <v>13916094.196540389</v>
      </c>
      <c r="L211" s="239">
        <f t="shared" si="76"/>
        <v>17399260.499986719</v>
      </c>
      <c r="M211" s="239">
        <f t="shared" si="76"/>
        <v>21123730.675310388</v>
      </c>
      <c r="N211" s="239">
        <f t="shared" si="76"/>
        <v>54323256.765408166</v>
      </c>
      <c r="O211" s="239">
        <f t="shared" si="76"/>
        <v>161645856.84903857</v>
      </c>
    </row>
    <row r="212" spans="2:15" s="238" customFormat="1" x14ac:dyDescent="0.35">
      <c r="O212" s="240"/>
    </row>
    <row r="213" spans="2:15" s="238" customFormat="1" x14ac:dyDescent="0.35">
      <c r="N213" s="238" t="s">
        <v>189</v>
      </c>
      <c r="O213" s="241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161645856.84903845</v>
      </c>
    </row>
    <row r="214" spans="2:15" s="238" customFormat="1" x14ac:dyDescent="0.35"/>
    <row r="216" spans="2:15" x14ac:dyDescent="0.35">
      <c r="B216" s="238" t="s">
        <v>198</v>
      </c>
      <c r="C216" s="274">
        <f t="shared" ref="C216:N216" si="77">C17+C33+C49+C65+C81+C97+C161</f>
        <v>8695721.333959939</v>
      </c>
      <c r="D216" s="274">
        <f t="shared" si="77"/>
        <v>4129863.1652086186</v>
      </c>
      <c r="E216" s="274">
        <f t="shared" si="77"/>
        <v>2805424.9654228231</v>
      </c>
      <c r="F216" s="274">
        <f t="shared" si="77"/>
        <v>5314853.085127322</v>
      </c>
      <c r="G216" s="274">
        <f t="shared" si="77"/>
        <v>6095814.5071794745</v>
      </c>
      <c r="H216" s="274">
        <f t="shared" si="77"/>
        <v>7848676.1767585529</v>
      </c>
      <c r="I216" s="274">
        <f t="shared" si="77"/>
        <v>8074900.2319070837</v>
      </c>
      <c r="J216" s="274">
        <f t="shared" si="77"/>
        <v>10991937.312357176</v>
      </c>
      <c r="K216" s="274">
        <f t="shared" si="77"/>
        <v>13916094.196540389</v>
      </c>
      <c r="L216" s="274">
        <f t="shared" si="77"/>
        <v>17191549.138810821</v>
      </c>
      <c r="M216" s="274">
        <f t="shared" si="77"/>
        <v>20949064.51312685</v>
      </c>
      <c r="N216" s="274">
        <f t="shared" si="77"/>
        <v>53737548.503572576</v>
      </c>
      <c r="O216" s="275">
        <f>O17+O33+O49+O65+O81+O97+O161</f>
        <v>159751447.12997162</v>
      </c>
    </row>
    <row r="217" spans="2:15" x14ac:dyDescent="0.35">
      <c r="B217" s="238" t="s">
        <v>199</v>
      </c>
      <c r="C217" s="274">
        <f t="shared" ref="C217:N217" si="78">C113</f>
        <v>0</v>
      </c>
      <c r="D217" s="274">
        <f t="shared" si="78"/>
        <v>0</v>
      </c>
      <c r="E217" s="274">
        <f t="shared" si="78"/>
        <v>0</v>
      </c>
      <c r="F217" s="274">
        <f t="shared" si="78"/>
        <v>0</v>
      </c>
      <c r="G217" s="274">
        <f t="shared" si="78"/>
        <v>0</v>
      </c>
      <c r="H217" s="274">
        <f t="shared" si="78"/>
        <v>0</v>
      </c>
      <c r="I217" s="274">
        <f t="shared" si="78"/>
        <v>191999.99999999997</v>
      </c>
      <c r="J217" s="274">
        <f t="shared" si="78"/>
        <v>191999.99999999997</v>
      </c>
      <c r="K217" s="274">
        <f t="shared" si="78"/>
        <v>0</v>
      </c>
      <c r="L217" s="274">
        <f t="shared" si="78"/>
        <v>0</v>
      </c>
      <c r="M217" s="274">
        <f t="shared" si="78"/>
        <v>0</v>
      </c>
      <c r="N217" s="274">
        <f t="shared" si="78"/>
        <v>0</v>
      </c>
      <c r="O217" s="275">
        <f>O113</f>
        <v>383999.99999999994</v>
      </c>
    </row>
    <row r="218" spans="2:15" x14ac:dyDescent="0.35">
      <c r="B218" s="238" t="s">
        <v>200</v>
      </c>
      <c r="C218" s="274">
        <f t="shared" ref="C218:N218" si="79">C129+C145</f>
        <v>0</v>
      </c>
      <c r="D218" s="274">
        <f t="shared" si="79"/>
        <v>20124.527289669</v>
      </c>
      <c r="E218" s="274">
        <f t="shared" si="79"/>
        <v>0</v>
      </c>
      <c r="F218" s="274">
        <f t="shared" si="79"/>
        <v>284639.16170314822</v>
      </c>
      <c r="G218" s="274">
        <f t="shared" si="79"/>
        <v>0</v>
      </c>
      <c r="H218" s="274">
        <f t="shared" si="79"/>
        <v>0</v>
      </c>
      <c r="I218" s="274">
        <f t="shared" si="79"/>
        <v>155000.83192772279</v>
      </c>
      <c r="J218" s="274">
        <f t="shared" si="79"/>
        <v>82559.412951376653</v>
      </c>
      <c r="K218" s="274">
        <f t="shared" si="79"/>
        <v>0</v>
      </c>
      <c r="L218" s="274">
        <f t="shared" si="79"/>
        <v>207711.3611758998</v>
      </c>
      <c r="M218" s="274">
        <f t="shared" si="79"/>
        <v>174666.16218353491</v>
      </c>
      <c r="N218" s="274">
        <f t="shared" si="79"/>
        <v>585708.26183559163</v>
      </c>
      <c r="O218" s="275">
        <f>O129+O145</f>
        <v>1510409.719066943</v>
      </c>
    </row>
    <row r="219" spans="2:15" x14ac:dyDescent="0.35">
      <c r="B219" s="238" t="s">
        <v>34</v>
      </c>
      <c r="C219" s="274">
        <f t="shared" ref="C219:N219" si="80">SUM(C216:C218)</f>
        <v>8695721.333959939</v>
      </c>
      <c r="D219" s="274">
        <f t="shared" si="80"/>
        <v>4149987.6924982877</v>
      </c>
      <c r="E219" s="274">
        <f t="shared" si="80"/>
        <v>2805424.9654228231</v>
      </c>
      <c r="F219" s="274">
        <f t="shared" si="80"/>
        <v>5599492.2468304699</v>
      </c>
      <c r="G219" s="274">
        <f t="shared" si="80"/>
        <v>6095814.5071794745</v>
      </c>
      <c r="H219" s="274">
        <f t="shared" si="80"/>
        <v>7848676.1767585529</v>
      </c>
      <c r="I219" s="274">
        <f t="shared" si="80"/>
        <v>8421901.0638348069</v>
      </c>
      <c r="J219" s="274">
        <f t="shared" si="80"/>
        <v>11266496.725308552</v>
      </c>
      <c r="K219" s="274">
        <f t="shared" si="80"/>
        <v>13916094.196540389</v>
      </c>
      <c r="L219" s="274">
        <f t="shared" si="80"/>
        <v>17399260.499986719</v>
      </c>
      <c r="M219" s="274">
        <f t="shared" si="80"/>
        <v>21123730.675310384</v>
      </c>
      <c r="N219" s="274">
        <f t="shared" si="80"/>
        <v>54323256.765408166</v>
      </c>
      <c r="O219" s="275">
        <f>SUM(O216:O218)</f>
        <v>161645856.84903857</v>
      </c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0" tint="-0.34998626667073579"/>
  </sheetPr>
  <dimension ref="A1:C80"/>
  <sheetViews>
    <sheetView zoomScale="80" zoomScaleNormal="80" workbookViewId="0">
      <pane xSplit="2" topLeftCell="C1" activePane="topRight" state="frozen"/>
      <selection activeCell="J80" sqref="J80"/>
      <selection pane="topRight" activeCell="U58" sqref="U58"/>
    </sheetView>
  </sheetViews>
  <sheetFormatPr defaultRowHeight="14.5" x14ac:dyDescent="0.35"/>
  <cols>
    <col min="1" max="1" width="9" customWidth="1"/>
    <col min="2" max="2" width="29" bestFit="1" customWidth="1"/>
    <col min="3" max="3" width="12.54296875" bestFit="1" customWidth="1"/>
  </cols>
  <sheetData>
    <row r="1" spans="1:3" ht="15" thickBot="1" x14ac:dyDescent="0.4">
      <c r="B1" s="16"/>
      <c r="C1" s="16"/>
    </row>
    <row r="2" spans="1:3" ht="15" thickBot="1" x14ac:dyDescent="0.4">
      <c r="A2" s="64"/>
      <c r="B2" s="147" t="s">
        <v>13</v>
      </c>
      <c r="C2" s="386">
        <v>0.82499999999999996</v>
      </c>
    </row>
    <row r="3" spans="1:3" s="5" customFormat="1" ht="16.5" customHeight="1" thickBot="1" x14ac:dyDescent="0.6">
      <c r="B3" s="63"/>
      <c r="C3" s="250"/>
    </row>
    <row r="4" spans="1:3" ht="15.75" customHeight="1" thickBot="1" x14ac:dyDescent="0.4">
      <c r="A4" s="517" t="s">
        <v>14</v>
      </c>
      <c r="B4" s="150" t="s">
        <v>10</v>
      </c>
      <c r="C4" s="136">
        <f>'YTD PROGRAM SUMMARY'!C5</f>
        <v>45292</v>
      </c>
    </row>
    <row r="5" spans="1:3" ht="15" customHeight="1" x14ac:dyDescent="0.35">
      <c r="A5" s="518"/>
      <c r="B5" s="97" t="s">
        <v>0</v>
      </c>
      <c r="C5" s="125">
        <f>'RES kWh ENTRY'!C172</f>
        <v>621934.57667249965</v>
      </c>
    </row>
    <row r="6" spans="1:3" x14ac:dyDescent="0.35">
      <c r="A6" s="518"/>
      <c r="B6" s="151" t="s">
        <v>1</v>
      </c>
      <c r="C6" s="3">
        <f>'RES kWh ENTRY'!C173</f>
        <v>885902.16169686394</v>
      </c>
    </row>
    <row r="7" spans="1:3" x14ac:dyDescent="0.35">
      <c r="A7" s="518"/>
      <c r="B7" s="93" t="s">
        <v>2</v>
      </c>
      <c r="C7" s="3">
        <f>'RES kWh ENTRY'!C174</f>
        <v>0</v>
      </c>
    </row>
    <row r="8" spans="1:3" x14ac:dyDescent="0.35">
      <c r="A8" s="518"/>
      <c r="B8" s="93" t="s">
        <v>9</v>
      </c>
      <c r="C8" s="3">
        <f>'RES kWh ENTRY'!C175</f>
        <v>810365.89757544</v>
      </c>
    </row>
    <row r="9" spans="1:3" x14ac:dyDescent="0.35">
      <c r="A9" s="518"/>
      <c r="B9" s="151" t="s">
        <v>3</v>
      </c>
      <c r="C9" s="3">
        <f>'RES kWh ENTRY'!C176</f>
        <v>363715.86505244602</v>
      </c>
    </row>
    <row r="10" spans="1:3" x14ac:dyDescent="0.35">
      <c r="A10" s="518"/>
      <c r="B10" s="93" t="s">
        <v>4</v>
      </c>
      <c r="C10" s="3">
        <f>'RES kWh ENTRY'!C177</f>
        <v>0</v>
      </c>
    </row>
    <row r="11" spans="1:3" x14ac:dyDescent="0.35">
      <c r="A11" s="518"/>
      <c r="B11" s="93" t="s">
        <v>5</v>
      </c>
      <c r="C11" s="3">
        <f>'RES kWh ENTRY'!C178</f>
        <v>0</v>
      </c>
    </row>
    <row r="12" spans="1:3" x14ac:dyDescent="0.35">
      <c r="A12" s="518"/>
      <c r="B12" s="93" t="s">
        <v>6</v>
      </c>
      <c r="C12" s="3">
        <f>'RES kWh ENTRY'!C179</f>
        <v>11357.047470105463</v>
      </c>
    </row>
    <row r="13" spans="1:3" x14ac:dyDescent="0.35">
      <c r="A13" s="518"/>
      <c r="B13" s="93" t="s">
        <v>7</v>
      </c>
      <c r="C13" s="3">
        <f>'RES kWh ENTRY'!C180</f>
        <v>0</v>
      </c>
    </row>
    <row r="14" spans="1:3" x14ac:dyDescent="0.35">
      <c r="A14" s="518"/>
      <c r="B14" s="93" t="s">
        <v>8</v>
      </c>
      <c r="C14" s="3">
        <f>'RES kWh ENTRY'!C181</f>
        <v>7939.96811630108</v>
      </c>
    </row>
    <row r="15" spans="1:3" ht="15" thickBot="1" x14ac:dyDescent="0.4">
      <c r="A15" s="518"/>
      <c r="B15" s="152" t="s">
        <v>42</v>
      </c>
      <c r="C15" s="148">
        <f>'RES kWh ENTRY'!C182</f>
        <v>0</v>
      </c>
    </row>
    <row r="16" spans="1:3" ht="15" thickBot="1" x14ac:dyDescent="0.4">
      <c r="A16" s="519"/>
      <c r="B16" s="153" t="s">
        <v>25</v>
      </c>
      <c r="C16" s="129">
        <f>SUM(C5:C15)</f>
        <v>2701215.5165836564</v>
      </c>
    </row>
    <row r="17" spans="1:3" s="37" customFormat="1" x14ac:dyDescent="0.35">
      <c r="A17" s="217"/>
      <c r="B17" s="118"/>
      <c r="C17" s="446"/>
    </row>
    <row r="18" spans="1:3" s="37" customFormat="1" ht="15" thickBot="1" x14ac:dyDescent="0.4">
      <c r="A18" s="119"/>
      <c r="B18" s="119"/>
      <c r="C18" s="347"/>
    </row>
    <row r="19" spans="1:3" ht="16" thickBot="1" x14ac:dyDescent="0.4">
      <c r="A19" s="520" t="s">
        <v>15</v>
      </c>
      <c r="B19" s="150" t="s">
        <v>10</v>
      </c>
      <c r="C19" s="136">
        <f>C$4</f>
        <v>45292</v>
      </c>
    </row>
    <row r="20" spans="1:3" ht="15" customHeight="1" x14ac:dyDescent="0.35">
      <c r="A20" s="521"/>
      <c r="B20" s="93" t="str">
        <f t="shared" ref="B20:C31" si="0">B5</f>
        <v>Building Shell</v>
      </c>
      <c r="C20" s="447">
        <f>C5</f>
        <v>621934.57667249965</v>
      </c>
    </row>
    <row r="21" spans="1:3" x14ac:dyDescent="0.35">
      <c r="A21" s="521"/>
      <c r="B21" s="151" t="str">
        <f t="shared" si="0"/>
        <v>Cooling</v>
      </c>
      <c r="C21" s="3">
        <f>C6</f>
        <v>885902.16169686394</v>
      </c>
    </row>
    <row r="22" spans="1:3" x14ac:dyDescent="0.35">
      <c r="A22" s="521"/>
      <c r="B22" s="93" t="str">
        <f t="shared" si="0"/>
        <v>Freezer</v>
      </c>
      <c r="C22" s="3">
        <f t="shared" si="0"/>
        <v>0</v>
      </c>
    </row>
    <row r="23" spans="1:3" x14ac:dyDescent="0.35">
      <c r="A23" s="521"/>
      <c r="B23" s="93" t="str">
        <f t="shared" si="0"/>
        <v>Heating</v>
      </c>
      <c r="C23" s="3">
        <f t="shared" si="0"/>
        <v>810365.89757544</v>
      </c>
    </row>
    <row r="24" spans="1:3" x14ac:dyDescent="0.35">
      <c r="A24" s="521"/>
      <c r="B24" s="151" t="str">
        <f t="shared" si="0"/>
        <v>HVAC</v>
      </c>
      <c r="C24" s="3">
        <f t="shared" si="0"/>
        <v>363715.86505244602</v>
      </c>
    </row>
    <row r="25" spans="1:3" x14ac:dyDescent="0.35">
      <c r="A25" s="521"/>
      <c r="B25" s="93" t="str">
        <f t="shared" si="0"/>
        <v>Lighting</v>
      </c>
      <c r="C25" s="3">
        <f t="shared" si="0"/>
        <v>0</v>
      </c>
    </row>
    <row r="26" spans="1:3" x14ac:dyDescent="0.35">
      <c r="A26" s="521"/>
      <c r="B26" s="93" t="str">
        <f t="shared" si="0"/>
        <v>Miscellaneous</v>
      </c>
      <c r="C26" s="3">
        <f t="shared" si="0"/>
        <v>0</v>
      </c>
    </row>
    <row r="27" spans="1:3" x14ac:dyDescent="0.35">
      <c r="A27" s="521"/>
      <c r="B27" s="93" t="str">
        <f t="shared" si="0"/>
        <v>Pool Spa</v>
      </c>
      <c r="C27" s="3">
        <f t="shared" si="0"/>
        <v>11357.047470105463</v>
      </c>
    </row>
    <row r="28" spans="1:3" x14ac:dyDescent="0.35">
      <c r="A28" s="521"/>
      <c r="B28" s="93" t="str">
        <f t="shared" si="0"/>
        <v>Refrigeration</v>
      </c>
      <c r="C28" s="3">
        <f t="shared" si="0"/>
        <v>0</v>
      </c>
    </row>
    <row r="29" spans="1:3" ht="15" customHeight="1" x14ac:dyDescent="0.35">
      <c r="A29" s="521"/>
      <c r="B29" s="93" t="str">
        <f t="shared" si="0"/>
        <v>Water Heating</v>
      </c>
      <c r="C29" s="3">
        <f t="shared" si="0"/>
        <v>7939.96811630108</v>
      </c>
    </row>
    <row r="30" spans="1:3" ht="15" customHeight="1" thickBot="1" x14ac:dyDescent="0.4">
      <c r="A30" s="521"/>
      <c r="B30" s="152" t="str">
        <f t="shared" si="0"/>
        <v>Motors(uses bus. load shape)</v>
      </c>
      <c r="C30" s="148">
        <f t="shared" si="0"/>
        <v>0</v>
      </c>
    </row>
    <row r="31" spans="1:3" ht="15" customHeight="1" thickBot="1" x14ac:dyDescent="0.4">
      <c r="A31" s="522"/>
      <c r="B31" s="153" t="str">
        <f t="shared" si="0"/>
        <v>Monthly kWh</v>
      </c>
      <c r="C31" s="252">
        <f>SUM(C20:C30)</f>
        <v>2701215.5165836564</v>
      </c>
    </row>
    <row r="32" spans="1:3" s="37" customFormat="1" x14ac:dyDescent="0.35">
      <c r="A32" s="218"/>
      <c r="B32" s="118"/>
      <c r="C32" s="160"/>
    </row>
    <row r="33" spans="1:3" s="37" customFormat="1" ht="15" thickBot="1" x14ac:dyDescent="0.4">
      <c r="A33" s="119"/>
      <c r="B33" s="119"/>
      <c r="C33" s="448"/>
    </row>
    <row r="34" spans="1:3" ht="16" thickBot="1" x14ac:dyDescent="0.4">
      <c r="A34" s="523" t="s">
        <v>16</v>
      </c>
      <c r="B34" s="150" t="s">
        <v>10</v>
      </c>
      <c r="C34" s="136">
        <f t="shared" ref="C34" si="1">C$4</f>
        <v>45292</v>
      </c>
    </row>
    <row r="35" spans="1:3" ht="15" customHeight="1" x14ac:dyDescent="0.35">
      <c r="A35" s="524"/>
      <c r="B35" s="93" t="str">
        <f t="shared" ref="B35:B46" si="2">B20</f>
        <v>Building Shell</v>
      </c>
      <c r="C35" s="349">
        <v>0</v>
      </c>
    </row>
    <row r="36" spans="1:3" x14ac:dyDescent="0.35">
      <c r="A36" s="524"/>
      <c r="B36" s="151" t="str">
        <f t="shared" si="2"/>
        <v>Cooling</v>
      </c>
      <c r="C36" s="3">
        <v>0</v>
      </c>
    </row>
    <row r="37" spans="1:3" x14ac:dyDescent="0.35">
      <c r="A37" s="524"/>
      <c r="B37" s="93" t="str">
        <f t="shared" si="2"/>
        <v>Freezer</v>
      </c>
      <c r="C37" s="3">
        <v>0</v>
      </c>
    </row>
    <row r="38" spans="1:3" x14ac:dyDescent="0.35">
      <c r="A38" s="524"/>
      <c r="B38" s="93" t="str">
        <f t="shared" si="2"/>
        <v>Heating</v>
      </c>
      <c r="C38" s="3">
        <v>0</v>
      </c>
    </row>
    <row r="39" spans="1:3" x14ac:dyDescent="0.35">
      <c r="A39" s="524"/>
      <c r="B39" s="151" t="str">
        <f t="shared" si="2"/>
        <v>HVAC</v>
      </c>
      <c r="C39" s="3">
        <v>0</v>
      </c>
    </row>
    <row r="40" spans="1:3" x14ac:dyDescent="0.35">
      <c r="A40" s="524"/>
      <c r="B40" s="93" t="str">
        <f t="shared" si="2"/>
        <v>Lighting</v>
      </c>
      <c r="C40" s="3">
        <v>0</v>
      </c>
    </row>
    <row r="41" spans="1:3" x14ac:dyDescent="0.35">
      <c r="A41" s="524"/>
      <c r="B41" s="93" t="str">
        <f t="shared" si="2"/>
        <v>Miscellaneous</v>
      </c>
      <c r="C41" s="3">
        <v>0</v>
      </c>
    </row>
    <row r="42" spans="1:3" x14ac:dyDescent="0.35">
      <c r="A42" s="524"/>
      <c r="B42" s="93" t="str">
        <f t="shared" si="2"/>
        <v>Pool Spa</v>
      </c>
      <c r="C42" s="3">
        <v>0</v>
      </c>
    </row>
    <row r="43" spans="1:3" x14ac:dyDescent="0.35">
      <c r="A43" s="524"/>
      <c r="B43" s="93" t="str">
        <f t="shared" si="2"/>
        <v>Refrigeration</v>
      </c>
      <c r="C43" s="3">
        <v>0</v>
      </c>
    </row>
    <row r="44" spans="1:3" ht="15" customHeight="1" x14ac:dyDescent="0.35">
      <c r="A44" s="524"/>
      <c r="B44" s="93" t="str">
        <f t="shared" si="2"/>
        <v>Water Heating</v>
      </c>
      <c r="C44" s="3">
        <v>0</v>
      </c>
    </row>
    <row r="45" spans="1:3" ht="15" customHeight="1" thickBot="1" x14ac:dyDescent="0.4">
      <c r="A45" s="524"/>
      <c r="B45" s="152" t="str">
        <f t="shared" si="2"/>
        <v>Motors(uses bus. load shape)</v>
      </c>
      <c r="C45" s="149"/>
    </row>
    <row r="46" spans="1:3" ht="15" customHeight="1" thickBot="1" x14ac:dyDescent="0.4">
      <c r="A46" s="525"/>
      <c r="B46" s="153" t="str">
        <f t="shared" si="2"/>
        <v>Monthly kWh</v>
      </c>
      <c r="C46" s="129">
        <f>SUM(C35:C45)</f>
        <v>0</v>
      </c>
    </row>
    <row r="47" spans="1:3" s="37" customFormat="1" x14ac:dyDescent="0.35">
      <c r="A47" s="218"/>
      <c r="B47" s="118"/>
      <c r="C47" s="120"/>
    </row>
    <row r="48" spans="1:3" s="37" customFormat="1" ht="15" thickBot="1" x14ac:dyDescent="0.4">
      <c r="A48" s="192" t="s">
        <v>194</v>
      </c>
      <c r="B48" s="192"/>
      <c r="C48" s="192"/>
    </row>
    <row r="49" spans="1:3" ht="16" thickBot="1" x14ac:dyDescent="0.4">
      <c r="A49" s="526" t="s">
        <v>17</v>
      </c>
      <c r="B49" s="154" t="s">
        <v>172</v>
      </c>
      <c r="C49" s="136">
        <f>C$4</f>
        <v>45292</v>
      </c>
    </row>
    <row r="50" spans="1:3" ht="15" customHeight="1" x14ac:dyDescent="0.35">
      <c r="A50" s="527"/>
      <c r="B50" s="28" t="str">
        <f t="shared" ref="B50:B60" si="3">B35</f>
        <v>Building Shell</v>
      </c>
      <c r="C50" s="161">
        <f>IF(C20=0,0,(C5*0.5)+C17-C35)*C66*C$78*C$2</f>
        <v>1457.374907641808</v>
      </c>
    </row>
    <row r="51" spans="1:3" ht="15.5" x14ac:dyDescent="0.35">
      <c r="A51" s="527"/>
      <c r="B51" s="28" t="str">
        <f t="shared" si="3"/>
        <v>Cooling</v>
      </c>
      <c r="C51" s="23">
        <f t="shared" ref="C51:C59" si="4">IF(C21=0,0,(C6*0.5)-C36)*C67*C$78*C$2</f>
        <v>22.382579456408969</v>
      </c>
    </row>
    <row r="52" spans="1:3" ht="15.5" x14ac:dyDescent="0.35">
      <c r="A52" s="527"/>
      <c r="B52" s="28" t="str">
        <f t="shared" si="3"/>
        <v>Freezer</v>
      </c>
      <c r="C52" s="23">
        <f t="shared" si="4"/>
        <v>0</v>
      </c>
    </row>
    <row r="53" spans="1:3" ht="15.5" x14ac:dyDescent="0.35">
      <c r="A53" s="527"/>
      <c r="B53" s="28" t="str">
        <f t="shared" si="3"/>
        <v>Heating</v>
      </c>
      <c r="C53" s="23">
        <f t="shared" si="4"/>
        <v>3717.8467097010302</v>
      </c>
    </row>
    <row r="54" spans="1:3" ht="15.5" x14ac:dyDescent="0.35">
      <c r="A54" s="527"/>
      <c r="B54" s="28" t="str">
        <f t="shared" si="3"/>
        <v>HVAC</v>
      </c>
      <c r="C54" s="23">
        <f t="shared" si="4"/>
        <v>852.29282165766267</v>
      </c>
    </row>
    <row r="55" spans="1:3" ht="15.5" x14ac:dyDescent="0.35">
      <c r="A55" s="527"/>
      <c r="B55" s="28" t="str">
        <f t="shared" si="3"/>
        <v>Lighting</v>
      </c>
      <c r="C55" s="23">
        <f t="shared" si="4"/>
        <v>0</v>
      </c>
    </row>
    <row r="56" spans="1:3" ht="15.5" x14ac:dyDescent="0.35">
      <c r="A56" s="527"/>
      <c r="B56" s="28" t="str">
        <f t="shared" si="3"/>
        <v>Miscellaneous</v>
      </c>
      <c r="C56" s="23">
        <f t="shared" si="4"/>
        <v>0</v>
      </c>
    </row>
    <row r="57" spans="1:3" ht="15.5" x14ac:dyDescent="0.35">
      <c r="A57" s="527"/>
      <c r="B57" s="28" t="str">
        <f t="shared" si="3"/>
        <v>Pool Spa</v>
      </c>
      <c r="C57" s="23">
        <f t="shared" si="4"/>
        <v>20.671814049680812</v>
      </c>
    </row>
    <row r="58" spans="1:3" ht="15.5" x14ac:dyDescent="0.35">
      <c r="A58" s="527"/>
      <c r="B58" s="28" t="str">
        <f t="shared" si="3"/>
        <v>Refrigeration</v>
      </c>
      <c r="C58" s="23">
        <f t="shared" si="4"/>
        <v>0</v>
      </c>
    </row>
    <row r="59" spans="1:3" ht="15.75" customHeight="1" x14ac:dyDescent="0.35">
      <c r="A59" s="527"/>
      <c r="B59" s="28" t="str">
        <f t="shared" si="3"/>
        <v>Water Heating</v>
      </c>
      <c r="C59" s="23">
        <f t="shared" si="4"/>
        <v>17.306749796423023</v>
      </c>
    </row>
    <row r="60" spans="1:3" ht="15.75" customHeight="1" thickBot="1" x14ac:dyDescent="0.4">
      <c r="A60" s="527"/>
      <c r="B60" s="156" t="str">
        <f t="shared" si="3"/>
        <v>Motors(uses bus. load shape)</v>
      </c>
      <c r="C60" s="148"/>
    </row>
    <row r="61" spans="1:3" ht="15.75" customHeight="1" x14ac:dyDescent="0.35">
      <c r="A61" s="527"/>
      <c r="B61" s="155" t="s">
        <v>18</v>
      </c>
      <c r="C61" s="117">
        <f>SUM(C50:C60)</f>
        <v>6087.8755823030142</v>
      </c>
    </row>
    <row r="62" spans="1:3" ht="16.5" customHeight="1" thickBot="1" x14ac:dyDescent="0.4">
      <c r="A62" s="528"/>
      <c r="B62" s="131" t="s">
        <v>19</v>
      </c>
      <c r="C62" s="24">
        <f>C61</f>
        <v>6087.8755823030142</v>
      </c>
    </row>
    <row r="63" spans="1:3" s="37" customFormat="1" x14ac:dyDescent="0.35">
      <c r="A63" s="218"/>
      <c r="B63" s="118"/>
      <c r="C63" s="160"/>
    </row>
    <row r="64" spans="1:3" s="37" customFormat="1" ht="15" thickBot="1" x14ac:dyDescent="0.4">
      <c r="A64" s="119"/>
      <c r="B64" s="119"/>
      <c r="C64" s="119"/>
    </row>
    <row r="65" spans="1:3" ht="16" thickBot="1" x14ac:dyDescent="0.4">
      <c r="A65" s="529" t="s">
        <v>12</v>
      </c>
      <c r="B65" s="154" t="s">
        <v>171</v>
      </c>
      <c r="C65" s="136">
        <f>C$4</f>
        <v>45292</v>
      </c>
    </row>
    <row r="66" spans="1:3" ht="15" customHeight="1" x14ac:dyDescent="0.35">
      <c r="A66" s="530"/>
      <c r="B66" s="127" t="s">
        <v>0</v>
      </c>
      <c r="C66" s="128">
        <v>0.11129699999999999</v>
      </c>
    </row>
    <row r="67" spans="1:3" x14ac:dyDescent="0.35">
      <c r="A67" s="530"/>
      <c r="B67" s="33" t="s">
        <v>1</v>
      </c>
      <c r="C67" s="18">
        <v>1.1999999999999999E-3</v>
      </c>
    </row>
    <row r="68" spans="1:3" x14ac:dyDescent="0.35">
      <c r="A68" s="530"/>
      <c r="B68" s="32" t="s">
        <v>2</v>
      </c>
      <c r="C68" s="18">
        <v>7.9578999999999997E-2</v>
      </c>
    </row>
    <row r="69" spans="1:3" x14ac:dyDescent="0.35">
      <c r="A69" s="530"/>
      <c r="B69" s="32" t="s">
        <v>9</v>
      </c>
      <c r="C69" s="18">
        <v>0.21790499999999999</v>
      </c>
    </row>
    <row r="70" spans="1:3" x14ac:dyDescent="0.35">
      <c r="A70" s="530"/>
      <c r="B70" s="33" t="s">
        <v>3</v>
      </c>
      <c r="C70" s="18">
        <v>0.11129699999999999</v>
      </c>
    </row>
    <row r="71" spans="1:3" x14ac:dyDescent="0.35">
      <c r="A71" s="530"/>
      <c r="B71" s="32" t="s">
        <v>4</v>
      </c>
      <c r="C71" s="18">
        <v>0.10118199999999999</v>
      </c>
    </row>
    <row r="72" spans="1:3" x14ac:dyDescent="0.35">
      <c r="A72" s="530"/>
      <c r="B72" s="32" t="s">
        <v>5</v>
      </c>
      <c r="C72" s="18">
        <v>8.4892999999999996E-2</v>
      </c>
    </row>
    <row r="73" spans="1:3" x14ac:dyDescent="0.35">
      <c r="A73" s="530"/>
      <c r="B73" s="32" t="s">
        <v>6</v>
      </c>
      <c r="C73" s="18">
        <v>8.6451E-2</v>
      </c>
    </row>
    <row r="74" spans="1:3" x14ac:dyDescent="0.35">
      <c r="A74" s="530"/>
      <c r="B74" s="32" t="s">
        <v>7</v>
      </c>
      <c r="C74" s="18">
        <v>7.7052999999999996E-2</v>
      </c>
    </row>
    <row r="75" spans="1:3" ht="15" thickBot="1" x14ac:dyDescent="0.4">
      <c r="A75" s="531"/>
      <c r="B75" s="29" t="s">
        <v>8</v>
      </c>
      <c r="C75" s="19">
        <v>0.10352699999999999</v>
      </c>
    </row>
    <row r="76" spans="1:3" ht="15" thickBot="1" x14ac:dyDescent="0.4"/>
    <row r="77" spans="1:3" ht="15" thickBot="1" x14ac:dyDescent="0.4">
      <c r="A77" s="17"/>
      <c r="B77" s="515" t="s">
        <v>173</v>
      </c>
      <c r="C77" s="137">
        <f>C$4</f>
        <v>45292</v>
      </c>
    </row>
    <row r="78" spans="1:3" ht="15" thickBot="1" x14ac:dyDescent="0.4">
      <c r="A78" s="17"/>
      <c r="B78" s="516"/>
      <c r="C78" s="409">
        <v>5.1041000000000003E-2</v>
      </c>
    </row>
    <row r="80" spans="1:3" x14ac:dyDescent="0.35">
      <c r="C80" s="408" t="s">
        <v>256</v>
      </c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theme="0" tint="-0.34998626667073579"/>
  </sheetPr>
  <dimension ref="A1:C93"/>
  <sheetViews>
    <sheetView zoomScale="80" zoomScaleNormal="80" workbookViewId="0">
      <selection activeCell="C35" sqref="C35"/>
    </sheetView>
  </sheetViews>
  <sheetFormatPr defaultRowHeight="14.5" x14ac:dyDescent="0.35"/>
  <cols>
    <col min="1" max="1" width="10.54296875" customWidth="1"/>
    <col min="2" max="2" width="24.81640625" customWidth="1"/>
    <col min="3" max="3" width="14.453125" customWidth="1"/>
  </cols>
  <sheetData>
    <row r="1" spans="1:3" s="2" customFormat="1" ht="15" thickBot="1" x14ac:dyDescent="0.4">
      <c r="A1" s="16"/>
      <c r="B1" s="16"/>
      <c r="C1" s="16"/>
    </row>
    <row r="2" spans="1:3" ht="15" thickBot="1" x14ac:dyDescent="0.4">
      <c r="A2" s="16"/>
      <c r="B2" s="25" t="s">
        <v>13</v>
      </c>
      <c r="C2" s="386">
        <f>' 1M - RES'!C2</f>
        <v>0.82499999999999996</v>
      </c>
    </row>
    <row r="3" spans="1:3" s="5" customFormat="1" ht="15" thickBot="1" x14ac:dyDescent="0.4">
      <c r="B3" s="16"/>
      <c r="C3" s="16"/>
    </row>
    <row r="4" spans="1:3" ht="15.75" customHeight="1" x14ac:dyDescent="0.35">
      <c r="A4" s="534" t="s">
        <v>14</v>
      </c>
      <c r="B4" s="15" t="s">
        <v>10</v>
      </c>
      <c r="C4" s="200">
        <f>' 1M - RES'!C4</f>
        <v>45292</v>
      </c>
    </row>
    <row r="5" spans="1:3" ht="15" customHeight="1" x14ac:dyDescent="0.35">
      <c r="A5" s="535"/>
      <c r="B5" s="9" t="s">
        <v>20</v>
      </c>
      <c r="C5" s="3">
        <f>'BIZ kWh ENTRY'!C164</f>
        <v>7960.5424448580907</v>
      </c>
    </row>
    <row r="6" spans="1:3" x14ac:dyDescent="0.35">
      <c r="A6" s="535"/>
      <c r="B6" s="10" t="s">
        <v>0</v>
      </c>
      <c r="C6" s="3">
        <f>'BIZ kWh ENTRY'!C165</f>
        <v>0</v>
      </c>
    </row>
    <row r="7" spans="1:3" x14ac:dyDescent="0.35">
      <c r="A7" s="535"/>
      <c r="B7" s="9" t="s">
        <v>21</v>
      </c>
      <c r="C7" s="3">
        <f>'BIZ kWh ENTRY'!C166</f>
        <v>398.02712224290451</v>
      </c>
    </row>
    <row r="8" spans="1:3" x14ac:dyDescent="0.35">
      <c r="A8" s="535"/>
      <c r="B8" s="9" t="s">
        <v>1</v>
      </c>
      <c r="C8" s="3">
        <f>'BIZ kWh ENTRY'!C167</f>
        <v>31842.169779432363</v>
      </c>
    </row>
    <row r="9" spans="1:3" x14ac:dyDescent="0.35">
      <c r="A9" s="535"/>
      <c r="B9" s="10" t="s">
        <v>22</v>
      </c>
      <c r="C9" s="3">
        <f>'BIZ kWh ENTRY'!C168</f>
        <v>0</v>
      </c>
    </row>
    <row r="10" spans="1:3" x14ac:dyDescent="0.35">
      <c r="A10" s="535"/>
      <c r="B10" s="9" t="s">
        <v>9</v>
      </c>
      <c r="C10" s="3">
        <f>'BIZ kWh ENTRY'!C169</f>
        <v>0</v>
      </c>
    </row>
    <row r="11" spans="1:3" x14ac:dyDescent="0.35">
      <c r="A11" s="535"/>
      <c r="B11" s="9" t="s">
        <v>3</v>
      </c>
      <c r="C11" s="3">
        <f>'BIZ kWh ENTRY'!C170</f>
        <v>15921.084889716181</v>
      </c>
    </row>
    <row r="12" spans="1:3" x14ac:dyDescent="0.35">
      <c r="A12" s="535"/>
      <c r="B12" s="9" t="s">
        <v>4</v>
      </c>
      <c r="C12" s="3">
        <f>'BIZ kWh ENTRY'!C171</f>
        <v>458402.87579554558</v>
      </c>
    </row>
    <row r="13" spans="1:3" x14ac:dyDescent="0.35">
      <c r="A13" s="535"/>
      <c r="B13" s="9" t="s">
        <v>5</v>
      </c>
      <c r="C13" s="3">
        <f>'BIZ kWh ENTRY'!C172</f>
        <v>0</v>
      </c>
    </row>
    <row r="14" spans="1:3" x14ac:dyDescent="0.35">
      <c r="A14" s="535"/>
      <c r="B14" s="9" t="s">
        <v>23</v>
      </c>
      <c r="C14" s="3">
        <f>'BIZ kWh ENTRY'!C173</f>
        <v>5970.4068336435676</v>
      </c>
    </row>
    <row r="15" spans="1:3" x14ac:dyDescent="0.35">
      <c r="A15" s="535"/>
      <c r="B15" s="9" t="s">
        <v>24</v>
      </c>
      <c r="C15" s="3">
        <f>'BIZ kWh ENTRY'!C174</f>
        <v>0</v>
      </c>
    </row>
    <row r="16" spans="1:3" x14ac:dyDescent="0.35">
      <c r="A16" s="535"/>
      <c r="B16" s="9" t="s">
        <v>7</v>
      </c>
      <c r="C16" s="3">
        <f>'BIZ kWh ENTRY'!C175</f>
        <v>3980.2712224290453</v>
      </c>
    </row>
    <row r="17" spans="1:3" x14ac:dyDescent="0.35">
      <c r="A17" s="535"/>
      <c r="B17" s="9" t="s">
        <v>8</v>
      </c>
      <c r="C17" s="3">
        <f>'BIZ kWh ENTRY'!C176</f>
        <v>398.02712224290451</v>
      </c>
    </row>
    <row r="18" spans="1:3" x14ac:dyDescent="0.35">
      <c r="A18" s="535"/>
      <c r="B18" s="9" t="s">
        <v>11</v>
      </c>
      <c r="C18" s="3"/>
    </row>
    <row r="19" spans="1:3" ht="15" thickBot="1" x14ac:dyDescent="0.4">
      <c r="A19" s="536"/>
      <c r="B19" s="201" t="str">
        <f>' 1M - RES'!B16</f>
        <v>Monthly kWh</v>
      </c>
      <c r="C19" s="202">
        <f>SUM(C5:C18)</f>
        <v>524873.40521011071</v>
      </c>
    </row>
    <row r="20" spans="1:3" s="37" customFormat="1" x14ac:dyDescent="0.35">
      <c r="A20" s="219"/>
      <c r="B20" s="220"/>
      <c r="C20" s="7"/>
    </row>
    <row r="21" spans="1:3" s="37" customFormat="1" ht="15" thickBot="1" x14ac:dyDescent="0.4">
      <c r="C21" s="221"/>
    </row>
    <row r="22" spans="1:3" ht="15.5" x14ac:dyDescent="0.35">
      <c r="A22" s="537" t="s">
        <v>15</v>
      </c>
      <c r="B22" s="15" t="s">
        <v>10</v>
      </c>
      <c r="C22" s="200">
        <f>C$4</f>
        <v>45292</v>
      </c>
    </row>
    <row r="23" spans="1:3" ht="15" customHeight="1" x14ac:dyDescent="0.35">
      <c r="A23" s="538"/>
      <c r="B23" s="9" t="str">
        <f t="shared" ref="B23:C37" si="0">B5</f>
        <v>Air Comp</v>
      </c>
      <c r="C23" s="3">
        <f>C5</f>
        <v>7960.5424448580907</v>
      </c>
    </row>
    <row r="24" spans="1:3" x14ac:dyDescent="0.35">
      <c r="A24" s="538"/>
      <c r="B24" s="10" t="str">
        <f t="shared" si="0"/>
        <v>Building Shell</v>
      </c>
      <c r="C24" s="3">
        <f t="shared" si="0"/>
        <v>0</v>
      </c>
    </row>
    <row r="25" spans="1:3" x14ac:dyDescent="0.35">
      <c r="A25" s="538"/>
      <c r="B25" s="9" t="str">
        <f t="shared" si="0"/>
        <v>Cooking</v>
      </c>
      <c r="C25" s="3">
        <f t="shared" si="0"/>
        <v>398.02712224290451</v>
      </c>
    </row>
    <row r="26" spans="1:3" x14ac:dyDescent="0.35">
      <c r="A26" s="538"/>
      <c r="B26" s="9" t="str">
        <f t="shared" si="0"/>
        <v>Cooling</v>
      </c>
      <c r="C26" s="3">
        <f t="shared" si="0"/>
        <v>31842.169779432363</v>
      </c>
    </row>
    <row r="27" spans="1:3" x14ac:dyDescent="0.35">
      <c r="A27" s="538"/>
      <c r="B27" s="10" t="str">
        <f t="shared" si="0"/>
        <v>Ext Lighting</v>
      </c>
      <c r="C27" s="3">
        <f t="shared" si="0"/>
        <v>0</v>
      </c>
    </row>
    <row r="28" spans="1:3" x14ac:dyDescent="0.35">
      <c r="A28" s="538"/>
      <c r="B28" s="9" t="str">
        <f t="shared" si="0"/>
        <v>Heating</v>
      </c>
      <c r="C28" s="3">
        <f t="shared" si="0"/>
        <v>0</v>
      </c>
    </row>
    <row r="29" spans="1:3" x14ac:dyDescent="0.35">
      <c r="A29" s="538"/>
      <c r="B29" s="9" t="str">
        <f t="shared" si="0"/>
        <v>HVAC</v>
      </c>
      <c r="C29" s="3">
        <f t="shared" si="0"/>
        <v>15921.084889716181</v>
      </c>
    </row>
    <row r="30" spans="1:3" x14ac:dyDescent="0.35">
      <c r="A30" s="538"/>
      <c r="B30" s="9" t="str">
        <f t="shared" si="0"/>
        <v>Lighting</v>
      </c>
      <c r="C30" s="3">
        <f t="shared" si="0"/>
        <v>458402.87579554558</v>
      </c>
    </row>
    <row r="31" spans="1:3" x14ac:dyDescent="0.35">
      <c r="A31" s="538"/>
      <c r="B31" s="9" t="str">
        <f t="shared" si="0"/>
        <v>Miscellaneous</v>
      </c>
      <c r="C31" s="3">
        <f t="shared" si="0"/>
        <v>0</v>
      </c>
    </row>
    <row r="32" spans="1:3" ht="15" customHeight="1" x14ac:dyDescent="0.35">
      <c r="A32" s="538"/>
      <c r="B32" s="9" t="str">
        <f t="shared" si="0"/>
        <v>Motors</v>
      </c>
      <c r="C32" s="3">
        <f t="shared" si="0"/>
        <v>5970.4068336435676</v>
      </c>
    </row>
    <row r="33" spans="1:3" x14ac:dyDescent="0.35">
      <c r="A33" s="538"/>
      <c r="B33" s="9" t="str">
        <f t="shared" si="0"/>
        <v>Process</v>
      </c>
      <c r="C33" s="3">
        <f t="shared" si="0"/>
        <v>0</v>
      </c>
    </row>
    <row r="34" spans="1:3" x14ac:dyDescent="0.35">
      <c r="A34" s="538"/>
      <c r="B34" s="9" t="str">
        <f t="shared" si="0"/>
        <v>Refrigeration</v>
      </c>
      <c r="C34" s="3">
        <f t="shared" si="0"/>
        <v>3980.2712224290453</v>
      </c>
    </row>
    <row r="35" spans="1:3" x14ac:dyDescent="0.35">
      <c r="A35" s="538"/>
      <c r="B35" s="9" t="str">
        <f t="shared" si="0"/>
        <v>Water Heating</v>
      </c>
      <c r="C35" s="3">
        <f t="shared" si="0"/>
        <v>398.02712224290451</v>
      </c>
    </row>
    <row r="36" spans="1:3" ht="15" customHeight="1" x14ac:dyDescent="0.35">
      <c r="A36" s="538"/>
      <c r="B36" s="9" t="str">
        <f t="shared" si="0"/>
        <v xml:space="preserve"> </v>
      </c>
      <c r="C36" s="3"/>
    </row>
    <row r="37" spans="1:3" ht="15" customHeight="1" thickBot="1" x14ac:dyDescent="0.4">
      <c r="A37" s="539"/>
      <c r="B37" s="201" t="str">
        <f t="shared" si="0"/>
        <v>Monthly kWh</v>
      </c>
      <c r="C37" s="202">
        <f>SUM(C23:C36)</f>
        <v>524873.40521011071</v>
      </c>
    </row>
    <row r="38" spans="1:3" s="37" customFormat="1" x14ac:dyDescent="0.35">
      <c r="A38" s="6"/>
      <c r="B38" s="220"/>
      <c r="C38" s="7"/>
    </row>
    <row r="39" spans="1:3" s="37" customFormat="1" ht="15" thickBot="1" x14ac:dyDescent="0.4">
      <c r="C39" s="221"/>
    </row>
    <row r="40" spans="1:3" ht="15.5" x14ac:dyDescent="0.35">
      <c r="A40" s="540" t="s">
        <v>16</v>
      </c>
      <c r="B40" s="15" t="s">
        <v>10</v>
      </c>
      <c r="C40" s="200">
        <f>C$4</f>
        <v>45292</v>
      </c>
    </row>
    <row r="41" spans="1:3" ht="15" customHeight="1" x14ac:dyDescent="0.35">
      <c r="A41" s="541"/>
      <c r="B41" s="9" t="str">
        <f t="shared" ref="B41:B55" si="1">B23</f>
        <v>Air Comp</v>
      </c>
      <c r="C41" s="3">
        <v>0</v>
      </c>
    </row>
    <row r="42" spans="1:3" x14ac:dyDescent="0.35">
      <c r="A42" s="541"/>
      <c r="B42" s="10" t="str">
        <f t="shared" si="1"/>
        <v>Building Shell</v>
      </c>
      <c r="C42" s="3">
        <v>0</v>
      </c>
    </row>
    <row r="43" spans="1:3" x14ac:dyDescent="0.35">
      <c r="A43" s="541"/>
      <c r="B43" s="9" t="str">
        <f t="shared" si="1"/>
        <v>Cooking</v>
      </c>
      <c r="C43" s="3">
        <v>0</v>
      </c>
    </row>
    <row r="44" spans="1:3" x14ac:dyDescent="0.35">
      <c r="A44" s="541"/>
      <c r="B44" s="9" t="str">
        <f t="shared" si="1"/>
        <v>Cooling</v>
      </c>
      <c r="C44" s="3">
        <v>0</v>
      </c>
    </row>
    <row r="45" spans="1:3" x14ac:dyDescent="0.35">
      <c r="A45" s="541"/>
      <c r="B45" s="10" t="str">
        <f t="shared" si="1"/>
        <v>Ext Lighting</v>
      </c>
      <c r="C45" s="3">
        <v>0</v>
      </c>
    </row>
    <row r="46" spans="1:3" x14ac:dyDescent="0.35">
      <c r="A46" s="541"/>
      <c r="B46" s="9" t="str">
        <f t="shared" si="1"/>
        <v>Heating</v>
      </c>
      <c r="C46" s="3">
        <v>0</v>
      </c>
    </row>
    <row r="47" spans="1:3" x14ac:dyDescent="0.35">
      <c r="A47" s="541"/>
      <c r="B47" s="9" t="str">
        <f t="shared" si="1"/>
        <v>HVAC</v>
      </c>
      <c r="C47" s="3">
        <v>0</v>
      </c>
    </row>
    <row r="48" spans="1:3" x14ac:dyDescent="0.35">
      <c r="A48" s="541"/>
      <c r="B48" s="9" t="str">
        <f t="shared" si="1"/>
        <v>Lighting</v>
      </c>
      <c r="C48" s="3">
        <v>0</v>
      </c>
    </row>
    <row r="49" spans="1:3" x14ac:dyDescent="0.35">
      <c r="A49" s="541"/>
      <c r="B49" s="9" t="str">
        <f t="shared" si="1"/>
        <v>Miscellaneous</v>
      </c>
      <c r="C49" s="3">
        <v>0</v>
      </c>
    </row>
    <row r="50" spans="1:3" ht="15" customHeight="1" x14ac:dyDescent="0.35">
      <c r="A50" s="541"/>
      <c r="B50" s="9" t="str">
        <f t="shared" si="1"/>
        <v>Motors</v>
      </c>
      <c r="C50" s="3">
        <v>0</v>
      </c>
    </row>
    <row r="51" spans="1:3" x14ac:dyDescent="0.35">
      <c r="A51" s="541"/>
      <c r="B51" s="9" t="str">
        <f t="shared" si="1"/>
        <v>Process</v>
      </c>
      <c r="C51" s="3">
        <v>0</v>
      </c>
    </row>
    <row r="52" spans="1:3" x14ac:dyDescent="0.35">
      <c r="A52" s="541"/>
      <c r="B52" s="9" t="str">
        <f t="shared" si="1"/>
        <v>Refrigeration</v>
      </c>
      <c r="C52" s="3">
        <v>0</v>
      </c>
    </row>
    <row r="53" spans="1:3" x14ac:dyDescent="0.35">
      <c r="A53" s="541"/>
      <c r="B53" s="9" t="str">
        <f t="shared" si="1"/>
        <v>Water Heating</v>
      </c>
      <c r="C53" s="3">
        <v>0</v>
      </c>
    </row>
    <row r="54" spans="1:3" ht="15" customHeight="1" x14ac:dyDescent="0.35">
      <c r="A54" s="541"/>
      <c r="B54" s="9" t="str">
        <f t="shared" si="1"/>
        <v xml:space="preserve"> </v>
      </c>
      <c r="C54" s="3"/>
    </row>
    <row r="55" spans="1:3" ht="15" customHeight="1" thickBot="1" x14ac:dyDescent="0.4">
      <c r="A55" s="542"/>
      <c r="B55" s="201" t="str">
        <f t="shared" si="1"/>
        <v>Monthly kWh</v>
      </c>
      <c r="C55" s="202">
        <f>SUM(C41:C54)</f>
        <v>0</v>
      </c>
    </row>
    <row r="56" spans="1:3" s="37" customFormat="1" x14ac:dyDescent="0.35">
      <c r="A56" s="6"/>
      <c r="B56" s="220"/>
      <c r="C56" s="7"/>
    </row>
    <row r="57" spans="1:3" s="37" customFormat="1" ht="15" thickBot="1" x14ac:dyDescent="0.4">
      <c r="A57" s="192" t="s">
        <v>194</v>
      </c>
      <c r="B57" s="192"/>
      <c r="C57" s="192"/>
    </row>
    <row r="58" spans="1:3" ht="15.5" x14ac:dyDescent="0.35">
      <c r="A58" s="543" t="s">
        <v>17</v>
      </c>
      <c r="B58" s="203" t="s">
        <v>169</v>
      </c>
      <c r="C58" s="200">
        <f>C$4</f>
        <v>45292</v>
      </c>
    </row>
    <row r="59" spans="1:3" ht="15" customHeight="1" x14ac:dyDescent="0.35">
      <c r="A59" s="544"/>
      <c r="B59" s="11" t="str">
        <f t="shared" ref="B59:B71" si="2">B41</f>
        <v>Air Comp</v>
      </c>
      <c r="C59" s="23">
        <f>IF(C23=0,0,(C5*0.5)-C41)*C78*C$93*C$2</f>
        <v>15.450185762975845</v>
      </c>
    </row>
    <row r="60" spans="1:3" ht="15.5" x14ac:dyDescent="0.35">
      <c r="A60" s="544"/>
      <c r="B60" s="11" t="str">
        <f t="shared" si="2"/>
        <v>Building Shell</v>
      </c>
      <c r="C60" s="23">
        <f t="shared" ref="C60:C71" si="3">IF(C24=0,0,(C6*0.5)-C42)*C79*C$93*C$2</f>
        <v>0</v>
      </c>
    </row>
    <row r="61" spans="1:3" ht="15.5" x14ac:dyDescent="0.35">
      <c r="A61" s="544"/>
      <c r="B61" s="11" t="str">
        <f t="shared" si="2"/>
        <v>Cooking</v>
      </c>
      <c r="C61" s="23">
        <f t="shared" si="3"/>
        <v>0.78146799601050909</v>
      </c>
    </row>
    <row r="62" spans="1:3" ht="15.5" x14ac:dyDescent="0.35">
      <c r="A62" s="544"/>
      <c r="B62" s="11" t="str">
        <f t="shared" si="2"/>
        <v>Cooling</v>
      </c>
      <c r="C62" s="23">
        <f t="shared" si="3"/>
        <v>4.3568184129929889E-3</v>
      </c>
    </row>
    <row r="63" spans="1:3" ht="15.5" x14ac:dyDescent="0.35">
      <c r="A63" s="544"/>
      <c r="B63" s="11" t="str">
        <f t="shared" si="2"/>
        <v>Ext Lighting</v>
      </c>
      <c r="C63" s="23">
        <f t="shared" si="3"/>
        <v>0</v>
      </c>
    </row>
    <row r="64" spans="1:3" ht="15.5" x14ac:dyDescent="0.35">
      <c r="A64" s="544"/>
      <c r="B64" s="11" t="str">
        <f t="shared" si="2"/>
        <v>Heating</v>
      </c>
      <c r="C64" s="23">
        <f t="shared" si="3"/>
        <v>0</v>
      </c>
    </row>
    <row r="65" spans="1:3" ht="15.5" x14ac:dyDescent="0.35">
      <c r="A65" s="544"/>
      <c r="B65" s="11" t="str">
        <f t="shared" si="2"/>
        <v>HVAC</v>
      </c>
      <c r="C65" s="23">
        <f t="shared" si="3"/>
        <v>39.147465713546339</v>
      </c>
    </row>
    <row r="66" spans="1:3" ht="15.5" x14ac:dyDescent="0.35">
      <c r="A66" s="544"/>
      <c r="B66" s="11" t="str">
        <f t="shared" si="2"/>
        <v>Lighting</v>
      </c>
      <c r="C66" s="23">
        <f t="shared" si="3"/>
        <v>978.07389850057302</v>
      </c>
    </row>
    <row r="67" spans="1:3" ht="15.5" x14ac:dyDescent="0.35">
      <c r="A67" s="544"/>
      <c r="B67" s="11" t="str">
        <f t="shared" si="2"/>
        <v>Miscellaneous</v>
      </c>
      <c r="C67" s="23">
        <f t="shared" si="3"/>
        <v>0</v>
      </c>
    </row>
    <row r="68" spans="1:3" ht="15.75" customHeight="1" x14ac:dyDescent="0.35">
      <c r="A68" s="544"/>
      <c r="B68" s="11" t="str">
        <f t="shared" si="2"/>
        <v>Motors</v>
      </c>
      <c r="C68" s="23">
        <f t="shared" si="3"/>
        <v>11.587639322231885</v>
      </c>
    </row>
    <row r="69" spans="1:3" ht="15.5" x14ac:dyDescent="0.35">
      <c r="A69" s="544"/>
      <c r="B69" s="11" t="str">
        <f t="shared" si="2"/>
        <v>Process</v>
      </c>
      <c r="C69" s="23">
        <f t="shared" si="3"/>
        <v>0</v>
      </c>
    </row>
    <row r="70" spans="1:3" ht="15.5" x14ac:dyDescent="0.35">
      <c r="A70" s="544"/>
      <c r="B70" s="11" t="str">
        <f t="shared" si="2"/>
        <v>Refrigeration</v>
      </c>
      <c r="C70" s="23">
        <f t="shared" si="3"/>
        <v>7.577777958898599</v>
      </c>
    </row>
    <row r="71" spans="1:3" ht="15.5" x14ac:dyDescent="0.35">
      <c r="A71" s="544"/>
      <c r="B71" s="11" t="str">
        <f t="shared" si="2"/>
        <v>Water Heating</v>
      </c>
      <c r="C71" s="23">
        <f t="shared" si="3"/>
        <v>0.98259870270532501</v>
      </c>
    </row>
    <row r="72" spans="1:3" ht="15.75" customHeight="1" x14ac:dyDescent="0.35">
      <c r="A72" s="544"/>
      <c r="B72" s="11" t="str">
        <f t="shared" ref="B72" si="4">B54</f>
        <v xml:space="preserve"> </v>
      </c>
      <c r="C72" s="3"/>
    </row>
    <row r="73" spans="1:3" ht="15.75" customHeight="1" x14ac:dyDescent="0.35">
      <c r="A73" s="544"/>
      <c r="B73" s="204" t="s">
        <v>26</v>
      </c>
      <c r="C73" s="23">
        <f>SUM(C59:C72)</f>
        <v>1053.6053907753544</v>
      </c>
    </row>
    <row r="74" spans="1:3" ht="16.5" customHeight="1" thickBot="1" x14ac:dyDescent="0.4">
      <c r="A74" s="545"/>
      <c r="B74" s="130" t="s">
        <v>27</v>
      </c>
      <c r="C74" s="24">
        <f>C73</f>
        <v>1053.6053907753544</v>
      </c>
    </row>
    <row r="75" spans="1:3" x14ac:dyDescent="0.35">
      <c r="A75" s="6"/>
      <c r="B75" s="30"/>
      <c r="C75" s="193"/>
    </row>
    <row r="76" spans="1:3" ht="15" thickBot="1" x14ac:dyDescent="0.4">
      <c r="B76" s="14"/>
      <c r="C76" s="6"/>
    </row>
    <row r="77" spans="1:3" ht="15.5" x14ac:dyDescent="0.35">
      <c r="A77" s="546" t="s">
        <v>12</v>
      </c>
      <c r="B77" s="203" t="s">
        <v>170</v>
      </c>
      <c r="C77" s="200">
        <f>C$4</f>
        <v>45292</v>
      </c>
    </row>
    <row r="78" spans="1:3" ht="15.75" customHeight="1" x14ac:dyDescent="0.35">
      <c r="A78" s="547"/>
      <c r="B78" s="11" t="str">
        <f>B59</f>
        <v>Air Comp</v>
      </c>
      <c r="C78" s="18">
        <v>8.5109000000000004E-2</v>
      </c>
    </row>
    <row r="79" spans="1:3" ht="15.5" x14ac:dyDescent="0.35">
      <c r="A79" s="547"/>
      <c r="B79" s="11" t="str">
        <f t="shared" ref="B79:B90" si="5">B60</f>
        <v>Building Shell</v>
      </c>
      <c r="C79" s="18">
        <v>0.107824</v>
      </c>
    </row>
    <row r="80" spans="1:3" ht="15.5" x14ac:dyDescent="0.35">
      <c r="A80" s="547"/>
      <c r="B80" s="11" t="str">
        <f t="shared" si="5"/>
        <v>Cooking</v>
      </c>
      <c r="C80" s="18">
        <v>8.6096000000000006E-2</v>
      </c>
    </row>
    <row r="81" spans="1:3" ht="15.5" x14ac:dyDescent="0.35">
      <c r="A81" s="547"/>
      <c r="B81" s="11" t="str">
        <f t="shared" si="5"/>
        <v>Cooling</v>
      </c>
      <c r="C81" s="18">
        <v>6.0000000000000002E-6</v>
      </c>
    </row>
    <row r="82" spans="1:3" ht="15.5" x14ac:dyDescent="0.35">
      <c r="A82" s="547"/>
      <c r="B82" s="11" t="str">
        <f t="shared" si="5"/>
        <v>Ext Lighting</v>
      </c>
      <c r="C82" s="18">
        <v>0.106265</v>
      </c>
    </row>
    <row r="83" spans="1:3" ht="15.5" x14ac:dyDescent="0.35">
      <c r="A83" s="547"/>
      <c r="B83" s="11" t="str">
        <f t="shared" si="5"/>
        <v>Heating</v>
      </c>
      <c r="C83" s="18">
        <v>0.210397</v>
      </c>
    </row>
    <row r="84" spans="1:3" ht="15.5" x14ac:dyDescent="0.35">
      <c r="A84" s="547"/>
      <c r="B84" s="11" t="str">
        <f t="shared" si="5"/>
        <v>HVAC</v>
      </c>
      <c r="C84" s="18">
        <v>0.107824</v>
      </c>
    </row>
    <row r="85" spans="1:3" ht="15.5" x14ac:dyDescent="0.35">
      <c r="A85" s="547"/>
      <c r="B85" s="11" t="str">
        <f t="shared" si="5"/>
        <v>Lighting</v>
      </c>
      <c r="C85" s="18">
        <v>9.3563999999999994E-2</v>
      </c>
    </row>
    <row r="86" spans="1:3" ht="15.5" x14ac:dyDescent="0.35">
      <c r="A86" s="547"/>
      <c r="B86" s="11" t="str">
        <f t="shared" si="5"/>
        <v>Miscellaneous</v>
      </c>
      <c r="C86" s="18">
        <v>8.5109000000000004E-2</v>
      </c>
    </row>
    <row r="87" spans="1:3" ht="15.5" x14ac:dyDescent="0.35">
      <c r="A87" s="547"/>
      <c r="B87" s="11" t="str">
        <f t="shared" si="5"/>
        <v>Motors</v>
      </c>
      <c r="C87" s="18">
        <v>8.5109000000000004E-2</v>
      </c>
    </row>
    <row r="88" spans="1:3" ht="15.5" x14ac:dyDescent="0.35">
      <c r="A88" s="547"/>
      <c r="B88" s="11" t="str">
        <f t="shared" si="5"/>
        <v>Process</v>
      </c>
      <c r="C88" s="18">
        <v>8.5109000000000004E-2</v>
      </c>
    </row>
    <row r="89" spans="1:3" ht="15.5" x14ac:dyDescent="0.35">
      <c r="A89" s="547"/>
      <c r="B89" s="11" t="str">
        <f t="shared" si="5"/>
        <v>Refrigeration</v>
      </c>
      <c r="C89" s="18">
        <v>8.3486000000000005E-2</v>
      </c>
    </row>
    <row r="90" spans="1:3" ht="16" thickBot="1" x14ac:dyDescent="0.4">
      <c r="A90" s="548"/>
      <c r="B90" s="12" t="str">
        <f t="shared" si="5"/>
        <v>Water Heating</v>
      </c>
      <c r="C90" s="19">
        <v>0.108255</v>
      </c>
    </row>
    <row r="91" spans="1:3" ht="15" thickBot="1" x14ac:dyDescent="0.4"/>
    <row r="92" spans="1:3" x14ac:dyDescent="0.35">
      <c r="A92" s="17"/>
      <c r="B92" s="532" t="s">
        <v>174</v>
      </c>
      <c r="C92" s="200">
        <f>C$4</f>
        <v>45292</v>
      </c>
    </row>
    <row r="93" spans="1:3" ht="15" thickBot="1" x14ac:dyDescent="0.4">
      <c r="A93" s="17"/>
      <c r="B93" s="533"/>
      <c r="C93" s="410">
        <v>5.5282999999999999E-2</v>
      </c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CBC5991F-D2F7-45D6-B2A7-6C0C7351E3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D07B0B-F5F9-449A-9C0B-85C93E1CD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B007BB-BF30-404F-A3F9-15AB5DA3477D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Day 5 SOX Review</vt:lpstr>
      <vt:lpstr>Notes</vt:lpstr>
      <vt:lpstr>YTD PROGRAM SUMMARY</vt:lpstr>
      <vt:lpstr>FORECAST OVERVIEW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2022-11-11T04:15:10Z</dcterms:created>
  <dcterms:modified xsi:type="dcterms:W3CDTF">2022-12-01T16:12:07Z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