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CHEDULE 2-4" sheetId="1" r:id="rId1"/>
    <sheet name="TEST YEAR OBSERVATIONS" sheetId="2" r:id="rId2"/>
    <sheet name="1971-2000 RANKED AVG HDD" sheetId="3" r:id="rId3"/>
    <sheet name="1971-2000 RANKED AVG TAVG" sheetId="4" r:id="rId4"/>
    <sheet name="1971-2000 MONTHLY NORMAL" sheetId="5" r:id="rId5"/>
    <sheet name="1971-2000 daily normals" sheetId="6" r:id="rId6"/>
  </sheets>
  <definedNames>
    <definedName name="_xlnm.Print_Area" localSheetId="0">'SCHEDULE 2-4'!$B$2:$I$65</definedName>
  </definedNames>
  <calcPr fullCalcOnLoad="1"/>
</workbook>
</file>

<file path=xl/sharedStrings.xml><?xml version="1.0" encoding="utf-8"?>
<sst xmlns="http://schemas.openxmlformats.org/spreadsheetml/2006/main" count="160" uniqueCount="66">
  <si>
    <t>yyyymm</t>
  </si>
  <si>
    <t>yyyy</t>
  </si>
  <si>
    <t>mm</t>
  </si>
  <si>
    <t>dd</t>
  </si>
  <si>
    <t>tmax</t>
  </si>
  <si>
    <t>tmin</t>
  </si>
  <si>
    <t>tavg</t>
  </si>
  <si>
    <t>hdd</t>
  </si>
  <si>
    <t>cdd</t>
  </si>
  <si>
    <t>prcp</t>
  </si>
  <si>
    <t>Averages of Daily HDD From Ranked Monthly Data (Worst 30 January Days 1971-2000, 2d Worst, etc.)</t>
  </si>
  <si>
    <t>With Values Then Assigned To Average Coldest January Date, 2d Coldest, etc.</t>
  </si>
  <si>
    <t>Where The February 29 Value Is The Sum Of All 8 Occurrences Divided By 30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</si>
  <si>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</si>
  <si>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</si>
  <si>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</si>
  <si>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</si>
  <si>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</si>
  <si>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</si>
  <si>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</si>
  <si>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</si>
  <si>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</si>
  <si>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</si>
  <si>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</si>
  <si>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</si>
  <si>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</si>
  <si>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</si>
  <si>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Monthly</t>
  </si>
  <si>
    <t>Annual</t>
  </si>
  <si>
    <t>TOTAL HDD BY MONTH</t>
  </si>
  <si>
    <t>PEAK DAY HDD</t>
  </si>
  <si>
    <t>ADJUSTMENT,</t>
  </si>
  <si>
    <t>OBSERVED</t>
  </si>
  <si>
    <t>NORMAL</t>
  </si>
  <si>
    <t>ACTUAL</t>
  </si>
  <si>
    <t>COLDEST</t>
  </si>
  <si>
    <t>TOTALS</t>
  </si>
  <si>
    <t>TO</t>
  </si>
  <si>
    <t>DAY</t>
  </si>
  <si>
    <t>YEAR</t>
  </si>
  <si>
    <t>MONTH</t>
  </si>
  <si>
    <t>HDD</t>
  </si>
  <si>
    <t>NHDD</t>
  </si>
  <si>
    <t>12 MONTHS</t>
  </si>
  <si>
    <t>AVERAGE</t>
  </si>
  <si>
    <t>BENCHMARK DATA</t>
  </si>
  <si>
    <t>Thirty Year Averages from daily observations.</t>
  </si>
  <si>
    <t>month</t>
  </si>
  <si>
    <t>days</t>
  </si>
  <si>
    <t>year</t>
  </si>
  <si>
    <t>TAVG</t>
  </si>
  <si>
    <t>NTAVG</t>
  </si>
  <si>
    <t>Averages of Daily TAVG From Ranked Monthly Data (Worst 30 January Days 1971-2000, 2d Worst, etc.)</t>
  </si>
  <si>
    <t>Actual Heating Degree-Days (HDD) and Normal Heating Degree-Days (NHDD)</t>
  </si>
  <si>
    <t>Sum of Weights:</t>
  </si>
  <si>
    <t>Normals for 365-day year:</t>
  </si>
  <si>
    <t>date</t>
  </si>
  <si>
    <t>Aquila MPS Southern System, Missouri, Monthly Summary Statistics</t>
  </si>
  <si>
    <t>STATION: Aquila-MPS Southern System COMPOSITE Normals</t>
  </si>
  <si>
    <t>STATION: MPS Southern System Composite</t>
  </si>
  <si>
    <t>STATION: Aquila-MPS Southern System COMPOSITE STATION</t>
  </si>
  <si>
    <t>Schedule 2-4</t>
  </si>
  <si>
    <t>AVERAGE TAVG BY MONTH</t>
  </si>
  <si>
    <t>PEAK DAY TAVG</t>
  </si>
  <si>
    <t>Average Daily Temperature (TAVG) and Normal Average Daily Temperature (NTAVG)</t>
  </si>
  <si>
    <t>Based on Weather from Kansas City, Marshall, Nevada and Sedalia, Missouri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</si>
</sst>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[Red]\(#,##0.0\)"/>
    <numFmt numFmtId="166" formatCode="0_);[Red]\(0\)"/>
    <numFmt numFmtId="167" formatCode="0.00_);[Red]\(0.00\)"/>
    <numFmt numFmtId="168" formatCode="0.0_);[Red]\(0.0\)"/>
    <numFmt numFmtId="169" formatCode="mmmm\ d\,\ yyyy"/>
  </numFmts>
  <fonts count="10">
    <font>
      <sz val="10"/>
      <name val="Arial"/>
      <family val="0"/>
    </font>
    <font>
      <sz val="10"/>
      <name val="Courier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Courier New CE"/>
      <family val="3"/>
    </font>
    <font>
      <sz val="10"/>
      <name val="Courier New CE"/>
      <family val="3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165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8" fontId="5" fillId="0" borderId="1" xfId="0" applyNumberFormat="1" applyFont="1" applyBorder="1" applyAlignment="1">
      <alignment horizontal="center"/>
    </xf>
    <xf numFmtId="168" fontId="5" fillId="0" borderId="8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5" fillId="0" borderId="6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6" fontId="4" fillId="0" borderId="8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68" fontId="4" fillId="0" borderId="8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workbookViewId="0" topLeftCell="A4">
      <selection activeCell="B37" sqref="B37:I37"/>
    </sheetView>
  </sheetViews>
  <sheetFormatPr defaultColWidth="9.140625" defaultRowHeight="12.75"/>
  <cols>
    <col min="2" max="2" width="7.7109375" style="0" customWidth="1"/>
    <col min="3" max="3" width="9.28125" style="0" customWidth="1"/>
    <col min="4" max="9" width="16.7109375" style="0" customWidth="1"/>
    <col min="12" max="12" width="18.421875" style="0" customWidth="1"/>
    <col min="13" max="13" width="17.28125" style="0" customWidth="1"/>
  </cols>
  <sheetData>
    <row r="1" ht="13.5" thickBot="1"/>
    <row r="2" spans="2:9" ht="12.75">
      <c r="B2" s="5"/>
      <c r="C2" s="20"/>
      <c r="D2" s="20"/>
      <c r="E2" s="20"/>
      <c r="F2" s="20"/>
      <c r="G2" s="20"/>
      <c r="H2" s="20"/>
      <c r="I2" s="21"/>
    </row>
    <row r="3" spans="2:9" ht="15.75">
      <c r="B3" s="92" t="s">
        <v>57</v>
      </c>
      <c r="C3" s="93"/>
      <c r="D3" s="93"/>
      <c r="E3" s="93"/>
      <c r="F3" s="93"/>
      <c r="G3" s="93"/>
      <c r="H3" s="93"/>
      <c r="I3" s="94"/>
    </row>
    <row r="4" spans="2:12" ht="15.75">
      <c r="B4" s="92" t="s">
        <v>53</v>
      </c>
      <c r="C4" s="93"/>
      <c r="D4" s="93"/>
      <c r="E4" s="93"/>
      <c r="F4" s="93"/>
      <c r="G4" s="93"/>
      <c r="H4" s="93"/>
      <c r="I4" s="94"/>
      <c r="L4" s="73">
        <f>DATE(B12,C12,1)</f>
        <v>37257</v>
      </c>
    </row>
    <row r="5" spans="2:12" ht="15.75">
      <c r="B5" s="92" t="str">
        <f>CONCATENATE("For The 12 Calendar Months Beginning ",TEXT(L4,"MMMM DD, yyyy")," And Ending ",TEXT(L5,"mmmm dd, yyyy"))</f>
        <v>For The 12 Calendar Months Beginning January 01, 2002 And Ending December 31, 2002</v>
      </c>
      <c r="C5" s="93"/>
      <c r="D5" s="93"/>
      <c r="E5" s="93"/>
      <c r="F5" s="93"/>
      <c r="G5" s="93"/>
      <c r="H5" s="93"/>
      <c r="I5" s="94"/>
      <c r="L5" s="73">
        <f>DATE(YEAR(L4+367),MONTH(L4+367),1)-1</f>
        <v>37621</v>
      </c>
    </row>
    <row r="6" spans="2:9" ht="16.5" thickBot="1">
      <c r="B6" s="96" t="s">
        <v>65</v>
      </c>
      <c r="C6" s="97"/>
      <c r="D6" s="97"/>
      <c r="E6" s="97"/>
      <c r="F6" s="97"/>
      <c r="G6" s="97"/>
      <c r="H6" s="97"/>
      <c r="I6" s="98"/>
    </row>
    <row r="7" spans="2:9" ht="15.75" thickBot="1">
      <c r="B7" s="23"/>
      <c r="C7" s="24"/>
      <c r="D7" s="90" t="s">
        <v>29</v>
      </c>
      <c r="E7" s="95"/>
      <c r="F7" s="91"/>
      <c r="G7" s="90" t="s">
        <v>30</v>
      </c>
      <c r="H7" s="95"/>
      <c r="I7" s="91"/>
    </row>
    <row r="8" spans="2:9" ht="15.75">
      <c r="B8" s="28"/>
      <c r="C8" s="29"/>
      <c r="D8" s="30"/>
      <c r="E8" s="31"/>
      <c r="F8" s="32" t="s">
        <v>31</v>
      </c>
      <c r="G8" s="30" t="s">
        <v>32</v>
      </c>
      <c r="H8" s="31" t="s">
        <v>33</v>
      </c>
      <c r="I8" s="32" t="s">
        <v>31</v>
      </c>
    </row>
    <row r="9" spans="2:9" ht="15.75">
      <c r="B9" s="28"/>
      <c r="C9" s="29"/>
      <c r="D9" s="33" t="s">
        <v>32</v>
      </c>
      <c r="E9" s="34" t="s">
        <v>33</v>
      </c>
      <c r="F9" s="22" t="s">
        <v>34</v>
      </c>
      <c r="G9" s="33" t="s">
        <v>35</v>
      </c>
      <c r="H9" s="34" t="s">
        <v>35</v>
      </c>
      <c r="I9" s="22" t="s">
        <v>34</v>
      </c>
    </row>
    <row r="10" spans="2:9" ht="15.75">
      <c r="B10" s="28"/>
      <c r="C10" s="29"/>
      <c r="D10" s="33" t="s">
        <v>36</v>
      </c>
      <c r="E10" s="34" t="s">
        <v>36</v>
      </c>
      <c r="F10" s="22" t="s">
        <v>37</v>
      </c>
      <c r="G10" s="33" t="s">
        <v>38</v>
      </c>
      <c r="H10" s="34" t="s">
        <v>38</v>
      </c>
      <c r="I10" s="22" t="s">
        <v>37</v>
      </c>
    </row>
    <row r="11" spans="2:14" ht="16.5" thickBot="1">
      <c r="B11" s="25" t="s">
        <v>39</v>
      </c>
      <c r="C11" s="27" t="s">
        <v>40</v>
      </c>
      <c r="D11" s="25" t="s">
        <v>41</v>
      </c>
      <c r="E11" s="26" t="s">
        <v>42</v>
      </c>
      <c r="F11" s="35" t="s">
        <v>33</v>
      </c>
      <c r="G11" s="33" t="s">
        <v>41</v>
      </c>
      <c r="H11" s="34" t="s">
        <v>42</v>
      </c>
      <c r="I11" s="22" t="s">
        <v>33</v>
      </c>
      <c r="L11" s="2" t="s">
        <v>0</v>
      </c>
      <c r="N11" s="2" t="s">
        <v>0</v>
      </c>
    </row>
    <row r="12" spans="1:15" ht="15.75">
      <c r="A12" s="85"/>
      <c r="B12" s="30">
        <v>2002</v>
      </c>
      <c r="C12" s="36">
        <v>1</v>
      </c>
      <c r="D12" s="37">
        <f>SUMIF('TEST YEAR OBSERVATIONS'!$A$8:$A$949,'SCHEDULE 2-4'!$L12,'TEST YEAR OBSERVATIONS'!$H$8:$H$949)</f>
        <v>971.0514756900501</v>
      </c>
      <c r="E12" s="38">
        <f>SUMIF('1971-2000 MONTHLY NORMAL'!$C$8:$C$19,'SCHEDULE 2-4'!$C12,'1971-2000 MONTHLY NORMAL'!$H$8:$H$19)</f>
        <v>1175.670634800338</v>
      </c>
      <c r="F12" s="74">
        <f>E12-D12</f>
        <v>204.6191591102878</v>
      </c>
      <c r="G12" s="40">
        <f>DMAX('TEST YEAR OBSERVATIONS'!$A$7:$J$949,"HDD",N11:N12)</f>
        <v>51.59467137569273</v>
      </c>
      <c r="H12" s="41">
        <f>VLOOKUP("max",'1971-2000 RANKED AVG HDD'!B$40:N$41,C12+1)</f>
        <v>62.43147863666013</v>
      </c>
      <c r="I12" s="42">
        <f>H12-G12</f>
        <v>10.836807260967404</v>
      </c>
      <c r="L12">
        <f>100*B12+C12</f>
        <v>200201</v>
      </c>
      <c r="N12">
        <f>$L12</f>
        <v>200201</v>
      </c>
      <c r="O12" s="2" t="s">
        <v>0</v>
      </c>
    </row>
    <row r="13" spans="1:16" ht="15.75">
      <c r="A13" s="85"/>
      <c r="B13" s="33">
        <v>2002</v>
      </c>
      <c r="C13" s="43">
        <v>2</v>
      </c>
      <c r="D13" s="44">
        <f>SUMIF('TEST YEAR OBSERVATIONS'!$A$8:$A$949,'SCHEDULE 2-4'!$L13,'TEST YEAR OBSERVATIONS'!$H$8:$H$949)</f>
        <v>802.2669553228174</v>
      </c>
      <c r="E13" s="45">
        <f>SUMIF('1971-2000 MONTHLY NORMAL'!$C$8:$C$19,'SCHEDULE 2-4'!$C13,'1971-2000 MONTHLY NORMAL'!$H$8:$H$19)</f>
        <v>903.245158040633</v>
      </c>
      <c r="F13" s="75">
        <f aca="true" t="shared" si="0" ref="F13:F23">E13-D13</f>
        <v>100.97820271781563</v>
      </c>
      <c r="G13" s="77">
        <f>DMAX('TEST YEAR OBSERVATIONS'!$A$7:$J$949,"HDD",O12:O13)</f>
        <v>49.11201605674654</v>
      </c>
      <c r="H13" s="46">
        <f>VLOOKUP("max",'1971-2000 RANKED AVG HDD'!B$40:N$41,C13+1)</f>
        <v>59.97473825271628</v>
      </c>
      <c r="I13" s="47">
        <f aca="true" t="shared" si="1" ref="I13:I23">H13-G13</f>
        <v>10.862722195969738</v>
      </c>
      <c r="L13">
        <f aca="true" t="shared" si="2" ref="L13:L23">100*B13+C13</f>
        <v>200202</v>
      </c>
      <c r="O13">
        <f>$L13</f>
        <v>200202</v>
      </c>
      <c r="P13" s="2" t="s">
        <v>0</v>
      </c>
    </row>
    <row r="14" spans="1:17" ht="15.75">
      <c r="A14" s="85"/>
      <c r="B14" s="33">
        <v>2002</v>
      </c>
      <c r="C14" s="43">
        <v>3</v>
      </c>
      <c r="D14" s="44">
        <f>SUMIF('TEST YEAR OBSERVATIONS'!$A$8:$A$949,'SCHEDULE 2-4'!$L14,'TEST YEAR OBSERVATIONS'!$H$8:$H$949)</f>
        <v>817.463514974286</v>
      </c>
      <c r="E14" s="45">
        <f>SUMIF('1971-2000 MONTHLY NORMAL'!$C$8:$C$19,'SCHEDULE 2-4'!$C14,'1971-2000 MONTHLY NORMAL'!$H$8:$H$19)</f>
        <v>666.2635164144242</v>
      </c>
      <c r="F14" s="75">
        <f t="shared" si="0"/>
        <v>-151.1999985598618</v>
      </c>
      <c r="G14" s="77">
        <f>DMAX('TEST YEAR OBSERVATIONS'!$A$7:$J$949,"HDD",P13:P14)</f>
        <v>54.6996611168849</v>
      </c>
      <c r="H14" s="46">
        <f>VLOOKUP("max",'1971-2000 RANKED AVG HDD'!B$40:N$41,C14+1)</f>
        <v>42.923103627050075</v>
      </c>
      <c r="I14" s="47">
        <f t="shared" si="1"/>
        <v>-11.776557489834822</v>
      </c>
      <c r="L14">
        <f t="shared" si="2"/>
        <v>200203</v>
      </c>
      <c r="P14">
        <f>$L14</f>
        <v>200203</v>
      </c>
      <c r="Q14" s="2" t="s">
        <v>0</v>
      </c>
    </row>
    <row r="15" spans="1:18" ht="15.75">
      <c r="A15" s="85"/>
      <c r="B15" s="33">
        <v>2002</v>
      </c>
      <c r="C15" s="43">
        <v>4</v>
      </c>
      <c r="D15" s="44">
        <f>SUMIF('TEST YEAR OBSERVATIONS'!$A$8:$A$949,'SCHEDULE 2-4'!$L15,'TEST YEAR OBSERVATIONS'!$H$8:$H$949)</f>
        <v>300.52702429059366</v>
      </c>
      <c r="E15" s="45">
        <f>SUMIF('1971-2000 MONTHLY NORMAL'!$C$8:$C$19,'SCHEDULE 2-4'!$C15,'1971-2000 MONTHLY NORMAL'!$H$8:$H$19)</f>
        <v>359.49008940140106</v>
      </c>
      <c r="F15" s="75">
        <f t="shared" si="0"/>
        <v>58.963065110807406</v>
      </c>
      <c r="G15" s="77">
        <f>DMAX('TEST YEAR OBSERVATIONS'!$A$7:$J$949,"HDD",Q14:Q15)</f>
        <v>27.45141732353808</v>
      </c>
      <c r="H15" s="46">
        <f>VLOOKUP("max",'1971-2000 RANKED AVG HDD'!B$40:N$41,C15+1)</f>
        <v>30.762723760629804</v>
      </c>
      <c r="I15" s="47">
        <f t="shared" si="1"/>
        <v>3.311306437091723</v>
      </c>
      <c r="L15">
        <f t="shared" si="2"/>
        <v>200204</v>
      </c>
      <c r="Q15">
        <f>$L15</f>
        <v>200204</v>
      </c>
      <c r="R15" s="2" t="s">
        <v>0</v>
      </c>
    </row>
    <row r="16" spans="1:19" ht="15.75">
      <c r="A16" s="85"/>
      <c r="B16" s="33">
        <v>2002</v>
      </c>
      <c r="C16" s="43">
        <v>5</v>
      </c>
      <c r="D16" s="44">
        <f>SUMIF('TEST YEAR OBSERVATIONS'!$A$8:$A$949,'SCHEDULE 2-4'!$L16,'TEST YEAR OBSERVATIONS'!$H$8:$H$949)</f>
        <v>173.00131473545977</v>
      </c>
      <c r="E16" s="45">
        <f>SUMIF('1971-2000 MONTHLY NORMAL'!$C$8:$C$19,'SCHEDULE 2-4'!$C16,'1971-2000 MONTHLY NORMAL'!$H$8:$H$19)</f>
        <v>119.10282792920988</v>
      </c>
      <c r="F16" s="75">
        <f t="shared" si="0"/>
        <v>-53.89848680624989</v>
      </c>
      <c r="G16" s="77">
        <f>DMAX('TEST YEAR OBSERVATIONS'!$A$7:$J$949,"HDD",R15:R16)</f>
        <v>15.87284438475443</v>
      </c>
      <c r="H16" s="46">
        <f>VLOOKUP("max",'1971-2000 RANKED AVG HDD'!B$40:N$41,C16+1)</f>
        <v>16.409538172786412</v>
      </c>
      <c r="I16" s="47">
        <f t="shared" si="1"/>
        <v>0.5366937880319824</v>
      </c>
      <c r="L16">
        <f t="shared" si="2"/>
        <v>200205</v>
      </c>
      <c r="R16">
        <f>$L16</f>
        <v>200205</v>
      </c>
      <c r="S16" s="2" t="s">
        <v>0</v>
      </c>
    </row>
    <row r="17" spans="1:20" ht="15.75">
      <c r="A17" s="85"/>
      <c r="B17" s="33">
        <v>2002</v>
      </c>
      <c r="C17" s="43">
        <v>6</v>
      </c>
      <c r="D17" s="44">
        <f>SUMIF('TEST YEAR OBSERVATIONS'!$A$8:$A$949,'SCHEDULE 2-4'!$L17,'TEST YEAR OBSERVATIONS'!$H$8:$H$949)</f>
        <v>2.7646459743485137</v>
      </c>
      <c r="E17" s="45">
        <f>SUMIF('1971-2000 MONTHLY NORMAL'!$C$8:$C$19,'SCHEDULE 2-4'!$C17,'1971-2000 MONTHLY NORMAL'!$H$8:$H$19)</f>
        <v>12.53985085768001</v>
      </c>
      <c r="F17" s="75">
        <f t="shared" si="0"/>
        <v>9.775204883331497</v>
      </c>
      <c r="G17" s="77">
        <f>DMAX('TEST YEAR OBSERVATIONS'!$A$7:$J$949,"HDD",S16:S17)</f>
        <v>1.8022655735849844</v>
      </c>
      <c r="H17" s="46">
        <f>VLOOKUP("max",'1971-2000 RANKED AVG HDD'!B$40:N$41,C17+1)</f>
        <v>4.956811600244981</v>
      </c>
      <c r="I17" s="47">
        <f t="shared" si="1"/>
        <v>3.1545460266599967</v>
      </c>
      <c r="L17">
        <f t="shared" si="2"/>
        <v>200206</v>
      </c>
      <c r="S17">
        <f>$L17</f>
        <v>200206</v>
      </c>
      <c r="T17" s="2" t="s">
        <v>0</v>
      </c>
    </row>
    <row r="18" spans="1:21" ht="15.75">
      <c r="A18" s="85"/>
      <c r="B18" s="33">
        <v>2002</v>
      </c>
      <c r="C18" s="43">
        <v>7</v>
      </c>
      <c r="D18" s="44">
        <f>SUMIF('TEST YEAR OBSERVATIONS'!$A$8:$A$949,'SCHEDULE 2-4'!$L18,'TEST YEAR OBSERVATIONS'!$H$8:$H$949)</f>
        <v>0</v>
      </c>
      <c r="E18" s="45">
        <f>SUMIF('1971-2000 MONTHLY NORMAL'!$C$8:$C$19,'SCHEDULE 2-4'!$C18,'1971-2000 MONTHLY NORMAL'!$H$8:$H$19)</f>
        <v>1.5022359382030945</v>
      </c>
      <c r="F18" s="75">
        <f t="shared" si="0"/>
        <v>1.5022359382030945</v>
      </c>
      <c r="G18" s="77">
        <f>DMAX('TEST YEAR OBSERVATIONS'!$A$7:$J$949,"HDD",T17:T18)</f>
        <v>0</v>
      </c>
      <c r="H18" s="46">
        <f>VLOOKUP("max",'1971-2000 RANKED AVG HDD'!B$40:N$41,C18+1)</f>
        <v>1.4913375060202068</v>
      </c>
      <c r="I18" s="47">
        <f t="shared" si="1"/>
        <v>1.4913375060202068</v>
      </c>
      <c r="L18">
        <f t="shared" si="2"/>
        <v>200207</v>
      </c>
      <c r="T18">
        <f>$L18</f>
        <v>200207</v>
      </c>
      <c r="U18" s="2" t="s">
        <v>0</v>
      </c>
    </row>
    <row r="19" spans="1:22" ht="15.75">
      <c r="A19" s="85"/>
      <c r="B19" s="33">
        <v>2002</v>
      </c>
      <c r="C19" s="43">
        <v>8</v>
      </c>
      <c r="D19" s="44">
        <f>SUMIF('TEST YEAR OBSERVATIONS'!$A$8:$A$949,'SCHEDULE 2-4'!$L19,'TEST YEAR OBSERVATIONS'!$H$8:$H$949)</f>
        <v>0</v>
      </c>
      <c r="E19" s="45">
        <f>SUMIF('1971-2000 MONTHLY NORMAL'!$C$8:$C$19,'SCHEDULE 2-4'!$C19,'1971-2000 MONTHLY NORMAL'!$H$8:$H$19)</f>
        <v>2.9614053380382597</v>
      </c>
      <c r="F19" s="75">
        <f t="shared" si="0"/>
        <v>2.9614053380382597</v>
      </c>
      <c r="G19" s="77">
        <f>DMAX('TEST YEAR OBSERVATIONS'!$A$7:$J$949,"HDD",U18:U19)</f>
        <v>0</v>
      </c>
      <c r="H19" s="46">
        <f>VLOOKUP("max",'1971-2000 RANKED AVG HDD'!B$40:N$41,C19+1)</f>
        <v>1.7182949002276222</v>
      </c>
      <c r="I19" s="47">
        <f t="shared" si="1"/>
        <v>1.7182949002276222</v>
      </c>
      <c r="L19">
        <f t="shared" si="2"/>
        <v>200208</v>
      </c>
      <c r="U19">
        <f>$L19</f>
        <v>200208</v>
      </c>
      <c r="V19" s="2" t="s">
        <v>0</v>
      </c>
    </row>
    <row r="20" spans="1:23" ht="15.75">
      <c r="A20" s="85"/>
      <c r="B20" s="33">
        <v>2002</v>
      </c>
      <c r="C20" s="43">
        <v>9</v>
      </c>
      <c r="D20" s="44">
        <f>SUMIF('TEST YEAR OBSERVATIONS'!$A$8:$A$949,'SCHEDULE 2-4'!$L20,'TEST YEAR OBSERVATIONS'!$H$8:$H$949)</f>
        <v>24.153807670431704</v>
      </c>
      <c r="E20" s="45">
        <f>SUMIF('1971-2000 MONTHLY NORMAL'!$C$8:$C$19,'SCHEDULE 2-4'!$C20,'1971-2000 MONTHLY NORMAL'!$H$8:$H$19)</f>
        <v>79.65115527036257</v>
      </c>
      <c r="F20" s="75">
        <f t="shared" si="0"/>
        <v>55.49734759993086</v>
      </c>
      <c r="G20" s="77">
        <f>DMAX('TEST YEAR OBSERVATIONS'!$A$7:$J$949,"HDD",V19:V20)</f>
        <v>8.006664502738163</v>
      </c>
      <c r="H20" s="46">
        <f>VLOOKUP("max",'1971-2000 RANKED AVG HDD'!B$40:N$41,C20+1)</f>
        <v>16.798059777808</v>
      </c>
      <c r="I20" s="47">
        <f t="shared" si="1"/>
        <v>8.791395275069837</v>
      </c>
      <c r="L20">
        <f t="shared" si="2"/>
        <v>200209</v>
      </c>
      <c r="V20">
        <f>$L20</f>
        <v>200209</v>
      </c>
      <c r="W20" s="2" t="s">
        <v>0</v>
      </c>
    </row>
    <row r="21" spans="1:24" ht="15.75">
      <c r="A21" s="85"/>
      <c r="B21" s="33">
        <v>2002</v>
      </c>
      <c r="C21" s="43">
        <v>10</v>
      </c>
      <c r="D21" s="44">
        <f>SUMIF('TEST YEAR OBSERVATIONS'!$A$8:$A$949,'SCHEDULE 2-4'!$L21,'TEST YEAR OBSERVATIONS'!$H$8:$H$949)</f>
        <v>440.6810523243867</v>
      </c>
      <c r="E21" s="45">
        <f>SUMIF('1971-2000 MONTHLY NORMAL'!$C$8:$C$19,'SCHEDULE 2-4'!$C21,'1971-2000 MONTHLY NORMAL'!$H$8:$H$19)</f>
        <v>290.9505778177412</v>
      </c>
      <c r="F21" s="75">
        <f t="shared" si="0"/>
        <v>-149.73047450664552</v>
      </c>
      <c r="G21" s="77">
        <f>DMAX('TEST YEAR OBSERVATIONS'!$A$7:$J$949,"HDD",W20:W21)</f>
        <v>26.446801604483497</v>
      </c>
      <c r="H21" s="46">
        <f>VLOOKUP("max",'1971-2000 RANKED AVG HDD'!B$40:N$41,C21+1)</f>
        <v>26.457232952795078</v>
      </c>
      <c r="I21" s="47">
        <f t="shared" si="1"/>
        <v>0.01043134831158099</v>
      </c>
      <c r="L21">
        <f t="shared" si="2"/>
        <v>200210</v>
      </c>
      <c r="W21">
        <f>$L21</f>
        <v>200210</v>
      </c>
      <c r="X21" s="2" t="s">
        <v>0</v>
      </c>
    </row>
    <row r="22" spans="1:25" ht="15.75">
      <c r="A22" s="85"/>
      <c r="B22" s="33">
        <v>2002</v>
      </c>
      <c r="C22" s="43">
        <v>11</v>
      </c>
      <c r="D22" s="44">
        <f>SUMIF('TEST YEAR OBSERVATIONS'!$A$8:$A$949,'SCHEDULE 2-4'!$L22,'TEST YEAR OBSERVATIONS'!$H$8:$H$949)</f>
        <v>730.5502234901386</v>
      </c>
      <c r="E22" s="45">
        <f>SUMIF('1971-2000 MONTHLY NORMAL'!$C$8:$C$19,'SCHEDULE 2-4'!$C22,'1971-2000 MONTHLY NORMAL'!$H$8:$H$19)</f>
        <v>655.8509556713952</v>
      </c>
      <c r="F22" s="75">
        <f t="shared" si="0"/>
        <v>-74.69926781874335</v>
      </c>
      <c r="G22" s="77">
        <f>DMAX('TEST YEAR OBSERVATIONS'!$A$7:$J$949,"HDD",X21:X22)</f>
        <v>38.21949381940329</v>
      </c>
      <c r="H22" s="46">
        <f>VLOOKUP("max",'1971-2000 RANKED AVG HDD'!B$40:N$41,C22+1)</f>
        <v>41.80764110093227</v>
      </c>
      <c r="I22" s="47">
        <f t="shared" si="1"/>
        <v>3.5881472815289825</v>
      </c>
      <c r="L22">
        <f t="shared" si="2"/>
        <v>200211</v>
      </c>
      <c r="X22">
        <f>$L22</f>
        <v>200211</v>
      </c>
      <c r="Y22" s="2" t="s">
        <v>0</v>
      </c>
    </row>
    <row r="23" spans="1:25" ht="16.5" thickBot="1">
      <c r="A23" s="85"/>
      <c r="B23" s="25">
        <v>2002</v>
      </c>
      <c r="C23" s="27">
        <v>12</v>
      </c>
      <c r="D23" s="48">
        <f>SUMIF('TEST YEAR OBSERVATIONS'!$A$8:$A$949,'SCHEDULE 2-4'!$L23,'TEST YEAR OBSERVATIONS'!$H$8:$H$949)</f>
        <v>913.8487145966905</v>
      </c>
      <c r="E23" s="49">
        <f>SUMIF('1971-2000 MONTHLY NORMAL'!$C$8:$C$19,'SCHEDULE 2-4'!$C23,'1971-2000 MONTHLY NORMAL'!$H$8:$H$19)</f>
        <v>1023.8327451889016</v>
      </c>
      <c r="F23" s="76">
        <f t="shared" si="0"/>
        <v>109.98403059221118</v>
      </c>
      <c r="G23" s="79">
        <f>DMAX('TEST YEAR OBSERVATIONS'!$A$7:$J$949,"HDD",Y22:Y23)</f>
        <v>43.89452933066118</v>
      </c>
      <c r="H23" s="71">
        <f>VLOOKUP("max",'1971-2000 RANKED AVG HDD'!B$40:N$41,C23+1)</f>
        <v>61.745235206508355</v>
      </c>
      <c r="I23" s="51">
        <f t="shared" si="1"/>
        <v>17.850705875847176</v>
      </c>
      <c r="L23">
        <f t="shared" si="2"/>
        <v>200212</v>
      </c>
      <c r="Y23">
        <f>$L23</f>
        <v>200212</v>
      </c>
    </row>
    <row r="24" spans="1:9" ht="15.75">
      <c r="A24" s="85"/>
      <c r="B24" s="33"/>
      <c r="C24" s="43"/>
      <c r="D24" s="37"/>
      <c r="E24" s="38"/>
      <c r="F24" s="39"/>
      <c r="G24" s="77"/>
      <c r="H24" s="46"/>
      <c r="I24" s="78"/>
    </row>
    <row r="25" spans="1:9" ht="16.5" thickBot="1">
      <c r="A25" s="85"/>
      <c r="B25" s="90" t="s">
        <v>43</v>
      </c>
      <c r="C25" s="91"/>
      <c r="D25" s="48">
        <f>SUM(D12:D23)</f>
        <v>5176.308729069203</v>
      </c>
      <c r="E25" s="49">
        <f>SUM(E12:E23)</f>
        <v>5291.061152668329</v>
      </c>
      <c r="F25" s="50">
        <f>E25-D25</f>
        <v>114.7524235991259</v>
      </c>
      <c r="G25" s="80">
        <f>MAX(G12:G23)</f>
        <v>54.6996611168849</v>
      </c>
      <c r="H25" s="81">
        <f>MAX(H12:H23)</f>
        <v>62.43147863666013</v>
      </c>
      <c r="I25" s="51">
        <f>H25-G25</f>
        <v>7.731817519775234</v>
      </c>
    </row>
    <row r="32" ht="13.5" thickBot="1"/>
    <row r="33" spans="2:9" ht="12.75">
      <c r="B33" s="5"/>
      <c r="C33" s="20"/>
      <c r="D33" s="20"/>
      <c r="E33" s="20"/>
      <c r="F33" s="20"/>
      <c r="G33" s="20"/>
      <c r="H33" s="20"/>
      <c r="I33" s="21"/>
    </row>
    <row r="34" spans="2:9" ht="15.75">
      <c r="B34" s="92" t="str">
        <f>B3</f>
        <v>Aquila MPS Southern System, Missouri, Monthly Summary Statistics</v>
      </c>
      <c r="C34" s="93"/>
      <c r="D34" s="93"/>
      <c r="E34" s="93"/>
      <c r="F34" s="93"/>
      <c r="G34" s="93"/>
      <c r="H34" s="93"/>
      <c r="I34" s="94"/>
    </row>
    <row r="35" spans="2:9" ht="15.75">
      <c r="B35" s="92" t="s">
        <v>64</v>
      </c>
      <c r="C35" s="93"/>
      <c r="D35" s="93"/>
      <c r="E35" s="93"/>
      <c r="F35" s="93"/>
      <c r="G35" s="93"/>
      <c r="H35" s="93"/>
      <c r="I35" s="94"/>
    </row>
    <row r="36" spans="2:9" ht="15.75">
      <c r="B36" s="92" t="str">
        <f>B5</f>
        <v>For The 12 Calendar Months Beginning January 01, 2002 And Ending December 31, 2002</v>
      </c>
      <c r="C36" s="93"/>
      <c r="D36" s="93"/>
      <c r="E36" s="93"/>
      <c r="F36" s="93"/>
      <c r="G36" s="93"/>
      <c r="H36" s="93"/>
      <c r="I36" s="94"/>
    </row>
    <row r="37" spans="2:9" ht="16.5" thickBot="1">
      <c r="B37" s="96" t="str">
        <f>B6</f>
        <v>Based on Weather from Kansas City, Marshall, Nevada and Sedalia, Missouri</v>
      </c>
      <c r="C37" s="97"/>
      <c r="D37" s="97"/>
      <c r="E37" s="97"/>
      <c r="F37" s="97"/>
      <c r="G37" s="97"/>
      <c r="H37" s="97"/>
      <c r="I37" s="98"/>
    </row>
    <row r="38" spans="2:9" ht="15.75" thickBot="1">
      <c r="B38" s="23"/>
      <c r="C38" s="24"/>
      <c r="D38" s="90" t="s">
        <v>62</v>
      </c>
      <c r="E38" s="95"/>
      <c r="F38" s="91"/>
      <c r="G38" s="90" t="s">
        <v>63</v>
      </c>
      <c r="H38" s="95"/>
      <c r="I38" s="91"/>
    </row>
    <row r="39" spans="2:9" ht="15.75">
      <c r="B39" s="28"/>
      <c r="C39" s="52"/>
      <c r="D39" s="30"/>
      <c r="E39" s="31"/>
      <c r="F39" s="32" t="s">
        <v>31</v>
      </c>
      <c r="G39" s="30" t="s">
        <v>32</v>
      </c>
      <c r="H39" s="31" t="s">
        <v>33</v>
      </c>
      <c r="I39" s="32" t="s">
        <v>31</v>
      </c>
    </row>
    <row r="40" spans="2:9" ht="15.75">
      <c r="B40" s="28"/>
      <c r="C40" s="52"/>
      <c r="D40" s="33" t="s">
        <v>32</v>
      </c>
      <c r="E40" s="34" t="s">
        <v>33</v>
      </c>
      <c r="F40" s="22" t="s">
        <v>34</v>
      </c>
      <c r="G40" s="33" t="s">
        <v>35</v>
      </c>
      <c r="H40" s="34" t="s">
        <v>35</v>
      </c>
      <c r="I40" s="22" t="s">
        <v>34</v>
      </c>
    </row>
    <row r="41" spans="2:9" ht="15.75">
      <c r="B41" s="28"/>
      <c r="C41" s="52"/>
      <c r="D41" s="33" t="s">
        <v>44</v>
      </c>
      <c r="E41" s="34" t="s">
        <v>44</v>
      </c>
      <c r="F41" s="22" t="s">
        <v>37</v>
      </c>
      <c r="G41" s="33" t="s">
        <v>38</v>
      </c>
      <c r="H41" s="34" t="s">
        <v>38</v>
      </c>
      <c r="I41" s="22" t="s">
        <v>37</v>
      </c>
    </row>
    <row r="42" spans="2:14" ht="16.5" thickBot="1">
      <c r="B42" s="25" t="s">
        <v>39</v>
      </c>
      <c r="C42" s="26" t="s">
        <v>40</v>
      </c>
      <c r="D42" s="33" t="s">
        <v>50</v>
      </c>
      <c r="E42" s="34" t="s">
        <v>51</v>
      </c>
      <c r="F42" s="22" t="s">
        <v>33</v>
      </c>
      <c r="G42" s="33" t="s">
        <v>50</v>
      </c>
      <c r="H42" s="34" t="s">
        <v>51</v>
      </c>
      <c r="I42" s="22" t="s">
        <v>33</v>
      </c>
      <c r="L42" s="2" t="s">
        <v>0</v>
      </c>
      <c r="N42" s="2" t="s">
        <v>0</v>
      </c>
    </row>
    <row r="43" spans="2:15" ht="15.75">
      <c r="B43" s="30">
        <f aca="true" t="shared" si="3" ref="B43:B54">B12</f>
        <v>2002</v>
      </c>
      <c r="C43" s="34">
        <f aca="true" t="shared" si="4" ref="C43:C54">C12</f>
        <v>1</v>
      </c>
      <c r="D43" s="53">
        <f>SUMIF('TEST YEAR OBSERVATIONS'!$A$8:$A$949,'SCHEDULE 2-4'!$L43,'TEST YEAR OBSERVATIONS'!$G$8:$G$949)/COUNTIF('TEST YEAR OBSERVATIONS'!$A$8:$A$949,'SCHEDULE 2-4'!$L43)</f>
        <v>33.675758848708064</v>
      </c>
      <c r="E43" s="54">
        <f>SUMIF('1971-2000 MONTHLY NORMAL'!$C$8:$C$19,'SCHEDULE 2-4'!$C43,'1971-2000 MONTHLY NORMAL'!$G$8:$G$19)</f>
        <v>27.075140812892325</v>
      </c>
      <c r="F43" s="82">
        <f aca="true" t="shared" si="5" ref="F43:F54">E43-D43</f>
        <v>-6.600618035815739</v>
      </c>
      <c r="G43" s="40">
        <f>DMIN('TEST YEAR OBSERVATIONS'!$A$7:$J$949,"tavg",N42:N43)</f>
        <v>13.40532862430727</v>
      </c>
      <c r="H43" s="41">
        <f>VLOOKUP("min",'1971-2000 RANKED AVG TAVG'!B$40:N$41,C43+1)</f>
        <v>2.568521363339851</v>
      </c>
      <c r="I43" s="42">
        <f>H43-G43</f>
        <v>-10.836807260967419</v>
      </c>
      <c r="L43">
        <f>100*B43+C43</f>
        <v>200201</v>
      </c>
      <c r="N43">
        <f>$L43</f>
        <v>200201</v>
      </c>
      <c r="O43" s="2" t="s">
        <v>0</v>
      </c>
    </row>
    <row r="44" spans="2:16" ht="15.75">
      <c r="B44" s="33">
        <f t="shared" si="3"/>
        <v>2002</v>
      </c>
      <c r="C44" s="34">
        <f t="shared" si="4"/>
        <v>2</v>
      </c>
      <c r="D44" s="55">
        <f>SUMIF('TEST YEAR OBSERVATIONS'!$A$8:$A$949,'SCHEDULE 2-4'!$L44,'TEST YEAR OBSERVATIONS'!$G$8:$G$949)/COUNTIF('TEST YEAR OBSERVATIONS'!$A$8:$A$949,'SCHEDULE 2-4'!$L44)</f>
        <v>36.34760873847081</v>
      </c>
      <c r="E44" s="56">
        <f>SUMIF('1971-2000 MONTHLY NORMAL'!$C$8:$C$19,'SCHEDULE 2-4'!$C44,'1971-2000 MONTHLY NORMAL'!$G$8:$G$19)</f>
        <v>32.741470661114995</v>
      </c>
      <c r="F44" s="83">
        <f t="shared" si="5"/>
        <v>-3.6061380773558156</v>
      </c>
      <c r="G44" s="77">
        <f>DMIN('TEST YEAR OBSERVATIONS'!$A$7:$J$949,"tavg",O43:O44)</f>
        <v>15.887983943253456</v>
      </c>
      <c r="H44" s="46">
        <f>VLOOKUP("min",'1971-2000 RANKED AVG TAVG'!B$40:N$41,C44+1)</f>
        <v>5.025261747283712</v>
      </c>
      <c r="I44" s="47">
        <f aca="true" t="shared" si="6" ref="I44:I54">H44-G44</f>
        <v>-10.862722195969745</v>
      </c>
      <c r="L44">
        <f aca="true" t="shared" si="7" ref="L44:L54">100*B44+C44</f>
        <v>200202</v>
      </c>
      <c r="O44">
        <f>$L44</f>
        <v>200202</v>
      </c>
      <c r="P44" s="2" t="s">
        <v>0</v>
      </c>
    </row>
    <row r="45" spans="2:17" ht="15.75">
      <c r="B45" s="33">
        <f t="shared" si="3"/>
        <v>2002</v>
      </c>
      <c r="C45" s="34">
        <f t="shared" si="4"/>
        <v>3</v>
      </c>
      <c r="D45" s="55">
        <f>SUMIF('TEST YEAR OBSERVATIONS'!$A$8:$A$949,'SCHEDULE 2-4'!$L45,'TEST YEAR OBSERVATIONS'!$G$8:$G$949)/COUNTIF('TEST YEAR OBSERVATIONS'!$A$8:$A$949,'SCHEDULE 2-4'!$L45)</f>
        <v>38.63020919437786</v>
      </c>
      <c r="E45" s="56">
        <f>SUMIF('1971-2000 MONTHLY NORMAL'!$C$8:$C$19,'SCHEDULE 2-4'!$C45,'1971-2000 MONTHLY NORMAL'!$G$8:$G$19)</f>
        <v>43.59630001407775</v>
      </c>
      <c r="F45" s="83">
        <f t="shared" si="5"/>
        <v>4.966090819699886</v>
      </c>
      <c r="G45" s="77">
        <f>DMIN('TEST YEAR OBSERVATIONS'!$A$7:$J$949,"tavg",P44:P45)</f>
        <v>10.300338883115105</v>
      </c>
      <c r="H45" s="46">
        <f>VLOOKUP("min",'1971-2000 RANKED AVG TAVG'!B$40:N$41,C45+1)</f>
        <v>22.07689637294992</v>
      </c>
      <c r="I45" s="47">
        <f t="shared" si="6"/>
        <v>11.776557489834817</v>
      </c>
      <c r="L45">
        <f t="shared" si="7"/>
        <v>200203</v>
      </c>
      <c r="P45">
        <f>$L45</f>
        <v>200203</v>
      </c>
      <c r="Q45" s="2" t="s">
        <v>0</v>
      </c>
    </row>
    <row r="46" spans="2:18" ht="15.75">
      <c r="B46" s="33">
        <f t="shared" si="3"/>
        <v>2002</v>
      </c>
      <c r="C46" s="34">
        <f t="shared" si="4"/>
        <v>4</v>
      </c>
      <c r="D46" s="55">
        <f>SUMIF('TEST YEAR OBSERVATIONS'!$A$8:$A$949,'SCHEDULE 2-4'!$L46,'TEST YEAR OBSERVATIONS'!$G$8:$G$949)/COUNTIF('TEST YEAR OBSERVATIONS'!$A$8:$A$949,'SCHEDULE 2-4'!$L46)</f>
        <v>56.51378998180512</v>
      </c>
      <c r="E46" s="56">
        <f>SUMIF('1971-2000 MONTHLY NORMAL'!$C$8:$C$19,'SCHEDULE 2-4'!$C46,'1971-2000 MONTHLY NORMAL'!$G$8:$G$19)</f>
        <v>53.616177255115275</v>
      </c>
      <c r="F46" s="83">
        <f t="shared" si="5"/>
        <v>-2.897612726689843</v>
      </c>
      <c r="G46" s="77">
        <f>DMIN('TEST YEAR OBSERVATIONS'!$A$7:$J$949,"tavg",Q45:Q46)</f>
        <v>37.54858267646192</v>
      </c>
      <c r="H46" s="46">
        <f>VLOOKUP("min",'1971-2000 RANKED AVG TAVG'!B$40:N$41,C46+1)</f>
        <v>34.237276239370196</v>
      </c>
      <c r="I46" s="47">
        <f t="shared" si="6"/>
        <v>-3.311306437091723</v>
      </c>
      <c r="L46">
        <f t="shared" si="7"/>
        <v>200204</v>
      </c>
      <c r="Q46">
        <f>$L46</f>
        <v>200204</v>
      </c>
      <c r="R46" s="2" t="s">
        <v>0</v>
      </c>
    </row>
    <row r="47" spans="2:19" ht="15.75">
      <c r="B47" s="33">
        <f t="shared" si="3"/>
        <v>2002</v>
      </c>
      <c r="C47" s="34">
        <f t="shared" si="4"/>
        <v>5</v>
      </c>
      <c r="D47" s="55">
        <f>SUMIF('TEST YEAR OBSERVATIONS'!$A$8:$A$949,'SCHEDULE 2-4'!$L47,'TEST YEAR OBSERVATIONS'!$G$8:$G$949)/COUNTIF('TEST YEAR OBSERVATIONS'!$A$8:$A$949,'SCHEDULE 2-4'!$L47)</f>
        <v>60.58802075373299</v>
      </c>
      <c r="E47" s="56">
        <f>SUMIF('1971-2000 MONTHLY NORMAL'!$C$8:$C$19,'SCHEDULE 2-4'!$C47,'1971-2000 MONTHLY NORMAL'!$G$8:$G$19)</f>
        <v>63.57177333142095</v>
      </c>
      <c r="F47" s="83">
        <f t="shared" si="5"/>
        <v>2.9837525776879588</v>
      </c>
      <c r="G47" s="77">
        <f>DMIN('TEST YEAR OBSERVATIONS'!$A$7:$J$949,"tavg",R46:R47)</f>
        <v>49.12715561524557</v>
      </c>
      <c r="H47" s="46">
        <f>VLOOKUP("min",'1971-2000 RANKED AVG TAVG'!B$40:N$41,C47+1)</f>
        <v>48.59046182721358</v>
      </c>
      <c r="I47" s="47">
        <f t="shared" si="6"/>
        <v>-0.5366937880319895</v>
      </c>
      <c r="L47">
        <f t="shared" si="7"/>
        <v>200205</v>
      </c>
      <c r="R47">
        <f>$L47</f>
        <v>200205</v>
      </c>
      <c r="S47" s="2" t="s">
        <v>0</v>
      </c>
    </row>
    <row r="48" spans="2:20" ht="15.75">
      <c r="B48" s="33">
        <f t="shared" si="3"/>
        <v>2002</v>
      </c>
      <c r="C48" s="34">
        <f t="shared" si="4"/>
        <v>6</v>
      </c>
      <c r="D48" s="55">
        <f>SUMIF('TEST YEAR OBSERVATIONS'!$A$8:$A$949,'SCHEDULE 2-4'!$L48,'TEST YEAR OBSERVATIONS'!$G$8:$G$949)/COUNTIF('TEST YEAR OBSERVATIONS'!$A$8:$A$949,'SCHEDULE 2-4'!$L48)</f>
        <v>75.09325042906333</v>
      </c>
      <c r="E48" s="56">
        <f>SUMIF('1971-2000 MONTHLY NORMAL'!$C$8:$C$19,'SCHEDULE 2-4'!$C48,'1971-2000 MONTHLY NORMAL'!$G$8:$G$19)</f>
        <v>72.81245757150533</v>
      </c>
      <c r="F48" s="83">
        <f t="shared" si="5"/>
        <v>-2.280792857557998</v>
      </c>
      <c r="G48" s="77">
        <f>DMIN('TEST YEAR OBSERVATIONS'!$A$7:$J$949,"tavg",S47:S48)</f>
        <v>64.08664151347939</v>
      </c>
      <c r="H48" s="46">
        <f>VLOOKUP("min",'1971-2000 RANKED AVG TAVG'!B$40:N$41,C48+1)</f>
        <v>60.0520916602394</v>
      </c>
      <c r="I48" s="47">
        <f t="shared" si="6"/>
        <v>-4.034549853239994</v>
      </c>
      <c r="L48">
        <f t="shared" si="7"/>
        <v>200206</v>
      </c>
      <c r="S48">
        <f>$L48</f>
        <v>200206</v>
      </c>
      <c r="T48" s="2" t="s">
        <v>0</v>
      </c>
    </row>
    <row r="49" spans="2:21" ht="15.75">
      <c r="B49" s="33">
        <f t="shared" si="3"/>
        <v>2002</v>
      </c>
      <c r="C49" s="34">
        <f t="shared" si="4"/>
        <v>7</v>
      </c>
      <c r="D49" s="55">
        <f>SUMIF('TEST YEAR OBSERVATIONS'!$A$8:$A$949,'SCHEDULE 2-4'!$L49,'TEST YEAR OBSERVATIONS'!$G$8:$G$949)/COUNTIF('TEST YEAR OBSERVATIONS'!$A$8:$A$949,'SCHEDULE 2-4'!$L49)</f>
        <v>79.69103313240944</v>
      </c>
      <c r="E49" s="56">
        <f>SUMIF('1971-2000 MONTHLY NORMAL'!$C$8:$C$19,'SCHEDULE 2-4'!$C49,'1971-2000 MONTHLY NORMAL'!$G$8:$G$19)</f>
        <v>77.76727287663279</v>
      </c>
      <c r="F49" s="83">
        <f t="shared" si="5"/>
        <v>-1.9237602557766564</v>
      </c>
      <c r="G49" s="77">
        <f>DMIN('TEST YEAR OBSERVATIONS'!$A$7:$J$949,"tavg",T48:T49)</f>
        <v>70.45332763565003</v>
      </c>
      <c r="H49" s="46">
        <f>VLOOKUP("min",'1971-2000 RANKED AVG TAVG'!B$40:N$41,C49+1)</f>
        <v>63.94952580571195</v>
      </c>
      <c r="I49" s="72">
        <f t="shared" si="6"/>
        <v>-6.503801829938077</v>
      </c>
      <c r="L49">
        <f t="shared" si="7"/>
        <v>200207</v>
      </c>
      <c r="T49">
        <f>$L49</f>
        <v>200207</v>
      </c>
      <c r="U49" s="2" t="s">
        <v>0</v>
      </c>
    </row>
    <row r="50" spans="2:22" ht="15.75">
      <c r="B50" s="33">
        <f t="shared" si="3"/>
        <v>2002</v>
      </c>
      <c r="C50" s="34">
        <f t="shared" si="4"/>
        <v>8</v>
      </c>
      <c r="D50" s="55">
        <f>SUMIF('TEST YEAR OBSERVATIONS'!$A$8:$A$949,'SCHEDULE 2-4'!$L50,'TEST YEAR OBSERVATIONS'!$G$8:$G$949)/COUNTIF('TEST YEAR OBSERVATIONS'!$A$8:$A$949,'SCHEDULE 2-4'!$L50)</f>
        <v>77.50919166895852</v>
      </c>
      <c r="E50" s="56">
        <f>SUMIF('1971-2000 MONTHLY NORMAL'!$C$8:$C$19,'SCHEDULE 2-4'!$C50,'1971-2000 MONTHLY NORMAL'!$G$8:$G$19)</f>
        <v>75.8652419829539</v>
      </c>
      <c r="F50" s="83">
        <f t="shared" si="5"/>
        <v>-1.6439496860046177</v>
      </c>
      <c r="G50" s="77">
        <f>DMIN('TEST YEAR OBSERVATIONS'!$A$7:$J$949,"tavg",U49:U50)</f>
        <v>67.02916985548333</v>
      </c>
      <c r="H50" s="46">
        <f>VLOOKUP("min",'1971-2000 RANKED AVG TAVG'!B$40:N$41,C50+1)</f>
        <v>65.17962626924668</v>
      </c>
      <c r="I50" s="47">
        <f t="shared" si="6"/>
        <v>-1.8495435862366492</v>
      </c>
      <c r="L50">
        <f t="shared" si="7"/>
        <v>200208</v>
      </c>
      <c r="U50">
        <f>$L50</f>
        <v>200208</v>
      </c>
      <c r="V50" s="2" t="s">
        <v>0</v>
      </c>
    </row>
    <row r="51" spans="2:23" ht="15.75">
      <c r="B51" s="33">
        <f t="shared" si="3"/>
        <v>2002</v>
      </c>
      <c r="C51" s="34">
        <f t="shared" si="4"/>
        <v>9</v>
      </c>
      <c r="D51" s="55">
        <f>SUMIF('TEST YEAR OBSERVATIONS'!$A$8:$A$949,'SCHEDULE 2-4'!$L51,'TEST YEAR OBSERVATIONS'!$G$8:$G$949)/COUNTIF('TEST YEAR OBSERVATIONS'!$A$8:$A$949,'SCHEDULE 2-4'!$L51)</f>
        <v>71.38282381750736</v>
      </c>
      <c r="E51" s="56">
        <f>SUMIF('1971-2000 MONTHLY NORMAL'!$C$8:$C$19,'SCHEDULE 2-4'!$C51,'1971-2000 MONTHLY NORMAL'!$G$8:$G$19)</f>
        <v>67.5505705227277</v>
      </c>
      <c r="F51" s="83">
        <f t="shared" si="5"/>
        <v>-3.8322532947796617</v>
      </c>
      <c r="G51" s="77">
        <f>DMIN('TEST YEAR OBSERVATIONS'!$A$7:$J$949,"tavg",V50:V51)</f>
        <v>56.99333549726184</v>
      </c>
      <c r="H51" s="46">
        <f>VLOOKUP("min",'1971-2000 RANKED AVG TAVG'!B$40:N$41,C51+1)</f>
        <v>48.20194022219201</v>
      </c>
      <c r="I51" s="47">
        <f t="shared" si="6"/>
        <v>-8.791395275069831</v>
      </c>
      <c r="L51">
        <f t="shared" si="7"/>
        <v>200209</v>
      </c>
      <c r="V51">
        <f>$L51</f>
        <v>200209</v>
      </c>
      <c r="W51" s="2" t="s">
        <v>0</v>
      </c>
    </row>
    <row r="52" spans="2:24" ht="15.75">
      <c r="B52" s="33">
        <f t="shared" si="3"/>
        <v>2002</v>
      </c>
      <c r="C52" s="34">
        <f t="shared" si="4"/>
        <v>10</v>
      </c>
      <c r="D52" s="55">
        <f>SUMIF('TEST YEAR OBSERVATIONS'!$A$8:$A$949,'SCHEDULE 2-4'!$L52,'TEST YEAR OBSERVATIONS'!$G$8:$G$949)/COUNTIF('TEST YEAR OBSERVATIONS'!$A$8:$A$949,'SCHEDULE 2-4'!$L52)</f>
        <v>51.90663356157048</v>
      </c>
      <c r="E52" s="56">
        <f>SUMIF('1971-2000 MONTHLY NORMAL'!$C$8:$C$19,'SCHEDULE 2-4'!$C52,'1971-2000 MONTHLY NORMAL'!$G$8:$G$19)</f>
        <v>56.39711381777218</v>
      </c>
      <c r="F52" s="83">
        <f t="shared" si="5"/>
        <v>4.4904802562017</v>
      </c>
      <c r="G52" s="77">
        <f>DMIN('TEST YEAR OBSERVATIONS'!$A$7:$J$949,"tavg",W51:W52)</f>
        <v>38.5531983955165</v>
      </c>
      <c r="H52" s="46">
        <f>VLOOKUP("min",'1971-2000 RANKED AVG TAVG'!B$40:N$41,C52+1)</f>
        <v>38.54276704720492</v>
      </c>
      <c r="I52" s="47">
        <f t="shared" si="6"/>
        <v>-0.010431348311584543</v>
      </c>
      <c r="L52">
        <f t="shared" si="7"/>
        <v>200210</v>
      </c>
      <c r="W52">
        <f>$L52</f>
        <v>200210</v>
      </c>
      <c r="X52" s="2" t="s">
        <v>0</v>
      </c>
    </row>
    <row r="53" spans="2:25" ht="15.75">
      <c r="B53" s="33">
        <f t="shared" si="3"/>
        <v>2002</v>
      </c>
      <c r="C53" s="34">
        <f t="shared" si="4"/>
        <v>11</v>
      </c>
      <c r="D53" s="55">
        <f>SUMIF('TEST YEAR OBSERVATIONS'!$A$8:$A$949,'SCHEDULE 2-4'!$L53,'TEST YEAR OBSERVATIONS'!$G$8:$G$949)/COUNTIF('TEST YEAR OBSERVATIONS'!$A$8:$A$949,'SCHEDULE 2-4'!$L53)</f>
        <v>40.64832588366203</v>
      </c>
      <c r="E53" s="56">
        <f>SUMIF('1971-2000 MONTHLY NORMAL'!$C$8:$C$19,'SCHEDULE 2-4'!$C53,'1971-2000 MONTHLY NORMAL'!$G$8:$G$19)</f>
        <v>43.180777048858126</v>
      </c>
      <c r="F53" s="83">
        <f t="shared" si="5"/>
        <v>2.5324511651960933</v>
      </c>
      <c r="G53" s="77">
        <f>DMIN('TEST YEAR OBSERVATIONS'!$A$7:$J$949,"tavg",X52:X53)</f>
        <v>26.78050618059671</v>
      </c>
      <c r="H53" s="46">
        <f>VLOOKUP("min",'1971-2000 RANKED AVG TAVG'!B$40:N$41,C53+1)</f>
        <v>23.192358899067727</v>
      </c>
      <c r="I53" s="47">
        <f t="shared" si="6"/>
        <v>-3.5881472815289825</v>
      </c>
      <c r="L53">
        <f t="shared" si="7"/>
        <v>200211</v>
      </c>
      <c r="X53">
        <f>$L53</f>
        <v>200211</v>
      </c>
      <c r="Y53" s="2" t="s">
        <v>0</v>
      </c>
    </row>
    <row r="54" spans="2:25" ht="16.5" thickBot="1">
      <c r="B54" s="25">
        <f t="shared" si="3"/>
        <v>2002</v>
      </c>
      <c r="C54" s="26">
        <f t="shared" si="4"/>
        <v>12</v>
      </c>
      <c r="D54" s="58">
        <f>SUMIF('TEST YEAR OBSERVATIONS'!$A$8:$A$949,'SCHEDULE 2-4'!$L54,'TEST YEAR OBSERVATIONS'!$G$8:$G$949)/COUNTIF('TEST YEAR OBSERVATIONS'!$A$8:$A$949,'SCHEDULE 2-4'!$L54)</f>
        <v>35.52100920655838</v>
      </c>
      <c r="E54" s="59">
        <f>SUMIF('1971-2000 MONTHLY NORMAL'!$C$8:$C$19,'SCHEDULE 2-4'!$C54,'1971-2000 MONTHLY NORMAL'!$G$8:$G$19)</f>
        <v>31.973365388965824</v>
      </c>
      <c r="F54" s="84">
        <f t="shared" si="5"/>
        <v>-3.547643817592558</v>
      </c>
      <c r="G54" s="79">
        <f>DMIN('TEST YEAR OBSERVATIONS'!$A$7:$J$949,"tavg",Y53:Y54)</f>
        <v>21.10547066933882</v>
      </c>
      <c r="H54" s="71">
        <f>VLOOKUP("min",'1971-2000 RANKED AVG TAVG'!B$40:N$41,C54+1)</f>
        <v>3.2547647934916406</v>
      </c>
      <c r="I54" s="51">
        <f t="shared" si="6"/>
        <v>-17.85070587584718</v>
      </c>
      <c r="L54">
        <f t="shared" si="7"/>
        <v>200212</v>
      </c>
      <c r="Y54">
        <f>$L54</f>
        <v>200212</v>
      </c>
    </row>
    <row r="55" spans="2:9" ht="15.75">
      <c r="B55" s="33"/>
      <c r="C55" s="34"/>
      <c r="D55" s="55"/>
      <c r="E55" s="56"/>
      <c r="F55" s="57"/>
      <c r="G55" s="77"/>
      <c r="H55" s="46"/>
      <c r="I55" s="78"/>
    </row>
    <row r="56" spans="2:9" ht="16.5" thickBot="1">
      <c r="B56" s="90" t="s">
        <v>43</v>
      </c>
      <c r="C56" s="95"/>
      <c r="D56" s="58">
        <f>AVERAGE('TEST YEAR OBSERVATIONS'!G373:G737)</f>
        <v>54.87686656272356</v>
      </c>
      <c r="E56" s="59">
        <f>AVERAGE('1971-2000 daily normals'!G8:G372)</f>
        <v>53.95943316554411</v>
      </c>
      <c r="F56" s="60">
        <f>E56-D56</f>
        <v>-0.917433397179451</v>
      </c>
      <c r="G56" s="80">
        <f>MIN(G43:G54)</f>
        <v>10.300338883115105</v>
      </c>
      <c r="H56" s="81">
        <f>MIN(H43:H54)</f>
        <v>2.568521363339851</v>
      </c>
      <c r="I56" s="51">
        <f>H56-G56</f>
        <v>-7.7318175197752534</v>
      </c>
    </row>
    <row r="64" spans="8:9" ht="12.75">
      <c r="H64" s="99" t="s">
        <v>61</v>
      </c>
      <c r="I64" s="99"/>
    </row>
    <row r="65" spans="8:9" ht="12.75">
      <c r="H65" s="99"/>
      <c r="I65" s="99"/>
    </row>
  </sheetData>
  <mergeCells count="15">
    <mergeCell ref="H64:I65"/>
    <mergeCell ref="B36:I36"/>
    <mergeCell ref="D38:F38"/>
    <mergeCell ref="G38:I38"/>
    <mergeCell ref="B56:C56"/>
    <mergeCell ref="B37:I37"/>
    <mergeCell ref="B25:C25"/>
    <mergeCell ref="B34:I34"/>
    <mergeCell ref="B35:I35"/>
    <mergeCell ref="B3:I3"/>
    <mergeCell ref="B4:I4"/>
    <mergeCell ref="B5:I5"/>
    <mergeCell ref="D7:F7"/>
    <mergeCell ref="G7:I7"/>
    <mergeCell ref="B6:I6"/>
  </mergeCells>
  <conditionalFormatting sqref="G12:G23">
    <cfRule type="cellIs" priority="1" dxfId="0" operator="equal" stopIfTrue="1">
      <formula>$G$25</formula>
    </cfRule>
  </conditionalFormatting>
  <conditionalFormatting sqref="H12:H23">
    <cfRule type="cellIs" priority="2" dxfId="0" operator="equal" stopIfTrue="1">
      <formula>$H$25</formula>
    </cfRule>
  </conditionalFormatting>
  <conditionalFormatting sqref="G43:G54">
    <cfRule type="cellIs" priority="3" dxfId="0" operator="equal" stopIfTrue="1">
      <formula>$G$56</formula>
    </cfRule>
  </conditionalFormatting>
  <conditionalFormatting sqref="H43:H54">
    <cfRule type="cellIs" priority="4" dxfId="0" operator="equal" stopIfTrue="1">
      <formula>$H$56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1"/>
  <sheetViews>
    <sheetView workbookViewId="0" topLeftCell="A1">
      <selection activeCell="A8" sqref="A8:J1071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>
      <c r="A5" s="1"/>
      <c r="B5" s="1" t="s">
        <v>60</v>
      </c>
      <c r="C5" s="1"/>
      <c r="D5" s="1"/>
      <c r="E5" s="1"/>
      <c r="F5" s="1"/>
      <c r="G5" s="1"/>
      <c r="H5" s="1"/>
      <c r="I5" s="1"/>
      <c r="J5" s="1"/>
      <c r="K5" s="2"/>
    </row>
    <row r="6" spans="1:11" ht="12.75">
      <c r="A6" s="1"/>
      <c r="B6" s="100"/>
      <c r="C6" s="100"/>
      <c r="D6" s="100"/>
      <c r="E6" s="1">
        <v>1</v>
      </c>
      <c r="F6" s="1">
        <v>2</v>
      </c>
      <c r="G6" s="1">
        <v>3</v>
      </c>
      <c r="H6" s="1"/>
      <c r="I6" s="1"/>
      <c r="J6" s="1">
        <v>4</v>
      </c>
      <c r="K6" s="2"/>
    </row>
    <row r="7" spans="1:11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/>
    </row>
    <row r="8" spans="1:11" ht="12.75">
      <c r="A8" s="3">
        <v>200101</v>
      </c>
      <c r="B8" s="1">
        <v>2001</v>
      </c>
      <c r="C8" s="1">
        <v>1</v>
      </c>
      <c r="D8" s="1">
        <v>1</v>
      </c>
      <c r="E8" s="4">
        <v>16.33990452906265</v>
      </c>
      <c r="F8" s="4">
        <v>-4.655801363274957</v>
      </c>
      <c r="G8" s="4">
        <v>5.842051582893847</v>
      </c>
      <c r="H8" s="4">
        <v>59.157948417106155</v>
      </c>
      <c r="I8" s="4">
        <v>0</v>
      </c>
      <c r="J8" s="4">
        <v>0</v>
      </c>
      <c r="K8" s="2"/>
    </row>
    <row r="9" spans="1:11" ht="12.75">
      <c r="A9" s="3">
        <v>200101</v>
      </c>
      <c r="B9" s="1">
        <v>2001</v>
      </c>
      <c r="C9" s="1">
        <v>1</v>
      </c>
      <c r="D9" s="1">
        <v>2</v>
      </c>
      <c r="E9" s="4">
        <v>14.92179185191582</v>
      </c>
      <c r="F9" s="4">
        <v>-10.772352736228036</v>
      </c>
      <c r="G9" s="4">
        <v>2.074719557843893</v>
      </c>
      <c r="H9" s="4">
        <v>62.92528044215611</v>
      </c>
      <c r="I9" s="4">
        <v>0</v>
      </c>
      <c r="J9" s="4">
        <v>0</v>
      </c>
      <c r="K9" s="2"/>
    </row>
    <row r="10" spans="1:11" ht="12.75">
      <c r="A10" s="3">
        <v>200101</v>
      </c>
      <c r="B10" s="1">
        <v>2001</v>
      </c>
      <c r="C10" s="1">
        <v>1</v>
      </c>
      <c r="D10" s="1">
        <v>3</v>
      </c>
      <c r="E10" s="4">
        <v>23.777814174128746</v>
      </c>
      <c r="F10" s="4">
        <v>-6.518925937065417</v>
      </c>
      <c r="G10" s="4">
        <v>8.629444118531664</v>
      </c>
      <c r="H10" s="4">
        <v>56.370555881468334</v>
      </c>
      <c r="I10" s="4">
        <v>0</v>
      </c>
      <c r="J10" s="4">
        <v>0</v>
      </c>
      <c r="K10" s="2"/>
    </row>
    <row r="11" spans="1:11" ht="12.75">
      <c r="A11" s="3">
        <v>200101</v>
      </c>
      <c r="B11" s="1">
        <v>2001</v>
      </c>
      <c r="C11" s="1">
        <v>1</v>
      </c>
      <c r="D11" s="1">
        <v>4</v>
      </c>
      <c r="E11" s="4">
        <v>34.5612505918543</v>
      </c>
      <c r="F11" s="4">
        <v>10.60147881682742</v>
      </c>
      <c r="G11" s="4">
        <v>22.581364704340857</v>
      </c>
      <c r="H11" s="4">
        <v>42.418635295659136</v>
      </c>
      <c r="I11" s="4">
        <v>0</v>
      </c>
      <c r="J11" s="4">
        <v>0</v>
      </c>
      <c r="K11" s="2"/>
    </row>
    <row r="12" spans="1:11" ht="12.75">
      <c r="A12" s="3">
        <v>200101</v>
      </c>
      <c r="B12" s="1">
        <v>2001</v>
      </c>
      <c r="C12" s="1">
        <v>1</v>
      </c>
      <c r="D12" s="1">
        <v>5</v>
      </c>
      <c r="E12" s="4">
        <v>41.182681226530555</v>
      </c>
      <c r="F12" s="4">
        <v>11.433856745947844</v>
      </c>
      <c r="G12" s="4">
        <v>26.308268986239202</v>
      </c>
      <c r="H12" s="4">
        <v>38.6917310137608</v>
      </c>
      <c r="I12" s="4">
        <v>0</v>
      </c>
      <c r="J12" s="4">
        <v>0</v>
      </c>
      <c r="K12" s="2"/>
    </row>
    <row r="13" spans="1:11" ht="12.75">
      <c r="A13" s="3">
        <v>200101</v>
      </c>
      <c r="B13" s="1">
        <v>2001</v>
      </c>
      <c r="C13" s="1">
        <v>1</v>
      </c>
      <c r="D13" s="1">
        <v>6</v>
      </c>
      <c r="E13" s="4">
        <v>43.62990569043713</v>
      </c>
      <c r="F13" s="4">
        <v>23.384831853821666</v>
      </c>
      <c r="G13" s="4">
        <v>33.5073687721294</v>
      </c>
      <c r="H13" s="4">
        <v>31.492631227870604</v>
      </c>
      <c r="I13" s="4">
        <v>0</v>
      </c>
      <c r="J13" s="4">
        <v>0</v>
      </c>
      <c r="K13" s="2"/>
    </row>
    <row r="14" spans="1:11" ht="12.75">
      <c r="A14" s="3">
        <v>200101</v>
      </c>
      <c r="B14" s="1">
        <v>2001</v>
      </c>
      <c r="C14" s="1">
        <v>1</v>
      </c>
      <c r="D14" s="1">
        <v>7</v>
      </c>
      <c r="E14" s="4">
        <v>46.50744917497744</v>
      </c>
      <c r="F14" s="4">
        <v>25.33500591109827</v>
      </c>
      <c r="G14" s="4">
        <v>35.92122754303786</v>
      </c>
      <c r="H14" s="4">
        <v>29.07877245696214</v>
      </c>
      <c r="I14" s="4">
        <v>0</v>
      </c>
      <c r="J14" s="4">
        <v>0</v>
      </c>
      <c r="K14" s="2"/>
    </row>
    <row r="15" spans="1:11" ht="12.75">
      <c r="A15" s="3">
        <v>200101</v>
      </c>
      <c r="B15" s="1">
        <v>2001</v>
      </c>
      <c r="C15" s="1">
        <v>1</v>
      </c>
      <c r="D15" s="1">
        <v>8</v>
      </c>
      <c r="E15" s="4">
        <v>40.014052631108754</v>
      </c>
      <c r="F15" s="4">
        <v>23.91705403964754</v>
      </c>
      <c r="G15" s="4">
        <v>31.965553335378146</v>
      </c>
      <c r="H15" s="4">
        <v>33.03444666462185</v>
      </c>
      <c r="I15" s="4">
        <v>0</v>
      </c>
      <c r="J15" s="4">
        <v>0</v>
      </c>
      <c r="K15" s="2"/>
    </row>
    <row r="16" spans="1:11" ht="12.75">
      <c r="A16" s="3">
        <v>200101</v>
      </c>
      <c r="B16" s="1">
        <v>2001</v>
      </c>
      <c r="C16" s="1">
        <v>1</v>
      </c>
      <c r="D16" s="1">
        <v>9</v>
      </c>
      <c r="E16" s="4">
        <v>35.57421927345604</v>
      </c>
      <c r="F16" s="4">
        <v>16.56863574234163</v>
      </c>
      <c r="G16" s="4">
        <v>26.071427507898832</v>
      </c>
      <c r="H16" s="4">
        <v>38.92857249210117</v>
      </c>
      <c r="I16" s="4">
        <v>0</v>
      </c>
      <c r="J16" s="4">
        <v>0</v>
      </c>
      <c r="K16" s="2"/>
    </row>
    <row r="17" spans="1:11" ht="12.75">
      <c r="A17" s="3">
        <v>200101</v>
      </c>
      <c r="B17" s="1">
        <v>2001</v>
      </c>
      <c r="C17" s="1">
        <v>1</v>
      </c>
      <c r="D17" s="1">
        <v>10</v>
      </c>
      <c r="E17" s="4">
        <v>39.718435181904</v>
      </c>
      <c r="F17" s="4">
        <v>18.049787230241</v>
      </c>
      <c r="G17" s="4">
        <v>28.884111206072497</v>
      </c>
      <c r="H17" s="4">
        <v>36.1158887939275</v>
      </c>
      <c r="I17" s="4">
        <v>0</v>
      </c>
      <c r="J17" s="4">
        <v>0</v>
      </c>
      <c r="K17" s="2"/>
    </row>
    <row r="18" spans="1:11" ht="12.75">
      <c r="A18" s="3">
        <v>200101</v>
      </c>
      <c r="B18" s="1">
        <v>2001</v>
      </c>
      <c r="C18" s="1">
        <v>1</v>
      </c>
      <c r="D18" s="1">
        <v>11</v>
      </c>
      <c r="E18" s="4">
        <v>47.07720757930848</v>
      </c>
      <c r="F18" s="4">
        <v>23.679648252429207</v>
      </c>
      <c r="G18" s="4">
        <v>35.37842791586884</v>
      </c>
      <c r="H18" s="4">
        <v>29.62157208413116</v>
      </c>
      <c r="I18" s="4">
        <v>0</v>
      </c>
      <c r="J18" s="4">
        <v>0.01631751978058956</v>
      </c>
      <c r="K18" s="2"/>
    </row>
    <row r="19" spans="1:11" ht="12.75">
      <c r="A19" s="3">
        <v>200101</v>
      </c>
      <c r="B19" s="1">
        <v>2001</v>
      </c>
      <c r="C19" s="1">
        <v>1</v>
      </c>
      <c r="D19" s="1">
        <v>12</v>
      </c>
      <c r="E19" s="4">
        <v>39.64102808441703</v>
      </c>
      <c r="F19" s="4">
        <v>30.388884752939916</v>
      </c>
      <c r="G19" s="4">
        <v>35.01495641867847</v>
      </c>
      <c r="H19" s="4">
        <v>29.985043581321527</v>
      </c>
      <c r="I19" s="4">
        <v>0</v>
      </c>
      <c r="J19" s="4">
        <v>0.024059510019088237</v>
      </c>
      <c r="K19" s="2"/>
    </row>
    <row r="20" spans="1:11" ht="12.75">
      <c r="A20" s="3">
        <v>200101</v>
      </c>
      <c r="B20" s="1">
        <v>2001</v>
      </c>
      <c r="C20" s="1">
        <v>1</v>
      </c>
      <c r="D20" s="1">
        <v>13</v>
      </c>
      <c r="E20" s="4">
        <v>38.808849673475095</v>
      </c>
      <c r="F20" s="4">
        <v>30.983017131762402</v>
      </c>
      <c r="G20" s="4">
        <v>34.89593340261875</v>
      </c>
      <c r="H20" s="4">
        <v>30.104066597381248</v>
      </c>
      <c r="I20" s="4">
        <v>0</v>
      </c>
      <c r="J20" s="4">
        <v>0.09786533416317013</v>
      </c>
      <c r="K20" s="2"/>
    </row>
    <row r="21" spans="1:11" ht="12.75">
      <c r="A21" s="3">
        <v>200101</v>
      </c>
      <c r="B21" s="1">
        <v>2001</v>
      </c>
      <c r="C21" s="1">
        <v>1</v>
      </c>
      <c r="D21" s="1">
        <v>14</v>
      </c>
      <c r="E21" s="4">
        <v>44.54799901134275</v>
      </c>
      <c r="F21" s="4">
        <v>30.757939781244694</v>
      </c>
      <c r="G21" s="4">
        <v>37.65296939629373</v>
      </c>
      <c r="H21" s="4">
        <v>27.347030603706273</v>
      </c>
      <c r="I21" s="4">
        <v>0</v>
      </c>
      <c r="J21" s="4">
        <v>0.08279885291936785</v>
      </c>
      <c r="K21" s="2"/>
    </row>
    <row r="22" spans="1:11" ht="12.75">
      <c r="A22" s="3">
        <v>200101</v>
      </c>
      <c r="B22" s="1">
        <v>2001</v>
      </c>
      <c r="C22" s="1">
        <v>1</v>
      </c>
      <c r="D22" s="1">
        <v>15</v>
      </c>
      <c r="E22" s="4">
        <v>41.2579591374859</v>
      </c>
      <c r="F22" s="4">
        <v>26.004776524750675</v>
      </c>
      <c r="G22" s="4">
        <v>33.63136783111828</v>
      </c>
      <c r="H22" s="4">
        <v>31.368632168881717</v>
      </c>
      <c r="I22" s="4">
        <v>0</v>
      </c>
      <c r="J22" s="4">
        <v>0</v>
      </c>
      <c r="K22" s="2"/>
    </row>
    <row r="23" spans="1:11" ht="12.75">
      <c r="A23" s="3">
        <v>200101</v>
      </c>
      <c r="B23" s="1">
        <v>2001</v>
      </c>
      <c r="C23" s="1">
        <v>1</v>
      </c>
      <c r="D23" s="1">
        <v>16</v>
      </c>
      <c r="E23" s="4">
        <v>37.28899463683224</v>
      </c>
      <c r="F23" s="4">
        <v>23.65158170269409</v>
      </c>
      <c r="G23" s="4">
        <v>30.47028816976317</v>
      </c>
      <c r="H23" s="4">
        <v>34.52971183023683</v>
      </c>
      <c r="I23" s="4">
        <v>0</v>
      </c>
      <c r="J23" s="4">
        <v>0</v>
      </c>
      <c r="K23" s="2"/>
    </row>
    <row r="24" spans="1:11" ht="12.75">
      <c r="A24" s="3">
        <v>200101</v>
      </c>
      <c r="B24" s="1">
        <v>2001</v>
      </c>
      <c r="C24" s="1">
        <v>1</v>
      </c>
      <c r="D24" s="1">
        <v>17</v>
      </c>
      <c r="E24" s="4">
        <v>31.06946210494656</v>
      </c>
      <c r="F24" s="4">
        <v>23.298508973851206</v>
      </c>
      <c r="G24" s="4">
        <v>27.183985539398883</v>
      </c>
      <c r="H24" s="4">
        <v>37.81601446060111</v>
      </c>
      <c r="I24" s="4">
        <v>0</v>
      </c>
      <c r="J24" s="4">
        <v>0.0011956499081323011</v>
      </c>
      <c r="K24" s="2"/>
    </row>
    <row r="25" spans="1:11" ht="12.75">
      <c r="A25" s="3">
        <v>200101</v>
      </c>
      <c r="B25" s="1">
        <v>2001</v>
      </c>
      <c r="C25" s="1">
        <v>1</v>
      </c>
      <c r="D25" s="1">
        <v>18</v>
      </c>
      <c r="E25" s="4">
        <v>32.49813435613697</v>
      </c>
      <c r="F25" s="4">
        <v>17.850161847955235</v>
      </c>
      <c r="G25" s="4">
        <v>25.174148102046104</v>
      </c>
      <c r="H25" s="4">
        <v>39.825851897953896</v>
      </c>
      <c r="I25" s="4">
        <v>0</v>
      </c>
      <c r="J25" s="4">
        <v>0</v>
      </c>
      <c r="K25" s="2"/>
    </row>
    <row r="26" spans="1:11" ht="12.75">
      <c r="A26" s="3">
        <v>200101</v>
      </c>
      <c r="B26" s="1">
        <v>2001</v>
      </c>
      <c r="C26" s="1">
        <v>1</v>
      </c>
      <c r="D26" s="1">
        <v>19</v>
      </c>
      <c r="E26" s="4">
        <v>40.415182440017986</v>
      </c>
      <c r="F26" s="4">
        <v>14.912232846647946</v>
      </c>
      <c r="G26" s="4">
        <v>27.663707643332966</v>
      </c>
      <c r="H26" s="4">
        <v>37.33629235666703</v>
      </c>
      <c r="I26" s="4">
        <v>0</v>
      </c>
      <c r="J26" s="4">
        <v>0</v>
      </c>
      <c r="K26" s="2"/>
    </row>
    <row r="27" spans="1:11" ht="12.75">
      <c r="A27" s="3">
        <v>200101</v>
      </c>
      <c r="B27" s="1">
        <v>2001</v>
      </c>
      <c r="C27" s="1">
        <v>1</v>
      </c>
      <c r="D27" s="1">
        <v>20</v>
      </c>
      <c r="E27" s="4">
        <v>24.58007974771373</v>
      </c>
      <c r="F27" s="4">
        <v>11.481228912864157</v>
      </c>
      <c r="G27" s="4">
        <v>18.030654330288943</v>
      </c>
      <c r="H27" s="4">
        <v>46.96934566971105</v>
      </c>
      <c r="I27" s="4">
        <v>0</v>
      </c>
      <c r="J27" s="4">
        <v>0</v>
      </c>
      <c r="K27" s="2"/>
    </row>
    <row r="28" spans="1:11" ht="12.75">
      <c r="A28" s="3">
        <v>200101</v>
      </c>
      <c r="B28" s="1">
        <v>2001</v>
      </c>
      <c r="C28" s="1">
        <v>1</v>
      </c>
      <c r="D28" s="1">
        <v>21</v>
      </c>
      <c r="E28" s="4">
        <v>30.206248194658272</v>
      </c>
      <c r="F28" s="4">
        <v>14.583009984842574</v>
      </c>
      <c r="G28" s="4">
        <v>22.394629089750424</v>
      </c>
      <c r="H28" s="4">
        <v>42.605370910249576</v>
      </c>
      <c r="I28" s="4">
        <v>0</v>
      </c>
      <c r="J28" s="4">
        <v>0</v>
      </c>
      <c r="K28" s="2"/>
    </row>
    <row r="29" spans="1:11" ht="12.75">
      <c r="A29" s="3">
        <v>200101</v>
      </c>
      <c r="B29" s="1">
        <v>2001</v>
      </c>
      <c r="C29" s="1">
        <v>1</v>
      </c>
      <c r="D29" s="1">
        <v>22</v>
      </c>
      <c r="E29" s="4">
        <v>38.73064152539092</v>
      </c>
      <c r="F29" s="4">
        <v>15.49889669425179</v>
      </c>
      <c r="G29" s="4">
        <v>27.114769109821356</v>
      </c>
      <c r="H29" s="4">
        <v>37.88523089017865</v>
      </c>
      <c r="I29" s="4">
        <v>0</v>
      </c>
      <c r="J29" s="4">
        <v>0</v>
      </c>
      <c r="K29" s="2"/>
    </row>
    <row r="30" spans="1:11" ht="12.75">
      <c r="A30" s="3">
        <v>200101</v>
      </c>
      <c r="B30" s="1">
        <v>2001</v>
      </c>
      <c r="C30" s="1">
        <v>1</v>
      </c>
      <c r="D30" s="1">
        <v>23</v>
      </c>
      <c r="E30" s="4">
        <v>45.76829983710979</v>
      </c>
      <c r="F30" s="4">
        <v>17.379292990956166</v>
      </c>
      <c r="G30" s="4">
        <v>31.573796414032977</v>
      </c>
      <c r="H30" s="4">
        <v>33.42620358596702</v>
      </c>
      <c r="I30" s="4">
        <v>0</v>
      </c>
      <c r="J30" s="4">
        <v>0</v>
      </c>
      <c r="K30" s="2"/>
    </row>
    <row r="31" spans="1:11" ht="12.75">
      <c r="A31" s="3">
        <v>200101</v>
      </c>
      <c r="B31" s="1">
        <v>2001</v>
      </c>
      <c r="C31" s="1">
        <v>1</v>
      </c>
      <c r="D31" s="1">
        <v>24</v>
      </c>
      <c r="E31" s="4">
        <v>42.722166469630054</v>
      </c>
      <c r="F31" s="4">
        <v>20.76054840698135</v>
      </c>
      <c r="G31" s="4">
        <v>31.741357438305705</v>
      </c>
      <c r="H31" s="4">
        <v>33.2586425616943</v>
      </c>
      <c r="I31" s="4">
        <v>0</v>
      </c>
      <c r="J31" s="4">
        <v>0</v>
      </c>
      <c r="K31" s="2"/>
    </row>
    <row r="32" spans="1:11" ht="12.75">
      <c r="A32" s="3">
        <v>200101</v>
      </c>
      <c r="B32" s="1">
        <v>2001</v>
      </c>
      <c r="C32" s="1">
        <v>1</v>
      </c>
      <c r="D32" s="1">
        <v>25</v>
      </c>
      <c r="E32" s="4">
        <v>38.9207466148912</v>
      </c>
      <c r="F32" s="4">
        <v>9.906693983782446</v>
      </c>
      <c r="G32" s="4">
        <v>24.413720299336823</v>
      </c>
      <c r="H32" s="4">
        <v>40.58627970066317</v>
      </c>
      <c r="I32" s="4">
        <v>0</v>
      </c>
      <c r="J32" s="4">
        <v>0.015508905359892078</v>
      </c>
      <c r="K32" s="2"/>
    </row>
    <row r="33" spans="1:11" ht="12.75">
      <c r="A33" s="3">
        <v>200101</v>
      </c>
      <c r="B33" s="1">
        <v>2001</v>
      </c>
      <c r="C33" s="1">
        <v>1</v>
      </c>
      <c r="D33" s="1">
        <v>26</v>
      </c>
      <c r="E33" s="4">
        <v>37.03661903046077</v>
      </c>
      <c r="F33" s="4">
        <v>11.8926026401913</v>
      </c>
      <c r="G33" s="4">
        <v>24.464610835326035</v>
      </c>
      <c r="H33" s="4">
        <v>40.53538916467397</v>
      </c>
      <c r="I33" s="4">
        <v>0</v>
      </c>
      <c r="J33" s="4">
        <v>0.043040925049656203</v>
      </c>
      <c r="K33" s="2"/>
    </row>
    <row r="34" spans="1:11" ht="12.75">
      <c r="A34" s="3">
        <v>200101</v>
      </c>
      <c r="B34" s="1">
        <v>2001</v>
      </c>
      <c r="C34" s="1">
        <v>1</v>
      </c>
      <c r="D34" s="1">
        <v>27</v>
      </c>
      <c r="E34" s="4">
        <v>38.81631820469374</v>
      </c>
      <c r="F34" s="4">
        <v>14.853937803930211</v>
      </c>
      <c r="G34" s="4">
        <v>26.835128004311976</v>
      </c>
      <c r="H34" s="4">
        <v>38.164871995688024</v>
      </c>
      <c r="I34" s="4">
        <v>0</v>
      </c>
      <c r="J34" s="4">
        <v>0.04847425173238359</v>
      </c>
      <c r="K34" s="2"/>
    </row>
    <row r="35" spans="1:11" ht="12.75">
      <c r="A35" s="3">
        <v>200101</v>
      </c>
      <c r="B35" s="1">
        <v>2001</v>
      </c>
      <c r="C35" s="1">
        <v>1</v>
      </c>
      <c r="D35" s="1">
        <v>28</v>
      </c>
      <c r="E35" s="4">
        <v>32.558359067207846</v>
      </c>
      <c r="F35" s="4">
        <v>17.78339770524316</v>
      </c>
      <c r="G35" s="4">
        <v>25.170878386225503</v>
      </c>
      <c r="H35" s="4">
        <v>39.82912161377449</v>
      </c>
      <c r="I35" s="4">
        <v>0</v>
      </c>
      <c r="J35" s="4">
        <v>0.15833712020821358</v>
      </c>
      <c r="K35" s="2"/>
    </row>
    <row r="36" spans="1:11" ht="12.75">
      <c r="A36" s="3">
        <v>200101</v>
      </c>
      <c r="B36" s="1">
        <v>2001</v>
      </c>
      <c r="C36" s="1">
        <v>1</v>
      </c>
      <c r="D36" s="1">
        <v>29</v>
      </c>
      <c r="E36" s="4">
        <v>39.005622243596804</v>
      </c>
      <c r="F36" s="4">
        <v>29.129925046678316</v>
      </c>
      <c r="G36" s="4">
        <v>34.067773645137564</v>
      </c>
      <c r="H36" s="4">
        <v>30.932226354862436</v>
      </c>
      <c r="I36" s="4">
        <v>0</v>
      </c>
      <c r="J36" s="4">
        <v>1.497548904287854</v>
      </c>
      <c r="K36" s="2"/>
    </row>
    <row r="37" spans="1:11" ht="12.75">
      <c r="A37" s="3">
        <v>200101</v>
      </c>
      <c r="B37" s="1">
        <v>2001</v>
      </c>
      <c r="C37" s="1">
        <v>1</v>
      </c>
      <c r="D37" s="1">
        <v>30</v>
      </c>
      <c r="E37" s="4">
        <v>43.484159149993005</v>
      </c>
      <c r="F37" s="4">
        <v>31.3088690297163</v>
      </c>
      <c r="G37" s="4">
        <v>37.39651408985465</v>
      </c>
      <c r="H37" s="4">
        <v>27.603485910145352</v>
      </c>
      <c r="I37" s="4">
        <v>0</v>
      </c>
      <c r="J37" s="4">
        <v>0.2178744464859489</v>
      </c>
      <c r="K37" s="2"/>
    </row>
    <row r="38" spans="1:11" ht="12.75">
      <c r="A38" s="3">
        <v>200101</v>
      </c>
      <c r="B38" s="1">
        <v>2001</v>
      </c>
      <c r="C38" s="1">
        <v>1</v>
      </c>
      <c r="D38" s="1">
        <v>31</v>
      </c>
      <c r="E38" s="4">
        <v>36.71369736963571</v>
      </c>
      <c r="F38" s="4">
        <v>29.976433031872283</v>
      </c>
      <c r="G38" s="4">
        <v>33.345065200754</v>
      </c>
      <c r="H38" s="4">
        <v>31.654934799246</v>
      </c>
      <c r="I38" s="4">
        <v>0</v>
      </c>
      <c r="J38" s="4">
        <v>0</v>
      </c>
      <c r="K38" s="2"/>
    </row>
    <row r="39" spans="1:11" ht="12.75">
      <c r="A39" s="3">
        <v>200102</v>
      </c>
      <c r="B39" s="1">
        <v>2001</v>
      </c>
      <c r="C39" s="1">
        <v>2</v>
      </c>
      <c r="D39" s="1">
        <v>1</v>
      </c>
      <c r="E39" s="4">
        <v>38.614807822303746</v>
      </c>
      <c r="F39" s="4">
        <v>18.60340252941404</v>
      </c>
      <c r="G39" s="4">
        <v>28.609105175858897</v>
      </c>
      <c r="H39" s="4">
        <v>36.3908948241411</v>
      </c>
      <c r="I39" s="4">
        <v>0</v>
      </c>
      <c r="J39" s="4">
        <v>0</v>
      </c>
      <c r="K39" s="2"/>
    </row>
    <row r="40" spans="1:11" ht="12.75">
      <c r="A40" s="3">
        <v>200102</v>
      </c>
      <c r="B40" s="1">
        <v>2001</v>
      </c>
      <c r="C40" s="1">
        <v>2</v>
      </c>
      <c r="D40" s="1">
        <v>2</v>
      </c>
      <c r="E40" s="4">
        <v>38.1458626778913</v>
      </c>
      <c r="F40" s="4">
        <v>1.3860378965423799</v>
      </c>
      <c r="G40" s="4">
        <v>19.76595028721684</v>
      </c>
      <c r="H40" s="4">
        <v>45.23404971278316</v>
      </c>
      <c r="I40" s="4">
        <v>0</v>
      </c>
      <c r="J40" s="4">
        <v>0</v>
      </c>
      <c r="K40" s="2"/>
    </row>
    <row r="41" spans="1:11" ht="12.75">
      <c r="A41" s="3">
        <v>200102</v>
      </c>
      <c r="B41" s="1">
        <v>2001</v>
      </c>
      <c r="C41" s="1">
        <v>2</v>
      </c>
      <c r="D41" s="1">
        <v>3</v>
      </c>
      <c r="E41" s="4">
        <v>34.62436682757163</v>
      </c>
      <c r="F41" s="4">
        <v>5.588554803474594</v>
      </c>
      <c r="G41" s="4">
        <v>20.106460815523107</v>
      </c>
      <c r="H41" s="4">
        <v>44.89353918447689</v>
      </c>
      <c r="I41" s="4">
        <v>0</v>
      </c>
      <c r="J41" s="4">
        <v>0</v>
      </c>
      <c r="K41" s="2"/>
    </row>
    <row r="42" spans="1:11" ht="12.75">
      <c r="A42" s="3">
        <v>200102</v>
      </c>
      <c r="B42" s="1">
        <v>2001</v>
      </c>
      <c r="C42" s="1">
        <v>2</v>
      </c>
      <c r="D42" s="1">
        <v>4</v>
      </c>
      <c r="E42" s="4">
        <v>46.08756763517356</v>
      </c>
      <c r="F42" s="4">
        <v>28.75978606886653</v>
      </c>
      <c r="G42" s="4">
        <v>37.42367685202005</v>
      </c>
      <c r="H42" s="4">
        <v>27.576323147979956</v>
      </c>
      <c r="I42" s="4">
        <v>0</v>
      </c>
      <c r="J42" s="4">
        <v>0</v>
      </c>
      <c r="K42" s="2"/>
    </row>
    <row r="43" spans="1:11" ht="12.75">
      <c r="A43" s="3">
        <v>200102</v>
      </c>
      <c r="B43" s="1">
        <v>2001</v>
      </c>
      <c r="C43" s="1">
        <v>2</v>
      </c>
      <c r="D43" s="1">
        <v>5</v>
      </c>
      <c r="E43" s="4">
        <v>42.49151154376446</v>
      </c>
      <c r="F43" s="4">
        <v>25.537638955477668</v>
      </c>
      <c r="G43" s="4">
        <v>34.01457524962106</v>
      </c>
      <c r="H43" s="4">
        <v>30.985424750378936</v>
      </c>
      <c r="I43" s="4">
        <v>0</v>
      </c>
      <c r="J43" s="4">
        <v>0</v>
      </c>
      <c r="K43" s="2"/>
    </row>
    <row r="44" spans="1:11" ht="12.75">
      <c r="A44" s="3">
        <v>200102</v>
      </c>
      <c r="B44" s="1">
        <v>2001</v>
      </c>
      <c r="C44" s="1">
        <v>2</v>
      </c>
      <c r="D44" s="1">
        <v>6</v>
      </c>
      <c r="E44" s="4">
        <v>52.06022471107087</v>
      </c>
      <c r="F44" s="4">
        <v>26.554583111232873</v>
      </c>
      <c r="G44" s="4">
        <v>39.30740391115187</v>
      </c>
      <c r="H44" s="4">
        <v>25.692596088848127</v>
      </c>
      <c r="I44" s="4">
        <v>0</v>
      </c>
      <c r="J44" s="4">
        <v>0</v>
      </c>
      <c r="K44" s="2"/>
    </row>
    <row r="45" spans="1:11" ht="12.75">
      <c r="A45" s="3">
        <v>200102</v>
      </c>
      <c r="B45" s="1">
        <v>2001</v>
      </c>
      <c r="C45" s="1">
        <v>2</v>
      </c>
      <c r="D45" s="1">
        <v>7</v>
      </c>
      <c r="E45" s="4">
        <v>53.33810290968973</v>
      </c>
      <c r="F45" s="4">
        <v>26.609185578706942</v>
      </c>
      <c r="G45" s="4">
        <v>39.97364424419834</v>
      </c>
      <c r="H45" s="4">
        <v>25.02635575580166</v>
      </c>
      <c r="I45" s="4">
        <v>0</v>
      </c>
      <c r="J45" s="4">
        <v>0</v>
      </c>
      <c r="K45" s="2"/>
    </row>
    <row r="46" spans="1:11" ht="12.75">
      <c r="A46" s="3">
        <v>200102</v>
      </c>
      <c r="B46" s="1">
        <v>2001</v>
      </c>
      <c r="C46" s="1">
        <v>2</v>
      </c>
      <c r="D46" s="1">
        <v>8</v>
      </c>
      <c r="E46" s="4">
        <v>62.51415536808126</v>
      </c>
      <c r="F46" s="4">
        <v>32.22299283223499</v>
      </c>
      <c r="G46" s="4">
        <v>47.36857410015812</v>
      </c>
      <c r="H46" s="4">
        <v>17.631425899841876</v>
      </c>
      <c r="I46" s="4">
        <v>0</v>
      </c>
      <c r="J46" s="4">
        <v>0.6364725186043256</v>
      </c>
      <c r="K46" s="2"/>
    </row>
    <row r="47" spans="1:11" ht="12.75">
      <c r="A47" s="3">
        <v>200102</v>
      </c>
      <c r="B47" s="1">
        <v>2001</v>
      </c>
      <c r="C47" s="1">
        <v>2</v>
      </c>
      <c r="D47" s="1">
        <v>9</v>
      </c>
      <c r="E47" s="4">
        <v>63.34736710451477</v>
      </c>
      <c r="F47" s="4">
        <v>26.694900970492156</v>
      </c>
      <c r="G47" s="4">
        <v>45.02113403750346</v>
      </c>
      <c r="H47" s="4">
        <v>19.978865962496535</v>
      </c>
      <c r="I47" s="4">
        <v>0</v>
      </c>
      <c r="J47" s="4">
        <v>1.3126450750277687</v>
      </c>
      <c r="K47" s="2"/>
    </row>
    <row r="48" spans="1:11" ht="12.75">
      <c r="A48" s="3">
        <v>200102</v>
      </c>
      <c r="B48" s="1">
        <v>2001</v>
      </c>
      <c r="C48" s="1">
        <v>2</v>
      </c>
      <c r="D48" s="1">
        <v>10</v>
      </c>
      <c r="E48" s="4">
        <v>30.05279489233463</v>
      </c>
      <c r="F48" s="4">
        <v>7.768338549592179</v>
      </c>
      <c r="G48" s="4">
        <v>18.910566720963406</v>
      </c>
      <c r="H48" s="4">
        <v>46.08943327903659</v>
      </c>
      <c r="I48" s="4">
        <v>0</v>
      </c>
      <c r="J48" s="4">
        <v>0.036074613842988136</v>
      </c>
      <c r="K48" s="2"/>
    </row>
    <row r="49" spans="1:11" ht="12.75">
      <c r="A49" s="3">
        <v>200102</v>
      </c>
      <c r="B49" s="1">
        <v>2001</v>
      </c>
      <c r="C49" s="1">
        <v>2</v>
      </c>
      <c r="D49" s="1">
        <v>11</v>
      </c>
      <c r="E49" s="4">
        <v>31.155421683159176</v>
      </c>
      <c r="F49" s="4">
        <v>11.109249603197055</v>
      </c>
      <c r="G49" s="4">
        <v>21.132335643178116</v>
      </c>
      <c r="H49" s="4">
        <v>43.867664356821884</v>
      </c>
      <c r="I49" s="4">
        <v>0</v>
      </c>
      <c r="J49" s="4">
        <v>0</v>
      </c>
      <c r="K49" s="2"/>
    </row>
    <row r="50" spans="1:11" ht="12.75">
      <c r="A50" s="3">
        <v>200102</v>
      </c>
      <c r="B50" s="1">
        <v>2001</v>
      </c>
      <c r="C50" s="1">
        <v>2</v>
      </c>
      <c r="D50" s="1">
        <v>12</v>
      </c>
      <c r="E50" s="4">
        <v>39.146907914915914</v>
      </c>
      <c r="F50" s="4">
        <v>21.819209729340187</v>
      </c>
      <c r="G50" s="4">
        <v>30.483058822128054</v>
      </c>
      <c r="H50" s="4">
        <v>34.51694117787194</v>
      </c>
      <c r="I50" s="4">
        <v>0</v>
      </c>
      <c r="J50" s="4">
        <v>0</v>
      </c>
      <c r="K50" s="2"/>
    </row>
    <row r="51" spans="1:11" ht="12.75">
      <c r="A51" s="3">
        <v>200102</v>
      </c>
      <c r="B51" s="1">
        <v>2001</v>
      </c>
      <c r="C51" s="1">
        <v>2</v>
      </c>
      <c r="D51" s="1">
        <v>13</v>
      </c>
      <c r="E51" s="4">
        <v>41.42658773290769</v>
      </c>
      <c r="F51" s="4">
        <v>33.50375659973378</v>
      </c>
      <c r="G51" s="4">
        <v>37.465172166320734</v>
      </c>
      <c r="H51" s="4">
        <v>27.534827833679262</v>
      </c>
      <c r="I51" s="4">
        <v>0</v>
      </c>
      <c r="J51" s="4">
        <v>0.09000512195920896</v>
      </c>
      <c r="K51" s="2"/>
    </row>
    <row r="52" spans="1:11" ht="12.75">
      <c r="A52" s="3">
        <v>200102</v>
      </c>
      <c r="B52" s="1">
        <v>2001</v>
      </c>
      <c r="C52" s="1">
        <v>2</v>
      </c>
      <c r="D52" s="1">
        <v>14</v>
      </c>
      <c r="E52" s="4">
        <v>44.435902551748164</v>
      </c>
      <c r="F52" s="4">
        <v>34.23150064471172</v>
      </c>
      <c r="G52" s="4">
        <v>39.33370159822995</v>
      </c>
      <c r="H52" s="4">
        <v>25.666298401770053</v>
      </c>
      <c r="I52" s="4">
        <v>0</v>
      </c>
      <c r="J52" s="4">
        <v>0.192752010815672</v>
      </c>
      <c r="K52" s="2"/>
    </row>
    <row r="53" spans="1:11" ht="12.75">
      <c r="A53" s="3">
        <v>200102</v>
      </c>
      <c r="B53" s="1">
        <v>2001</v>
      </c>
      <c r="C53" s="1">
        <v>2</v>
      </c>
      <c r="D53" s="1">
        <v>15</v>
      </c>
      <c r="E53" s="4">
        <v>38.75882421257322</v>
      </c>
      <c r="F53" s="4">
        <v>22.51222569972812</v>
      </c>
      <c r="G53" s="4">
        <v>30.635524956150668</v>
      </c>
      <c r="H53" s="4">
        <v>34.36447504384933</v>
      </c>
      <c r="I53" s="4">
        <v>0</v>
      </c>
      <c r="J53" s="4">
        <v>0.019247608015270586</v>
      </c>
      <c r="K53" s="2"/>
    </row>
    <row r="54" spans="1:11" ht="12.75">
      <c r="A54" s="3">
        <v>200102</v>
      </c>
      <c r="B54" s="1">
        <v>2001</v>
      </c>
      <c r="C54" s="1">
        <v>2</v>
      </c>
      <c r="D54" s="1">
        <v>16</v>
      </c>
      <c r="E54" s="4">
        <v>27.25611284986406</v>
      </c>
      <c r="F54" s="4">
        <v>21.478298675735314</v>
      </c>
      <c r="G54" s="4">
        <v>24.367205762799685</v>
      </c>
      <c r="H54" s="4">
        <v>40.632794237200315</v>
      </c>
      <c r="I54" s="4">
        <v>0</v>
      </c>
      <c r="J54" s="4">
        <v>0</v>
      </c>
      <c r="K54" s="2"/>
    </row>
    <row r="55" spans="1:11" ht="12.75">
      <c r="A55" s="3">
        <v>200102</v>
      </c>
      <c r="B55" s="1">
        <v>2001</v>
      </c>
      <c r="C55" s="1">
        <v>2</v>
      </c>
      <c r="D55" s="1">
        <v>17</v>
      </c>
      <c r="E55" s="4">
        <v>27.94724382014776</v>
      </c>
      <c r="F55" s="4">
        <v>10.148754202537752</v>
      </c>
      <c r="G55" s="4">
        <v>19.047999011342753</v>
      </c>
      <c r="H55" s="4">
        <v>45.95200098865725</v>
      </c>
      <c r="I55" s="4">
        <v>0</v>
      </c>
      <c r="J55" s="4">
        <v>0</v>
      </c>
      <c r="K55" s="2"/>
    </row>
    <row r="56" spans="1:11" ht="12.75">
      <c r="A56" s="3">
        <v>200102</v>
      </c>
      <c r="B56" s="1">
        <v>2001</v>
      </c>
      <c r="C56" s="1">
        <v>2</v>
      </c>
      <c r="D56" s="1">
        <v>18</v>
      </c>
      <c r="E56" s="4">
        <v>28.74577810600669</v>
      </c>
      <c r="F56" s="4">
        <v>11.821056016962022</v>
      </c>
      <c r="G56" s="4">
        <v>20.283417061484357</v>
      </c>
      <c r="H56" s="4">
        <v>44.71658293851564</v>
      </c>
      <c r="I56" s="4">
        <v>0</v>
      </c>
      <c r="J56" s="4">
        <v>0</v>
      </c>
      <c r="K56" s="2"/>
    </row>
    <row r="57" spans="1:11" ht="12.75">
      <c r="A57" s="3">
        <v>200102</v>
      </c>
      <c r="B57" s="1">
        <v>2001</v>
      </c>
      <c r="C57" s="1">
        <v>2</v>
      </c>
      <c r="D57" s="1">
        <v>19</v>
      </c>
      <c r="E57" s="4">
        <v>43.013251580511536</v>
      </c>
      <c r="F57" s="4">
        <v>20.060147286106087</v>
      </c>
      <c r="G57" s="4">
        <v>31.53669943330881</v>
      </c>
      <c r="H57" s="4">
        <v>33.46330056669118</v>
      </c>
      <c r="I57" s="4">
        <v>0</v>
      </c>
      <c r="J57" s="4">
        <v>0</v>
      </c>
      <c r="K57" s="2"/>
    </row>
    <row r="58" spans="1:11" ht="12.75">
      <c r="A58" s="3">
        <v>200102</v>
      </c>
      <c r="B58" s="1">
        <v>2001</v>
      </c>
      <c r="C58" s="1">
        <v>2</v>
      </c>
      <c r="D58" s="1">
        <v>20</v>
      </c>
      <c r="E58" s="4">
        <v>55.78901399307344</v>
      </c>
      <c r="F58" s="4">
        <v>30.630706741034338</v>
      </c>
      <c r="G58" s="4">
        <v>43.20986036705389</v>
      </c>
      <c r="H58" s="4">
        <v>21.790139632946108</v>
      </c>
      <c r="I58" s="4">
        <v>0</v>
      </c>
      <c r="J58" s="4">
        <v>0</v>
      </c>
      <c r="K58" s="2"/>
    </row>
    <row r="59" spans="1:11" ht="12.75">
      <c r="A59" s="3">
        <v>200102</v>
      </c>
      <c r="B59" s="1">
        <v>2001</v>
      </c>
      <c r="C59" s="1">
        <v>2</v>
      </c>
      <c r="D59" s="1">
        <v>21</v>
      </c>
      <c r="E59" s="4">
        <v>42.690124445741475</v>
      </c>
      <c r="F59" s="4">
        <v>20.82667826055883</v>
      </c>
      <c r="G59" s="4">
        <v>31.758401353150152</v>
      </c>
      <c r="H59" s="4">
        <v>33.24159864684985</v>
      </c>
      <c r="I59" s="4">
        <v>0</v>
      </c>
      <c r="J59" s="4">
        <v>0.03412368340336322</v>
      </c>
      <c r="K59" s="2"/>
    </row>
    <row r="60" spans="1:11" ht="12.75">
      <c r="A60" s="3">
        <v>200102</v>
      </c>
      <c r="B60" s="1">
        <v>2001</v>
      </c>
      <c r="C60" s="1">
        <v>2</v>
      </c>
      <c r="D60" s="1">
        <v>22</v>
      </c>
      <c r="E60" s="4">
        <v>29.04902489212618</v>
      </c>
      <c r="F60" s="4">
        <v>20.039549267589614</v>
      </c>
      <c r="G60" s="4">
        <v>24.544287079857895</v>
      </c>
      <c r="H60" s="4">
        <v>40.455712920142105</v>
      </c>
      <c r="I60" s="4">
        <v>0</v>
      </c>
      <c r="J60" s="4">
        <v>0.08760476937783085</v>
      </c>
      <c r="K60" s="2"/>
    </row>
    <row r="61" spans="1:11" ht="12.75">
      <c r="A61" s="3">
        <v>200102</v>
      </c>
      <c r="B61" s="1">
        <v>2001</v>
      </c>
      <c r="C61" s="1">
        <v>2</v>
      </c>
      <c r="D61" s="1">
        <v>23</v>
      </c>
      <c r="E61" s="4">
        <v>32.48592801265005</v>
      </c>
      <c r="F61" s="4">
        <v>23.46227766379102</v>
      </c>
      <c r="G61" s="4">
        <v>27.974102838220535</v>
      </c>
      <c r="H61" s="4">
        <v>37.02589716177946</v>
      </c>
      <c r="I61" s="4">
        <v>0</v>
      </c>
      <c r="J61" s="4">
        <v>0.1802413872171383</v>
      </c>
      <c r="K61" s="2"/>
    </row>
    <row r="62" spans="1:11" ht="12.75">
      <c r="A62" s="3">
        <v>200102</v>
      </c>
      <c r="B62" s="1">
        <v>2001</v>
      </c>
      <c r="C62" s="1">
        <v>2</v>
      </c>
      <c r="D62" s="1">
        <v>24</v>
      </c>
      <c r="E62" s="4">
        <v>44.341756772451006</v>
      </c>
      <c r="F62" s="4">
        <v>28.950135344794212</v>
      </c>
      <c r="G62" s="4">
        <v>36.645946058622606</v>
      </c>
      <c r="H62" s="4">
        <v>28.35405394137739</v>
      </c>
      <c r="I62" s="4">
        <v>0</v>
      </c>
      <c r="J62" s="4">
        <v>1.0336904907253825</v>
      </c>
      <c r="K62" s="2"/>
    </row>
    <row r="63" spans="1:11" ht="12.75">
      <c r="A63" s="3">
        <v>200102</v>
      </c>
      <c r="B63" s="1">
        <v>2001</v>
      </c>
      <c r="C63" s="1">
        <v>2</v>
      </c>
      <c r="D63" s="1">
        <v>25</v>
      </c>
      <c r="E63" s="4">
        <v>54.78901399307344</v>
      </c>
      <c r="F63" s="4">
        <v>28.547999011342757</v>
      </c>
      <c r="G63" s="4">
        <v>41.6685065022081</v>
      </c>
      <c r="H63" s="4">
        <v>23.331493497791897</v>
      </c>
      <c r="I63" s="4">
        <v>0</v>
      </c>
      <c r="J63" s="4">
        <v>0.6130047139892023</v>
      </c>
      <c r="K63" s="2"/>
    </row>
    <row r="64" spans="1:11" ht="12.75">
      <c r="A64" s="3">
        <v>200102</v>
      </c>
      <c r="B64" s="1">
        <v>2001</v>
      </c>
      <c r="C64" s="1">
        <v>2</v>
      </c>
      <c r="D64" s="1">
        <v>26</v>
      </c>
      <c r="E64" s="4">
        <v>43.80038057348075</v>
      </c>
      <c r="F64" s="4">
        <v>26.568635742341627</v>
      </c>
      <c r="G64" s="4">
        <v>35.184508157911196</v>
      </c>
      <c r="H64" s="4">
        <v>29.815491842088807</v>
      </c>
      <c r="I64" s="4">
        <v>0</v>
      </c>
      <c r="J64" s="4">
        <v>0.013069393613631557</v>
      </c>
      <c r="K64" s="2"/>
    </row>
    <row r="65" spans="1:11" ht="12.75">
      <c r="A65" s="3">
        <v>200102</v>
      </c>
      <c r="B65" s="1">
        <v>2001</v>
      </c>
      <c r="C65" s="1">
        <v>2</v>
      </c>
      <c r="D65" s="1">
        <v>27</v>
      </c>
      <c r="E65" s="4">
        <v>48.83040954828489</v>
      </c>
      <c r="F65" s="4">
        <v>25.37644017879211</v>
      </c>
      <c r="G65" s="4">
        <v>37.1034248635385</v>
      </c>
      <c r="H65" s="4">
        <v>27.8965751364615</v>
      </c>
      <c r="I65" s="4">
        <v>0</v>
      </c>
      <c r="J65" s="4">
        <v>0.15769371875083754</v>
      </c>
      <c r="K65" s="2"/>
    </row>
    <row r="66" spans="1:11" ht="12.75">
      <c r="A66" s="3">
        <v>200102</v>
      </c>
      <c r="B66" s="1">
        <v>2001</v>
      </c>
      <c r="C66" s="1">
        <v>2</v>
      </c>
      <c r="D66" s="1">
        <v>28</v>
      </c>
      <c r="E66" s="4">
        <v>31.589394566554205</v>
      </c>
      <c r="F66" s="4">
        <v>16.69675321388051</v>
      </c>
      <c r="G66" s="4">
        <v>24.14307389021736</v>
      </c>
      <c r="H66" s="4">
        <v>40.85692610978264</v>
      </c>
      <c r="I66" s="4">
        <v>0</v>
      </c>
      <c r="J66" s="4">
        <v>0.12869640182365574</v>
      </c>
      <c r="K66" s="2"/>
    </row>
    <row r="67" spans="1:11" ht="12.75">
      <c r="A67" s="3">
        <v>200103</v>
      </c>
      <c r="B67" s="1">
        <v>2001</v>
      </c>
      <c r="C67" s="1">
        <v>3</v>
      </c>
      <c r="D67" s="1">
        <v>1</v>
      </c>
      <c r="E67" s="4">
        <v>31.29746969259311</v>
      </c>
      <c r="F67" s="4">
        <v>18.65540232691798</v>
      </c>
      <c r="G67" s="4">
        <v>24.976436009755545</v>
      </c>
      <c r="H67" s="4">
        <v>40.023563990244455</v>
      </c>
      <c r="I67" s="4">
        <v>0</v>
      </c>
      <c r="J67" s="4">
        <v>0.0057341226709230544</v>
      </c>
      <c r="K67" s="2"/>
    </row>
    <row r="68" spans="1:11" ht="12.75">
      <c r="A68" s="3">
        <v>200103</v>
      </c>
      <c r="B68" s="1">
        <v>2001</v>
      </c>
      <c r="C68" s="1">
        <v>3</v>
      </c>
      <c r="D68" s="1">
        <v>2</v>
      </c>
      <c r="E68" s="4">
        <v>39.19966409476815</v>
      </c>
      <c r="F68" s="4">
        <v>27.89665553930955</v>
      </c>
      <c r="G68" s="4">
        <v>33.54815981703885</v>
      </c>
      <c r="H68" s="4">
        <v>31.45184018296115</v>
      </c>
      <c r="I68" s="4">
        <v>0</v>
      </c>
      <c r="J68" s="4">
        <v>0.009623804007635293</v>
      </c>
      <c r="K68" s="2"/>
    </row>
    <row r="69" spans="1:11" ht="12.75">
      <c r="A69" s="3">
        <v>200103</v>
      </c>
      <c r="B69" s="1">
        <v>2001</v>
      </c>
      <c r="C69" s="1">
        <v>3</v>
      </c>
      <c r="D69" s="1">
        <v>3</v>
      </c>
      <c r="E69" s="4">
        <v>38.750554630757364</v>
      </c>
      <c r="F69" s="4">
        <v>29.955796300873413</v>
      </c>
      <c r="G69" s="4">
        <v>34.35317546581538</v>
      </c>
      <c r="H69" s="4">
        <v>30.64682453418461</v>
      </c>
      <c r="I69" s="4">
        <v>0</v>
      </c>
      <c r="J69" s="4">
        <v>0</v>
      </c>
      <c r="K69" s="2"/>
    </row>
    <row r="70" spans="1:11" ht="12.75">
      <c r="A70" s="3">
        <v>200103</v>
      </c>
      <c r="B70" s="1">
        <v>2001</v>
      </c>
      <c r="C70" s="1">
        <v>3</v>
      </c>
      <c r="D70" s="1">
        <v>4</v>
      </c>
      <c r="E70" s="4">
        <v>45.409604864670094</v>
      </c>
      <c r="F70" s="4">
        <v>28.373831553055453</v>
      </c>
      <c r="G70" s="4">
        <v>36.89171820886277</v>
      </c>
      <c r="H70" s="4">
        <v>28.108281791137223</v>
      </c>
      <c r="I70" s="4">
        <v>0</v>
      </c>
      <c r="J70" s="4">
        <v>0</v>
      </c>
      <c r="K70" s="2"/>
    </row>
    <row r="71" spans="1:11" ht="12.75">
      <c r="A71" s="3">
        <v>200103</v>
      </c>
      <c r="B71" s="1">
        <v>2001</v>
      </c>
      <c r="C71" s="1">
        <v>3</v>
      </c>
      <c r="D71" s="1">
        <v>5</v>
      </c>
      <c r="E71" s="4">
        <v>46.870920672167806</v>
      </c>
      <c r="F71" s="4">
        <v>23.718473894386392</v>
      </c>
      <c r="G71" s="4">
        <v>35.2946972832771</v>
      </c>
      <c r="H71" s="4">
        <v>29.705302716722898</v>
      </c>
      <c r="I71" s="4">
        <v>0</v>
      </c>
      <c r="J71" s="4">
        <v>0</v>
      </c>
      <c r="K71" s="2"/>
    </row>
    <row r="72" spans="1:11" ht="12.75">
      <c r="A72" s="3">
        <v>200103</v>
      </c>
      <c r="B72" s="1">
        <v>2001</v>
      </c>
      <c r="C72" s="1">
        <v>3</v>
      </c>
      <c r="D72" s="1">
        <v>6</v>
      </c>
      <c r="E72" s="4">
        <v>41.16569835829296</v>
      </c>
      <c r="F72" s="4">
        <v>21.957603876012854</v>
      </c>
      <c r="G72" s="4">
        <v>31.561651117152905</v>
      </c>
      <c r="H72" s="4">
        <v>33.438348882847095</v>
      </c>
      <c r="I72" s="4">
        <v>0</v>
      </c>
      <c r="J72" s="4">
        <v>0</v>
      </c>
      <c r="K72" s="2"/>
    </row>
    <row r="73" spans="1:11" ht="12.75">
      <c r="A73" s="3">
        <v>200103</v>
      </c>
      <c r="B73" s="1">
        <v>2001</v>
      </c>
      <c r="C73" s="1">
        <v>3</v>
      </c>
      <c r="D73" s="1">
        <v>7</v>
      </c>
      <c r="E73" s="4">
        <v>42.614807822303746</v>
      </c>
      <c r="F73" s="4">
        <v>22.93877472015342</v>
      </c>
      <c r="G73" s="4">
        <v>32.77679127122859</v>
      </c>
      <c r="H73" s="4">
        <v>32.22320872877141</v>
      </c>
      <c r="I73" s="4">
        <v>0</v>
      </c>
      <c r="J73" s="4">
        <v>0</v>
      </c>
      <c r="K73" s="2"/>
    </row>
    <row r="74" spans="1:11" ht="12.75">
      <c r="A74" s="3">
        <v>200103</v>
      </c>
      <c r="B74" s="1">
        <v>2001</v>
      </c>
      <c r="C74" s="1">
        <v>3</v>
      </c>
      <c r="D74" s="1">
        <v>8</v>
      </c>
      <c r="E74" s="4">
        <v>48.869074384545975</v>
      </c>
      <c r="F74" s="4">
        <v>24.640221078053298</v>
      </c>
      <c r="G74" s="4">
        <v>36.75464773129964</v>
      </c>
      <c r="H74" s="4">
        <v>28.24535226870036</v>
      </c>
      <c r="I74" s="4">
        <v>0</v>
      </c>
      <c r="J74" s="4">
        <v>0</v>
      </c>
      <c r="K74" s="2"/>
    </row>
    <row r="75" spans="1:11" ht="12.75">
      <c r="A75" s="3">
        <v>200103</v>
      </c>
      <c r="B75" s="1">
        <v>2001</v>
      </c>
      <c r="C75" s="1">
        <v>3</v>
      </c>
      <c r="D75" s="1">
        <v>9</v>
      </c>
      <c r="E75" s="4">
        <v>47.650581133918394</v>
      </c>
      <c r="F75" s="4">
        <v>20.43028030815136</v>
      </c>
      <c r="G75" s="4">
        <v>34.04043072103488</v>
      </c>
      <c r="H75" s="4">
        <v>30.959569278965127</v>
      </c>
      <c r="I75" s="4">
        <v>0</v>
      </c>
      <c r="J75" s="4">
        <v>0</v>
      </c>
      <c r="K75" s="2"/>
    </row>
    <row r="76" spans="1:11" ht="12.75">
      <c r="A76" s="3">
        <v>200103</v>
      </c>
      <c r="B76" s="1">
        <v>2001</v>
      </c>
      <c r="C76" s="1">
        <v>3</v>
      </c>
      <c r="D76" s="1">
        <v>10</v>
      </c>
      <c r="E76" s="4">
        <v>49.07343757910002</v>
      </c>
      <c r="F76" s="4">
        <v>25.48115148789937</v>
      </c>
      <c r="G76" s="4">
        <v>37.2772945334997</v>
      </c>
      <c r="H76" s="4">
        <v>27.7227054665003</v>
      </c>
      <c r="I76" s="4">
        <v>0</v>
      </c>
      <c r="J76" s="4">
        <v>0.01596979235220021</v>
      </c>
      <c r="K76" s="2"/>
    </row>
    <row r="77" spans="1:11" ht="12.75">
      <c r="A77" s="3">
        <v>200103</v>
      </c>
      <c r="B77" s="1">
        <v>2001</v>
      </c>
      <c r="C77" s="1">
        <v>3</v>
      </c>
      <c r="D77" s="1">
        <v>11</v>
      </c>
      <c r="E77" s="4">
        <v>61.70706860149669</v>
      </c>
      <c r="F77" s="4">
        <v>34.97165650712161</v>
      </c>
      <c r="G77" s="4">
        <v>48.33936255430915</v>
      </c>
      <c r="H77" s="4">
        <v>16.660637445690853</v>
      </c>
      <c r="I77" s="4">
        <v>0</v>
      </c>
      <c r="J77" s="4">
        <v>0.0460158899850808</v>
      </c>
      <c r="K77" s="2"/>
    </row>
    <row r="78" spans="1:11" ht="12.75">
      <c r="A78" s="3">
        <v>200103</v>
      </c>
      <c r="B78" s="1">
        <v>2001</v>
      </c>
      <c r="C78" s="1">
        <v>3</v>
      </c>
      <c r="D78" s="1">
        <v>12</v>
      </c>
      <c r="E78" s="4">
        <v>54.12225699728119</v>
      </c>
      <c r="F78" s="4">
        <v>35.64215074640644</v>
      </c>
      <c r="G78" s="4">
        <v>44.882203871843814</v>
      </c>
      <c r="H78" s="4">
        <v>20.117796128156186</v>
      </c>
      <c r="I78" s="4">
        <v>0</v>
      </c>
      <c r="J78" s="4">
        <v>0.11536843860646977</v>
      </c>
      <c r="K78" s="2"/>
    </row>
    <row r="79" spans="1:11" ht="12.75">
      <c r="A79" s="3">
        <v>200103</v>
      </c>
      <c r="B79" s="1">
        <v>2001</v>
      </c>
      <c r="C79" s="1">
        <v>3</v>
      </c>
      <c r="D79" s="1">
        <v>13</v>
      </c>
      <c r="E79" s="4">
        <v>53.38892942118883</v>
      </c>
      <c r="F79" s="4">
        <v>38.37383155305545</v>
      </c>
      <c r="G79" s="4">
        <v>45.881380487122144</v>
      </c>
      <c r="H79" s="4">
        <v>19.118619512877856</v>
      </c>
      <c r="I79" s="4">
        <v>0</v>
      </c>
      <c r="J79" s="4">
        <v>0</v>
      </c>
      <c r="K79" s="2"/>
    </row>
    <row r="80" spans="1:11" ht="12.75">
      <c r="A80" s="3">
        <v>200103</v>
      </c>
      <c r="B80" s="1">
        <v>2001</v>
      </c>
      <c r="C80" s="1">
        <v>3</v>
      </c>
      <c r="D80" s="1">
        <v>14</v>
      </c>
      <c r="E80" s="4">
        <v>64.60449243468757</v>
      </c>
      <c r="F80" s="4">
        <v>34.66937157729543</v>
      </c>
      <c r="G80" s="4">
        <v>49.6369320059915</v>
      </c>
      <c r="H80" s="4">
        <v>15.3630679940085</v>
      </c>
      <c r="I80" s="4">
        <v>0</v>
      </c>
      <c r="J80" s="4">
        <v>0.5319116521594119</v>
      </c>
      <c r="K80" s="2"/>
    </row>
    <row r="81" spans="1:11" ht="12.75">
      <c r="A81" s="3">
        <v>200103</v>
      </c>
      <c r="B81" s="1">
        <v>2001</v>
      </c>
      <c r="C81" s="1">
        <v>3</v>
      </c>
      <c r="D81" s="1">
        <v>15</v>
      </c>
      <c r="E81" s="4">
        <v>64.56578293017758</v>
      </c>
      <c r="F81" s="4">
        <v>40.34468105381333</v>
      </c>
      <c r="G81" s="4">
        <v>52.45523199199545</v>
      </c>
      <c r="H81" s="4">
        <v>12.54476800800455</v>
      </c>
      <c r="I81" s="4">
        <v>0</v>
      </c>
      <c r="J81" s="4">
        <v>0.39807018275269573</v>
      </c>
      <c r="K81" s="2"/>
    </row>
    <row r="82" spans="1:11" ht="12.75">
      <c r="A82" s="3">
        <v>200103</v>
      </c>
      <c r="B82" s="1">
        <v>2001</v>
      </c>
      <c r="C82" s="1">
        <v>3</v>
      </c>
      <c r="D82" s="1">
        <v>16</v>
      </c>
      <c r="E82" s="4">
        <v>50.85690675354145</v>
      </c>
      <c r="F82" s="4">
        <v>31.012206343486923</v>
      </c>
      <c r="G82" s="4">
        <v>40.93455654851418</v>
      </c>
      <c r="H82" s="4">
        <v>24.065443451485812</v>
      </c>
      <c r="I82" s="4">
        <v>0</v>
      </c>
      <c r="J82" s="4">
        <v>0.5864564082558835</v>
      </c>
      <c r="K82" s="2"/>
    </row>
    <row r="83" spans="1:11" ht="12.75">
      <c r="A83" s="3">
        <v>200103</v>
      </c>
      <c r="B83" s="1">
        <v>2001</v>
      </c>
      <c r="C83" s="1">
        <v>3</v>
      </c>
      <c r="D83" s="1">
        <v>17</v>
      </c>
      <c r="E83" s="4">
        <v>36.64026574630221</v>
      </c>
      <c r="F83" s="4">
        <v>24.810695961096933</v>
      </c>
      <c r="G83" s="4">
        <v>30.725480853699572</v>
      </c>
      <c r="H83" s="4">
        <v>34.27451914630042</v>
      </c>
      <c r="I83" s="4">
        <v>0</v>
      </c>
      <c r="J83" s="4">
        <v>0.02887141202290588</v>
      </c>
      <c r="K83" s="2"/>
    </row>
    <row r="84" spans="1:11" ht="12.75">
      <c r="A84" s="3">
        <v>200103</v>
      </c>
      <c r="B84" s="1">
        <v>2001</v>
      </c>
      <c r="C84" s="1">
        <v>3</v>
      </c>
      <c r="D84" s="1">
        <v>18</v>
      </c>
      <c r="E84" s="4">
        <v>44.40482833991942</v>
      </c>
      <c r="F84" s="4">
        <v>25.341712104202088</v>
      </c>
      <c r="G84" s="4">
        <v>34.873270222060754</v>
      </c>
      <c r="H84" s="4">
        <v>30.126729777939246</v>
      </c>
      <c r="I84" s="4">
        <v>0</v>
      </c>
      <c r="J84" s="4">
        <v>0</v>
      </c>
      <c r="K84" s="2"/>
    </row>
    <row r="85" spans="1:11" ht="12.75">
      <c r="A85" s="3">
        <v>200103</v>
      </c>
      <c r="B85" s="1">
        <v>2001</v>
      </c>
      <c r="C85" s="1">
        <v>3</v>
      </c>
      <c r="D85" s="1">
        <v>19</v>
      </c>
      <c r="E85" s="4">
        <v>50.581926035335556</v>
      </c>
      <c r="F85" s="4">
        <v>30.089375210313005</v>
      </c>
      <c r="G85" s="4">
        <v>40.33565062282428</v>
      </c>
      <c r="H85" s="4">
        <v>24.664349377175714</v>
      </c>
      <c r="I85" s="4">
        <v>0</v>
      </c>
      <c r="J85" s="4">
        <v>0</v>
      </c>
      <c r="K85" s="2"/>
    </row>
    <row r="86" spans="1:11" ht="12.75">
      <c r="A86" s="3">
        <v>200103</v>
      </c>
      <c r="B86" s="1">
        <v>2001</v>
      </c>
      <c r="C86" s="1">
        <v>3</v>
      </c>
      <c r="D86" s="1">
        <v>20</v>
      </c>
      <c r="E86" s="4">
        <v>52.617699346950204</v>
      </c>
      <c r="F86" s="4">
        <v>27.484844063143036</v>
      </c>
      <c r="G86" s="4">
        <v>40.05127170504662</v>
      </c>
      <c r="H86" s="4">
        <v>24.948728294953384</v>
      </c>
      <c r="I86" s="4">
        <v>0</v>
      </c>
      <c r="J86" s="4">
        <v>0</v>
      </c>
      <c r="K86" s="2"/>
    </row>
    <row r="87" spans="1:11" ht="12.75">
      <c r="A87" s="3">
        <v>200103</v>
      </c>
      <c r="B87" s="1">
        <v>2001</v>
      </c>
      <c r="C87" s="1">
        <v>3</v>
      </c>
      <c r="D87" s="1">
        <v>21</v>
      </c>
      <c r="E87" s="4">
        <v>56.23728369400463</v>
      </c>
      <c r="F87" s="4">
        <v>29.16083845281097</v>
      </c>
      <c r="G87" s="4">
        <v>42.699061073407805</v>
      </c>
      <c r="H87" s="4">
        <v>22.3009389265922</v>
      </c>
      <c r="I87" s="4">
        <v>0</v>
      </c>
      <c r="J87" s="4">
        <v>0.047107939334562206</v>
      </c>
      <c r="K87" s="2"/>
    </row>
    <row r="88" spans="1:11" ht="12.75">
      <c r="A88" s="3">
        <v>200103</v>
      </c>
      <c r="B88" s="1">
        <v>2001</v>
      </c>
      <c r="C88" s="1">
        <v>3</v>
      </c>
      <c r="D88" s="1">
        <v>22</v>
      </c>
      <c r="E88" s="4">
        <v>58.583772322957394</v>
      </c>
      <c r="F88" s="4">
        <v>33.20404158316185</v>
      </c>
      <c r="G88" s="4">
        <v>45.89390695305963</v>
      </c>
      <c r="H88" s="4">
        <v>19.106093046940373</v>
      </c>
      <c r="I88" s="4">
        <v>0</v>
      </c>
      <c r="J88" s="4">
        <v>0.03823902873359559</v>
      </c>
      <c r="K88" s="2"/>
    </row>
    <row r="89" spans="1:11" ht="12.75">
      <c r="A89" s="3">
        <v>200103</v>
      </c>
      <c r="B89" s="1">
        <v>2001</v>
      </c>
      <c r="C89" s="1">
        <v>3</v>
      </c>
      <c r="D89" s="1">
        <v>23</v>
      </c>
      <c r="E89" s="4">
        <v>57.30959265534872</v>
      </c>
      <c r="F89" s="4">
        <v>33.61003129755307</v>
      </c>
      <c r="G89" s="4">
        <v>45.459811976450894</v>
      </c>
      <c r="H89" s="4">
        <v>19.5401880235491</v>
      </c>
      <c r="I89" s="4">
        <v>0</v>
      </c>
      <c r="J89" s="4">
        <v>0.06753523580368603</v>
      </c>
      <c r="K89" s="2"/>
    </row>
    <row r="90" spans="1:11" ht="12.75">
      <c r="A90" s="3">
        <v>200103</v>
      </c>
      <c r="B90" s="1">
        <v>2001</v>
      </c>
      <c r="C90" s="1">
        <v>3</v>
      </c>
      <c r="D90" s="1">
        <v>24</v>
      </c>
      <c r="E90" s="4">
        <v>59.75215673195179</v>
      </c>
      <c r="F90" s="4">
        <v>26.906693983782446</v>
      </c>
      <c r="G90" s="4">
        <v>43.32942535786712</v>
      </c>
      <c r="H90" s="4">
        <v>21.670574642132877</v>
      </c>
      <c r="I90" s="4">
        <v>0</v>
      </c>
      <c r="J90" s="4">
        <v>0.009623804007635293</v>
      </c>
      <c r="K90" s="2"/>
    </row>
    <row r="91" spans="1:11" ht="12.75">
      <c r="A91" s="3">
        <v>200103</v>
      </c>
      <c r="B91" s="1">
        <v>2001</v>
      </c>
      <c r="C91" s="1">
        <v>3</v>
      </c>
      <c r="D91" s="1">
        <v>25</v>
      </c>
      <c r="E91" s="4">
        <v>40.30409250496562</v>
      </c>
      <c r="F91" s="4">
        <v>22.268319193350983</v>
      </c>
      <c r="G91" s="4">
        <v>31.2862058491583</v>
      </c>
      <c r="H91" s="4">
        <v>33.71379415084169</v>
      </c>
      <c r="I91" s="4">
        <v>0</v>
      </c>
      <c r="J91" s="4">
        <v>0</v>
      </c>
      <c r="K91" s="2"/>
    </row>
    <row r="92" spans="1:11" ht="12.75">
      <c r="A92" s="3">
        <v>200103</v>
      </c>
      <c r="B92" s="1">
        <v>2001</v>
      </c>
      <c r="C92" s="1">
        <v>3</v>
      </c>
      <c r="D92" s="1">
        <v>26</v>
      </c>
      <c r="E92" s="4">
        <v>40.64873484629655</v>
      </c>
      <c r="F92" s="4">
        <v>17.667564002155988</v>
      </c>
      <c r="G92" s="4">
        <v>29.15814942422627</v>
      </c>
      <c r="H92" s="4">
        <v>35.84185057577373</v>
      </c>
      <c r="I92" s="4">
        <v>0</v>
      </c>
      <c r="J92" s="4">
        <v>0</v>
      </c>
      <c r="K92" s="2"/>
    </row>
    <row r="93" spans="1:11" ht="12.75">
      <c r="A93" s="3">
        <v>200103</v>
      </c>
      <c r="B93" s="1">
        <v>2001</v>
      </c>
      <c r="C93" s="1">
        <v>3</v>
      </c>
      <c r="D93" s="1">
        <v>27</v>
      </c>
      <c r="E93" s="4">
        <v>43.218454538145195</v>
      </c>
      <c r="F93" s="4">
        <v>20.28710963672802</v>
      </c>
      <c r="G93" s="4">
        <v>31.752782087436607</v>
      </c>
      <c r="H93" s="4">
        <v>33.247217912563386</v>
      </c>
      <c r="I93" s="4">
        <v>0</v>
      </c>
      <c r="J93" s="4">
        <v>0.018153891051163013</v>
      </c>
      <c r="K93" s="2"/>
    </row>
    <row r="94" spans="1:11" ht="12.75">
      <c r="A94" s="3">
        <v>200103</v>
      </c>
      <c r="B94" s="1">
        <v>2001</v>
      </c>
      <c r="C94" s="1">
        <v>3</v>
      </c>
      <c r="D94" s="1">
        <v>28</v>
      </c>
      <c r="E94" s="4">
        <v>48.526278330836874</v>
      </c>
      <c r="F94" s="4">
        <v>25.912155421683156</v>
      </c>
      <c r="G94" s="4">
        <v>37.21921687626002</v>
      </c>
      <c r="H94" s="4">
        <v>27.780783123739983</v>
      </c>
      <c r="I94" s="4">
        <v>0</v>
      </c>
      <c r="J94" s="4">
        <v>0.10790008606082624</v>
      </c>
      <c r="K94" s="2"/>
    </row>
    <row r="95" spans="1:11" ht="12.75">
      <c r="A95" s="3">
        <v>200103</v>
      </c>
      <c r="B95" s="1">
        <v>2001</v>
      </c>
      <c r="C95" s="1">
        <v>3</v>
      </c>
      <c r="D95" s="1">
        <v>29</v>
      </c>
      <c r="E95" s="4">
        <v>43.7693450741344</v>
      </c>
      <c r="F95" s="4">
        <v>31.346449916470373</v>
      </c>
      <c r="G95" s="4">
        <v>37.557897495302385</v>
      </c>
      <c r="H95" s="4">
        <v>27.442102504697612</v>
      </c>
      <c r="I95" s="4">
        <v>0</v>
      </c>
      <c r="J95" s="4">
        <v>0.019247608015270586</v>
      </c>
      <c r="K95" s="2"/>
    </row>
    <row r="96" spans="1:11" ht="12.75">
      <c r="A96" s="3">
        <v>200103</v>
      </c>
      <c r="B96" s="1">
        <v>2001</v>
      </c>
      <c r="C96" s="1">
        <v>3</v>
      </c>
      <c r="D96" s="1">
        <v>30</v>
      </c>
      <c r="E96" s="4">
        <v>56.9162083208014</v>
      </c>
      <c r="F96" s="4">
        <v>32.86052190382033</v>
      </c>
      <c r="G96" s="4">
        <v>44.888365112310865</v>
      </c>
      <c r="H96" s="4">
        <v>20.11163488768913</v>
      </c>
      <c r="I96" s="4">
        <v>0</v>
      </c>
      <c r="J96" s="4">
        <v>0.003446423413309351</v>
      </c>
      <c r="K96" s="2"/>
    </row>
    <row r="97" spans="1:11" ht="12.75">
      <c r="A97" s="3">
        <v>200103</v>
      </c>
      <c r="B97" s="1">
        <v>2001</v>
      </c>
      <c r="C97" s="1">
        <v>3</v>
      </c>
      <c r="D97" s="1">
        <v>31</v>
      </c>
      <c r="E97" s="4">
        <v>57.12141127843506</v>
      </c>
      <c r="F97" s="4">
        <v>36.59782495406615</v>
      </c>
      <c r="G97" s="4">
        <v>46.8596181162506</v>
      </c>
      <c r="H97" s="4">
        <v>18.14038188374939</v>
      </c>
      <c r="I97" s="4">
        <v>0</v>
      </c>
      <c r="J97" s="4">
        <v>0.03415105015053199</v>
      </c>
      <c r="K97" s="2"/>
    </row>
    <row r="98" spans="1:11" ht="12.75">
      <c r="A98" s="3">
        <v>200104</v>
      </c>
      <c r="B98" s="1">
        <v>2001</v>
      </c>
      <c r="C98" s="1">
        <v>4</v>
      </c>
      <c r="D98" s="1">
        <v>1</v>
      </c>
      <c r="E98" s="4">
        <v>54.78335303699424</v>
      </c>
      <c r="F98" s="4">
        <v>29.54313910586077</v>
      </c>
      <c r="G98" s="4">
        <v>42.16324607142751</v>
      </c>
      <c r="H98" s="4">
        <v>22.83675392857249</v>
      </c>
      <c r="I98" s="4">
        <v>0</v>
      </c>
      <c r="J98" s="4">
        <v>0.009623804007635293</v>
      </c>
      <c r="K98" s="2"/>
    </row>
    <row r="99" spans="1:11" ht="12.75">
      <c r="A99" s="3">
        <v>200104</v>
      </c>
      <c r="B99" s="1">
        <v>2001</v>
      </c>
      <c r="C99" s="1">
        <v>4</v>
      </c>
      <c r="D99" s="1">
        <v>2</v>
      </c>
      <c r="E99" s="4">
        <v>54.791866805237504</v>
      </c>
      <c r="F99" s="4">
        <v>32.65054242143599</v>
      </c>
      <c r="G99" s="4">
        <v>43.72120461333674</v>
      </c>
      <c r="H99" s="4">
        <v>21.278795386663255</v>
      </c>
      <c r="I99" s="4">
        <v>0</v>
      </c>
      <c r="J99" s="4">
        <v>0.06362625778344237</v>
      </c>
      <c r="K99" s="2"/>
    </row>
    <row r="100" spans="1:11" ht="12.75">
      <c r="A100" s="3">
        <v>200104</v>
      </c>
      <c r="B100" s="1">
        <v>2001</v>
      </c>
      <c r="C100" s="1">
        <v>4</v>
      </c>
      <c r="D100" s="1">
        <v>3</v>
      </c>
      <c r="E100" s="4">
        <v>58.435056832902035</v>
      </c>
      <c r="F100" s="4">
        <v>43.63359826568079</v>
      </c>
      <c r="G100" s="4">
        <v>51.03432754929142</v>
      </c>
      <c r="H100" s="4">
        <v>13.965672450708587</v>
      </c>
      <c r="I100" s="4">
        <v>0</v>
      </c>
      <c r="J100" s="4">
        <v>0.5238371812548204</v>
      </c>
      <c r="K100" s="2"/>
    </row>
    <row r="101" spans="1:11" ht="12.75">
      <c r="A101" s="3">
        <v>200104</v>
      </c>
      <c r="B101" s="1">
        <v>2001</v>
      </c>
      <c r="C101" s="1">
        <v>4</v>
      </c>
      <c r="D101" s="1">
        <v>4</v>
      </c>
      <c r="E101" s="4">
        <v>56.079822160811645</v>
      </c>
      <c r="F101" s="4">
        <v>47.19966409476815</v>
      </c>
      <c r="G101" s="4">
        <v>51.6397431277899</v>
      </c>
      <c r="H101" s="4">
        <v>13.360256872210096</v>
      </c>
      <c r="I101" s="4">
        <v>0</v>
      </c>
      <c r="J101" s="4">
        <v>0.9347046386487557</v>
      </c>
      <c r="K101" s="2"/>
    </row>
    <row r="102" spans="1:11" ht="12.75">
      <c r="A102" s="3">
        <v>200104</v>
      </c>
      <c r="B102" s="1">
        <v>2001</v>
      </c>
      <c r="C102" s="1">
        <v>4</v>
      </c>
      <c r="D102" s="1">
        <v>5</v>
      </c>
      <c r="E102" s="4">
        <v>68.75312454401163</v>
      </c>
      <c r="F102" s="4">
        <v>49.570526698212376</v>
      </c>
      <c r="G102" s="4">
        <v>59.161825621112</v>
      </c>
      <c r="H102" s="4">
        <v>6.613619646882603</v>
      </c>
      <c r="I102" s="4">
        <v>0.7754452679946039</v>
      </c>
      <c r="J102" s="4">
        <v>0</v>
      </c>
      <c r="K102" s="2"/>
    </row>
    <row r="103" spans="1:11" ht="12.75">
      <c r="A103" s="3">
        <v>200104</v>
      </c>
      <c r="B103" s="1">
        <v>2001</v>
      </c>
      <c r="C103" s="1">
        <v>4</v>
      </c>
      <c r="D103" s="1">
        <v>6</v>
      </c>
      <c r="E103" s="4">
        <v>79.61958434705443</v>
      </c>
      <c r="F103" s="4">
        <v>59.61003129755307</v>
      </c>
      <c r="G103" s="4">
        <v>69.61480782230376</v>
      </c>
      <c r="H103" s="4">
        <v>0</v>
      </c>
      <c r="I103" s="4">
        <v>4.614807822303749</v>
      </c>
      <c r="J103" s="4">
        <v>0</v>
      </c>
      <c r="K103" s="2"/>
    </row>
    <row r="104" spans="1:11" ht="12.75">
      <c r="A104" s="3">
        <v>200104</v>
      </c>
      <c r="B104" s="1">
        <v>2001</v>
      </c>
      <c r="C104" s="1">
        <v>4</v>
      </c>
      <c r="D104" s="1">
        <v>7</v>
      </c>
      <c r="E104" s="4">
        <v>78.07532257920425</v>
      </c>
      <c r="F104" s="4">
        <v>66.01224505596932</v>
      </c>
      <c r="G104" s="4">
        <v>72.04378381758679</v>
      </c>
      <c r="H104" s="4">
        <v>0</v>
      </c>
      <c r="I104" s="4">
        <v>7.0437838175867835</v>
      </c>
      <c r="J104" s="4">
        <v>0</v>
      </c>
      <c r="K104" s="2"/>
    </row>
    <row r="105" spans="1:11" ht="12.75">
      <c r="A105" s="3">
        <v>200104</v>
      </c>
      <c r="B105" s="1">
        <v>2001</v>
      </c>
      <c r="C105" s="1">
        <v>4</v>
      </c>
      <c r="D105" s="1">
        <v>8</v>
      </c>
      <c r="E105" s="4">
        <v>79.27305700561926</v>
      </c>
      <c r="F105" s="4">
        <v>51.60710106042423</v>
      </c>
      <c r="G105" s="4">
        <v>65.44007903302175</v>
      </c>
      <c r="H105" s="4">
        <v>0.7081138385213024</v>
      </c>
      <c r="I105" s="4">
        <v>1.1481928715430496</v>
      </c>
      <c r="J105" s="4">
        <v>0</v>
      </c>
      <c r="K105" s="2"/>
    </row>
    <row r="106" spans="1:11" ht="12.75">
      <c r="A106" s="3">
        <v>200104</v>
      </c>
      <c r="B106" s="1">
        <v>2001</v>
      </c>
      <c r="C106" s="1">
        <v>4</v>
      </c>
      <c r="D106" s="1">
        <v>9</v>
      </c>
      <c r="E106" s="4">
        <v>85.02553534896325</v>
      </c>
      <c r="F106" s="4">
        <v>54.79821267446673</v>
      </c>
      <c r="G106" s="4">
        <v>69.91187401171499</v>
      </c>
      <c r="H106" s="4">
        <v>0</v>
      </c>
      <c r="I106" s="4">
        <v>4.911874011714993</v>
      </c>
      <c r="J106" s="4">
        <v>0.2859237840558174</v>
      </c>
      <c r="K106" s="2"/>
    </row>
    <row r="107" spans="1:11" ht="12.75">
      <c r="A107" s="3">
        <v>200104</v>
      </c>
      <c r="B107" s="1">
        <v>2001</v>
      </c>
      <c r="C107" s="1">
        <v>4</v>
      </c>
      <c r="D107" s="1">
        <v>10</v>
      </c>
      <c r="E107" s="4">
        <v>81.21367205762799</v>
      </c>
      <c r="F107" s="4">
        <v>59.62994440291952</v>
      </c>
      <c r="G107" s="4">
        <v>70.42180823027377</v>
      </c>
      <c r="H107" s="4">
        <v>0.25848175599820133</v>
      </c>
      <c r="I107" s="4">
        <v>5.6802899862719585</v>
      </c>
      <c r="J107" s="4">
        <v>0.6037142542338054</v>
      </c>
      <c r="K107" s="2"/>
    </row>
    <row r="108" spans="1:11" ht="12.75">
      <c r="A108" s="3">
        <v>200104</v>
      </c>
      <c r="B108" s="1">
        <v>2001</v>
      </c>
      <c r="C108" s="1">
        <v>4</v>
      </c>
      <c r="D108" s="1">
        <v>11</v>
      </c>
      <c r="E108" s="4">
        <v>72.93403690788514</v>
      </c>
      <c r="F108" s="4">
        <v>58.96133516373891</v>
      </c>
      <c r="G108" s="4">
        <v>65.94768603581203</v>
      </c>
      <c r="H108" s="4">
        <v>1.0339270239928053</v>
      </c>
      <c r="I108" s="4">
        <v>1.9816130598048294</v>
      </c>
      <c r="J108" s="4">
        <v>0.2390790002650316</v>
      </c>
      <c r="K108" s="2"/>
    </row>
    <row r="109" spans="1:11" ht="12.75">
      <c r="A109" s="3">
        <v>200104</v>
      </c>
      <c r="B109" s="1">
        <v>2001</v>
      </c>
      <c r="C109" s="1">
        <v>4</v>
      </c>
      <c r="D109" s="1">
        <v>12</v>
      </c>
      <c r="E109" s="4">
        <v>70.1402404342945</v>
      </c>
      <c r="F109" s="4">
        <v>45.58854884770807</v>
      </c>
      <c r="G109" s="4">
        <v>57.86439464100128</v>
      </c>
      <c r="H109" s="4">
        <v>7.135605358998716</v>
      </c>
      <c r="I109" s="4">
        <v>0</v>
      </c>
      <c r="J109" s="4">
        <v>0.1694657081853077</v>
      </c>
      <c r="K109" s="2"/>
    </row>
    <row r="110" spans="1:11" ht="12.75">
      <c r="A110" s="3">
        <v>200104</v>
      </c>
      <c r="B110" s="1">
        <v>2001</v>
      </c>
      <c r="C110" s="1">
        <v>4</v>
      </c>
      <c r="D110" s="1">
        <v>13</v>
      </c>
      <c r="E110" s="4">
        <v>67.19395847044004</v>
      </c>
      <c r="F110" s="4">
        <v>41.674148102046104</v>
      </c>
      <c r="G110" s="4">
        <v>54.43405328624307</v>
      </c>
      <c r="H110" s="4">
        <v>10.565946713756928</v>
      </c>
      <c r="I110" s="4">
        <v>0</v>
      </c>
      <c r="J110" s="4">
        <v>0</v>
      </c>
      <c r="K110" s="2"/>
    </row>
    <row r="111" spans="1:11" ht="12.75">
      <c r="A111" s="3">
        <v>200104</v>
      </c>
      <c r="B111" s="1">
        <v>2001</v>
      </c>
      <c r="C111" s="1">
        <v>4</v>
      </c>
      <c r="D111" s="1">
        <v>14</v>
      </c>
      <c r="E111" s="4">
        <v>72.95760387601285</v>
      </c>
      <c r="F111" s="4">
        <v>43.563859217590945</v>
      </c>
      <c r="G111" s="4">
        <v>58.2607315468019</v>
      </c>
      <c r="H111" s="4">
        <v>6.739268453198098</v>
      </c>
      <c r="I111" s="4">
        <v>0</v>
      </c>
      <c r="J111" s="4">
        <v>0.3037166663192469</v>
      </c>
      <c r="K111" s="2"/>
    </row>
    <row r="112" spans="1:11" ht="12.75">
      <c r="A112" s="3">
        <v>200104</v>
      </c>
      <c r="B112" s="1">
        <v>2001</v>
      </c>
      <c r="C112" s="1">
        <v>4</v>
      </c>
      <c r="D112" s="1">
        <v>15</v>
      </c>
      <c r="E112" s="4">
        <v>73.61007001003546</v>
      </c>
      <c r="F112" s="4">
        <v>48.25511228108836</v>
      </c>
      <c r="G112" s="4">
        <v>60.932591145561915</v>
      </c>
      <c r="H112" s="4">
        <v>4.246756340657933</v>
      </c>
      <c r="I112" s="4">
        <v>0.17934748621984517</v>
      </c>
      <c r="J112" s="4">
        <v>0.6132977377020866</v>
      </c>
      <c r="K112" s="2"/>
    </row>
    <row r="113" spans="1:11" ht="12.75">
      <c r="A113" s="3">
        <v>200104</v>
      </c>
      <c r="B113" s="1">
        <v>2001</v>
      </c>
      <c r="C113" s="1">
        <v>4</v>
      </c>
      <c r="D113" s="1">
        <v>16</v>
      </c>
      <c r="E113" s="4">
        <v>62.05355723044945</v>
      </c>
      <c r="F113" s="4">
        <v>39.09599802268551</v>
      </c>
      <c r="G113" s="4">
        <v>50.57477762656748</v>
      </c>
      <c r="H113" s="4">
        <v>14.425222373432517</v>
      </c>
      <c r="I113" s="4">
        <v>0</v>
      </c>
      <c r="J113" s="4">
        <v>0</v>
      </c>
      <c r="K113" s="2"/>
    </row>
    <row r="114" spans="1:11" ht="12.75">
      <c r="A114" s="3">
        <v>200104</v>
      </c>
      <c r="B114" s="1">
        <v>2001</v>
      </c>
      <c r="C114" s="1">
        <v>4</v>
      </c>
      <c r="D114" s="1">
        <v>17</v>
      </c>
      <c r="E114" s="4">
        <v>50.59890890357316</v>
      </c>
      <c r="F114" s="4">
        <v>31.493396543868684</v>
      </c>
      <c r="G114" s="4">
        <v>41.04615272372092</v>
      </c>
      <c r="H114" s="4">
        <v>23.953847276279074</v>
      </c>
      <c r="I114" s="4">
        <v>0</v>
      </c>
      <c r="J114" s="4">
        <v>0</v>
      </c>
      <c r="K114" s="2"/>
    </row>
    <row r="115" spans="1:11" ht="12.75">
      <c r="A115" s="3">
        <v>200104</v>
      </c>
      <c r="B115" s="1">
        <v>2001</v>
      </c>
      <c r="C115" s="1">
        <v>4</v>
      </c>
      <c r="D115" s="1">
        <v>18</v>
      </c>
      <c r="E115" s="4">
        <v>52.933152476556614</v>
      </c>
      <c r="F115" s="4">
        <v>30.942467295397087</v>
      </c>
      <c r="G115" s="4">
        <v>41.93780988597685</v>
      </c>
      <c r="H115" s="4">
        <v>23.06219011402315</v>
      </c>
      <c r="I115" s="4">
        <v>0</v>
      </c>
      <c r="J115" s="4">
        <v>0</v>
      </c>
      <c r="K115" s="2"/>
    </row>
    <row r="116" spans="1:11" ht="12.75">
      <c r="A116" s="3">
        <v>200104</v>
      </c>
      <c r="B116" s="1">
        <v>2001</v>
      </c>
      <c r="C116" s="1">
        <v>4</v>
      </c>
      <c r="D116" s="1">
        <v>19</v>
      </c>
      <c r="E116" s="4">
        <v>62.788174229993835</v>
      </c>
      <c r="F116" s="4">
        <v>36.165659645810564</v>
      </c>
      <c r="G116" s="4">
        <v>49.4769169379022</v>
      </c>
      <c r="H116" s="4">
        <v>15.5230830620978</v>
      </c>
      <c r="I116" s="4">
        <v>0</v>
      </c>
      <c r="J116" s="4">
        <v>0</v>
      </c>
      <c r="K116" s="2"/>
    </row>
    <row r="117" spans="1:11" ht="12.75">
      <c r="A117" s="3">
        <v>200104</v>
      </c>
      <c r="B117" s="1">
        <v>2001</v>
      </c>
      <c r="C117" s="1">
        <v>4</v>
      </c>
      <c r="D117" s="1">
        <v>20</v>
      </c>
      <c r="E117" s="4">
        <v>72.24202150627292</v>
      </c>
      <c r="F117" s="4">
        <v>56.19580475806187</v>
      </c>
      <c r="G117" s="4">
        <v>64.21891313216739</v>
      </c>
      <c r="H117" s="4">
        <v>1.9830781783692517</v>
      </c>
      <c r="I117" s="4">
        <v>1.201991310536644</v>
      </c>
      <c r="J117" s="4">
        <v>0.051526075834775115</v>
      </c>
      <c r="K117" s="2"/>
    </row>
    <row r="118" spans="1:11" ht="12.75">
      <c r="A118" s="3">
        <v>200104</v>
      </c>
      <c r="B118" s="1">
        <v>2001</v>
      </c>
      <c r="C118" s="1">
        <v>4</v>
      </c>
      <c r="D118" s="1">
        <v>21</v>
      </c>
      <c r="E118" s="4">
        <v>79.10735864732631</v>
      </c>
      <c r="F118" s="4">
        <v>63.04324184283328</v>
      </c>
      <c r="G118" s="4">
        <v>71.0753002450798</v>
      </c>
      <c r="H118" s="4">
        <v>0</v>
      </c>
      <c r="I118" s="4">
        <v>6.075300245079793</v>
      </c>
      <c r="J118" s="4">
        <v>0.17769794734506816</v>
      </c>
      <c r="K118" s="2"/>
    </row>
    <row r="119" spans="1:11" ht="12.75">
      <c r="A119" s="3">
        <v>200104</v>
      </c>
      <c r="B119" s="1">
        <v>2001</v>
      </c>
      <c r="C119" s="1">
        <v>4</v>
      </c>
      <c r="D119" s="1">
        <v>22</v>
      </c>
      <c r="E119" s="4">
        <v>77.36640173431921</v>
      </c>
      <c r="F119" s="4">
        <v>63.88043500918677</v>
      </c>
      <c r="G119" s="4">
        <v>70.62341837175299</v>
      </c>
      <c r="H119" s="4">
        <v>0</v>
      </c>
      <c r="I119" s="4">
        <v>5.62341837175299</v>
      </c>
      <c r="J119" s="4">
        <v>0.06604608572134754</v>
      </c>
      <c r="K119" s="2"/>
    </row>
    <row r="120" spans="1:11" ht="12.75">
      <c r="A120" s="3">
        <v>200104</v>
      </c>
      <c r="B120" s="1">
        <v>2001</v>
      </c>
      <c r="C120" s="1">
        <v>4</v>
      </c>
      <c r="D120" s="1">
        <v>23</v>
      </c>
      <c r="E120" s="4">
        <v>76.52069479972246</v>
      </c>
      <c r="F120" s="4">
        <v>50.21768624426385</v>
      </c>
      <c r="G120" s="4">
        <v>63.36919052199316</v>
      </c>
      <c r="H120" s="4">
        <v>2.579518416719027</v>
      </c>
      <c r="I120" s="4">
        <v>0.9487089387121846</v>
      </c>
      <c r="J120" s="4">
        <v>0.05266720070039813</v>
      </c>
      <c r="K120" s="2"/>
    </row>
    <row r="121" spans="1:11" ht="12.75">
      <c r="A121" s="3">
        <v>200104</v>
      </c>
      <c r="B121" s="1">
        <v>2001</v>
      </c>
      <c r="C121" s="1">
        <v>4</v>
      </c>
      <c r="D121" s="1">
        <v>24</v>
      </c>
      <c r="E121" s="4">
        <v>60.281570773862526</v>
      </c>
      <c r="F121" s="4">
        <v>35.087445541959866</v>
      </c>
      <c r="G121" s="4">
        <v>47.68450815791119</v>
      </c>
      <c r="H121" s="4">
        <v>17.315491842088804</v>
      </c>
      <c r="I121" s="4">
        <v>0</v>
      </c>
      <c r="J121" s="4">
        <v>0</v>
      </c>
      <c r="K121" s="2"/>
    </row>
    <row r="122" spans="1:11" ht="12.75">
      <c r="A122" s="3">
        <v>200104</v>
      </c>
      <c r="B122" s="1">
        <v>2001</v>
      </c>
      <c r="C122" s="1">
        <v>4</v>
      </c>
      <c r="D122" s="1">
        <v>25</v>
      </c>
      <c r="E122" s="4">
        <v>67.89737916494197</v>
      </c>
      <c r="F122" s="4">
        <v>38.52804719349392</v>
      </c>
      <c r="G122" s="4">
        <v>53.21271317921794</v>
      </c>
      <c r="H122" s="4">
        <v>11.787286820782054</v>
      </c>
      <c r="I122" s="4">
        <v>0</v>
      </c>
      <c r="J122" s="4">
        <v>0</v>
      </c>
      <c r="K122" s="2"/>
    </row>
    <row r="123" spans="1:11" ht="12.75">
      <c r="A123" s="3">
        <v>200104</v>
      </c>
      <c r="B123" s="1">
        <v>2001</v>
      </c>
      <c r="C123" s="1">
        <v>4</v>
      </c>
      <c r="D123" s="1">
        <v>26</v>
      </c>
      <c r="E123" s="4">
        <v>75.4435318886629</v>
      </c>
      <c r="F123" s="4">
        <v>46.40659124680994</v>
      </c>
      <c r="G123" s="4">
        <v>60.92506156773642</v>
      </c>
      <c r="H123" s="4">
        <v>4.161099017596312</v>
      </c>
      <c r="I123" s="4">
        <v>0.08616058533273377</v>
      </c>
      <c r="J123" s="4">
        <v>0</v>
      </c>
      <c r="K123" s="2"/>
    </row>
    <row r="124" spans="1:11" ht="12.75">
      <c r="A124" s="3">
        <v>200104</v>
      </c>
      <c r="B124" s="1">
        <v>2001</v>
      </c>
      <c r="C124" s="1">
        <v>4</v>
      </c>
      <c r="D124" s="1">
        <v>27</v>
      </c>
      <c r="E124" s="4">
        <v>80.98117084414056</v>
      </c>
      <c r="F124" s="4">
        <v>50.246437707149</v>
      </c>
      <c r="G124" s="4">
        <v>65.61380427564478</v>
      </c>
      <c r="H124" s="4">
        <v>1.443570601145294</v>
      </c>
      <c r="I124" s="4">
        <v>2.0573748767900795</v>
      </c>
      <c r="J124" s="4">
        <v>0</v>
      </c>
      <c r="K124" s="2"/>
    </row>
    <row r="125" spans="1:11" ht="12.75">
      <c r="A125" s="3">
        <v>200104</v>
      </c>
      <c r="B125" s="1">
        <v>2001</v>
      </c>
      <c r="C125" s="1">
        <v>4</v>
      </c>
      <c r="D125" s="1">
        <v>28</v>
      </c>
      <c r="E125" s="4">
        <v>83.28152610561361</v>
      </c>
      <c r="F125" s="4">
        <v>54.15240806529903</v>
      </c>
      <c r="G125" s="4">
        <v>68.7169670854563</v>
      </c>
      <c r="H125" s="4">
        <v>0</v>
      </c>
      <c r="I125" s="4">
        <v>3.7169670854563157</v>
      </c>
      <c r="J125" s="4">
        <v>0</v>
      </c>
      <c r="K125" s="2"/>
    </row>
    <row r="126" spans="1:11" ht="12.75">
      <c r="A126" s="3">
        <v>200104</v>
      </c>
      <c r="B126" s="1">
        <v>2001</v>
      </c>
      <c r="C126" s="1">
        <v>4</v>
      </c>
      <c r="D126" s="1">
        <v>29</v>
      </c>
      <c r="E126" s="4">
        <v>82.77307636186046</v>
      </c>
      <c r="F126" s="4">
        <v>55.17966760867041</v>
      </c>
      <c r="G126" s="4">
        <v>68.97637198526543</v>
      </c>
      <c r="H126" s="4">
        <v>0</v>
      </c>
      <c r="I126" s="4">
        <v>3.976371985265433</v>
      </c>
      <c r="J126" s="4">
        <v>0.1924760801527059</v>
      </c>
      <c r="K126" s="2"/>
    </row>
    <row r="127" spans="1:11" ht="12.75">
      <c r="A127" s="3">
        <v>200104</v>
      </c>
      <c r="B127" s="1">
        <v>2001</v>
      </c>
      <c r="C127" s="1">
        <v>4</v>
      </c>
      <c r="D127" s="1">
        <v>30</v>
      </c>
      <c r="E127" s="4">
        <v>82.22876992576136</v>
      </c>
      <c r="F127" s="4">
        <v>58.218371157413884</v>
      </c>
      <c r="G127" s="4">
        <v>70.22357054158763</v>
      </c>
      <c r="H127" s="4">
        <v>0</v>
      </c>
      <c r="I127" s="4">
        <v>5.223570541587629</v>
      </c>
      <c r="J127" s="4">
        <v>0.02240175218651078</v>
      </c>
      <c r="K127" s="2"/>
    </row>
    <row r="128" spans="1:11" ht="12.75">
      <c r="A128" s="3">
        <v>200105</v>
      </c>
      <c r="B128" s="1">
        <v>2001</v>
      </c>
      <c r="C128" s="1">
        <v>5</v>
      </c>
      <c r="D128" s="1">
        <v>1</v>
      </c>
      <c r="E128" s="4">
        <v>80.7420408625141</v>
      </c>
      <c r="F128" s="4">
        <v>61.37383155305545</v>
      </c>
      <c r="G128" s="4">
        <v>71.05793620778478</v>
      </c>
      <c r="H128" s="4">
        <v>0</v>
      </c>
      <c r="I128" s="4">
        <v>6.057936207784782</v>
      </c>
      <c r="J128" s="4">
        <v>0</v>
      </c>
      <c r="K128" s="2"/>
    </row>
    <row r="129" spans="1:11" ht="12.75">
      <c r="A129" s="3">
        <v>200105</v>
      </c>
      <c r="B129" s="1">
        <v>2001</v>
      </c>
      <c r="C129" s="1">
        <v>5</v>
      </c>
      <c r="D129" s="1">
        <v>2</v>
      </c>
      <c r="E129" s="4">
        <v>81.40109109642682</v>
      </c>
      <c r="F129" s="4">
        <v>62.46420733214417</v>
      </c>
      <c r="G129" s="4">
        <v>71.9326492142855</v>
      </c>
      <c r="H129" s="4">
        <v>0</v>
      </c>
      <c r="I129" s="4">
        <v>6.932649214285501</v>
      </c>
      <c r="J129" s="4">
        <v>0</v>
      </c>
      <c r="K129" s="2"/>
    </row>
    <row r="130" spans="1:11" ht="12.75">
      <c r="A130" s="3">
        <v>200105</v>
      </c>
      <c r="B130" s="1">
        <v>2001</v>
      </c>
      <c r="C130" s="1">
        <v>5</v>
      </c>
      <c r="D130" s="1">
        <v>3</v>
      </c>
      <c r="E130" s="4">
        <v>82.78339174947664</v>
      </c>
      <c r="F130" s="4">
        <v>63.48488277562542</v>
      </c>
      <c r="G130" s="4">
        <v>73.13413726255104</v>
      </c>
      <c r="H130" s="4">
        <v>0</v>
      </c>
      <c r="I130" s="4">
        <v>8.134137262551032</v>
      </c>
      <c r="J130" s="4">
        <v>0.3502638404569264</v>
      </c>
      <c r="K130" s="2"/>
    </row>
    <row r="131" spans="1:11" ht="12.75">
      <c r="A131" s="3">
        <v>200105</v>
      </c>
      <c r="B131" s="1">
        <v>2001</v>
      </c>
      <c r="C131" s="1">
        <v>5</v>
      </c>
      <c r="D131" s="1">
        <v>4</v>
      </c>
      <c r="E131" s="4">
        <v>82.33990452906265</v>
      </c>
      <c r="F131" s="4">
        <v>61.43028030815136</v>
      </c>
      <c r="G131" s="4">
        <v>71.885092418607</v>
      </c>
      <c r="H131" s="4">
        <v>0</v>
      </c>
      <c r="I131" s="4">
        <v>6.885092418607005</v>
      </c>
      <c r="J131" s="4">
        <v>0.29707827961728245</v>
      </c>
      <c r="K131" s="2"/>
    </row>
    <row r="132" spans="1:11" ht="12.75">
      <c r="A132" s="3">
        <v>200105</v>
      </c>
      <c r="B132" s="1">
        <v>2001</v>
      </c>
      <c r="C132" s="1">
        <v>5</v>
      </c>
      <c r="D132" s="1">
        <v>5</v>
      </c>
      <c r="E132" s="4">
        <v>78.37945379665226</v>
      </c>
      <c r="F132" s="4">
        <v>62.23912998162646</v>
      </c>
      <c r="G132" s="4">
        <v>70.30929188913936</v>
      </c>
      <c r="H132" s="4">
        <v>0</v>
      </c>
      <c r="I132" s="4">
        <v>5.309291889139362</v>
      </c>
      <c r="J132" s="4">
        <v>0.13537311388318954</v>
      </c>
      <c r="K132" s="2"/>
    </row>
    <row r="133" spans="1:11" ht="12.75">
      <c r="A133" s="3">
        <v>200105</v>
      </c>
      <c r="B133" s="1">
        <v>2001</v>
      </c>
      <c r="C133" s="1">
        <v>5</v>
      </c>
      <c r="D133" s="1">
        <v>6</v>
      </c>
      <c r="E133" s="4">
        <v>69.40482833991942</v>
      </c>
      <c r="F133" s="4">
        <v>58.787128992969215</v>
      </c>
      <c r="G133" s="4">
        <v>64.09597866644431</v>
      </c>
      <c r="H133" s="4">
        <v>1.289094395921491</v>
      </c>
      <c r="I133" s="4">
        <v>0.38507306236580907</v>
      </c>
      <c r="J133" s="4">
        <v>0.21165052157625314</v>
      </c>
      <c r="K133" s="2"/>
    </row>
    <row r="134" spans="1:11" ht="12.75">
      <c r="A134" s="3">
        <v>200105</v>
      </c>
      <c r="B134" s="1">
        <v>2001</v>
      </c>
      <c r="C134" s="1">
        <v>5</v>
      </c>
      <c r="D134" s="1">
        <v>7</v>
      </c>
      <c r="E134" s="4">
        <v>74.04139555521144</v>
      </c>
      <c r="F134" s="4">
        <v>53.39266070891489</v>
      </c>
      <c r="G134" s="4">
        <v>63.71702813206317</v>
      </c>
      <c r="H134" s="4">
        <v>1.342754363343448</v>
      </c>
      <c r="I134" s="4">
        <v>0.05978249540661506</v>
      </c>
      <c r="J134" s="4">
        <v>0.23085408669809326</v>
      </c>
      <c r="K134" s="2"/>
    </row>
    <row r="135" spans="1:11" ht="12.75">
      <c r="A135" s="3">
        <v>200105</v>
      </c>
      <c r="B135" s="1">
        <v>2001</v>
      </c>
      <c r="C135" s="1">
        <v>5</v>
      </c>
      <c r="D135" s="1">
        <v>8</v>
      </c>
      <c r="E135" s="4">
        <v>72.04320313035089</v>
      </c>
      <c r="F135" s="4">
        <v>46.942383914665776</v>
      </c>
      <c r="G135" s="4">
        <v>59.49279352250832</v>
      </c>
      <c r="H135" s="4">
        <v>5.507206477491669</v>
      </c>
      <c r="I135" s="4">
        <v>0</v>
      </c>
      <c r="J135" s="4">
        <v>0</v>
      </c>
      <c r="K135" s="2"/>
    </row>
    <row r="136" spans="1:11" ht="12.75">
      <c r="A136" s="3">
        <v>200105</v>
      </c>
      <c r="B136" s="1">
        <v>2001</v>
      </c>
      <c r="C136" s="1">
        <v>5</v>
      </c>
      <c r="D136" s="1">
        <v>9</v>
      </c>
      <c r="E136" s="4">
        <v>77.49813435613697</v>
      </c>
      <c r="F136" s="4">
        <v>48.602479385603125</v>
      </c>
      <c r="G136" s="4">
        <v>63.050306870870045</v>
      </c>
      <c r="H136" s="4">
        <v>2.6389778117918223</v>
      </c>
      <c r="I136" s="4">
        <v>0.6892846826618702</v>
      </c>
      <c r="J136" s="4">
        <v>0</v>
      </c>
      <c r="K136" s="2"/>
    </row>
    <row r="137" spans="1:11" ht="12.75">
      <c r="A137" s="3">
        <v>200105</v>
      </c>
      <c r="B137" s="1">
        <v>2001</v>
      </c>
      <c r="C137" s="1">
        <v>5</v>
      </c>
      <c r="D137" s="1">
        <v>10</v>
      </c>
      <c r="E137" s="4">
        <v>81.20994076990193</v>
      </c>
      <c r="F137" s="4">
        <v>57.80591943634625</v>
      </c>
      <c r="G137" s="4">
        <v>69.5079301031241</v>
      </c>
      <c r="H137" s="4">
        <v>0</v>
      </c>
      <c r="I137" s="4">
        <v>4.507930103124097</v>
      </c>
      <c r="J137" s="4">
        <v>0.4354527127027566</v>
      </c>
      <c r="K137" s="2"/>
    </row>
    <row r="138" spans="1:11" ht="12.75">
      <c r="A138" s="3">
        <v>200105</v>
      </c>
      <c r="B138" s="1">
        <v>2001</v>
      </c>
      <c r="C138" s="1">
        <v>5</v>
      </c>
      <c r="D138" s="1">
        <v>11</v>
      </c>
      <c r="E138" s="4">
        <v>81.44910946401079</v>
      </c>
      <c r="F138" s="4">
        <v>59.722166469630054</v>
      </c>
      <c r="G138" s="4">
        <v>70.58563796682043</v>
      </c>
      <c r="H138" s="4">
        <v>0</v>
      </c>
      <c r="I138" s="4">
        <v>5.585637966820425</v>
      </c>
      <c r="J138" s="4">
        <v>0.41922336804552596</v>
      </c>
      <c r="K138" s="2"/>
    </row>
    <row r="139" spans="1:11" ht="12.75">
      <c r="A139" s="3">
        <v>200105</v>
      </c>
      <c r="B139" s="1">
        <v>2001</v>
      </c>
      <c r="C139" s="1">
        <v>5</v>
      </c>
      <c r="D139" s="1">
        <v>12</v>
      </c>
      <c r="E139" s="4">
        <v>73.7794222310897</v>
      </c>
      <c r="F139" s="4">
        <v>49.3143691800994</v>
      </c>
      <c r="G139" s="4">
        <v>61.54689570559455</v>
      </c>
      <c r="H139" s="4">
        <v>3.8715817622517563</v>
      </c>
      <c r="I139" s="4">
        <v>0.4184774678463054</v>
      </c>
      <c r="J139" s="4">
        <v>0.03945644696836594</v>
      </c>
      <c r="K139" s="2"/>
    </row>
    <row r="140" spans="1:11" ht="12.75">
      <c r="A140" s="3">
        <v>200105</v>
      </c>
      <c r="B140" s="1">
        <v>2001</v>
      </c>
      <c r="C140" s="1">
        <v>5</v>
      </c>
      <c r="D140" s="1">
        <v>13</v>
      </c>
      <c r="E140" s="4">
        <v>73.49151154376446</v>
      </c>
      <c r="F140" s="4">
        <v>51.33315962347644</v>
      </c>
      <c r="G140" s="4">
        <v>62.41233558362045</v>
      </c>
      <c r="H140" s="4">
        <v>3.6813739357789697</v>
      </c>
      <c r="I140" s="4">
        <v>1.0937095193994204</v>
      </c>
      <c r="J140" s="4">
        <v>0</v>
      </c>
      <c r="K140" s="2"/>
    </row>
    <row r="141" spans="1:11" ht="12.75">
      <c r="A141" s="3">
        <v>200105</v>
      </c>
      <c r="B141" s="1">
        <v>2001</v>
      </c>
      <c r="C141" s="1">
        <v>5</v>
      </c>
      <c r="D141" s="1">
        <v>14</v>
      </c>
      <c r="E141" s="4">
        <v>77.30598346083636</v>
      </c>
      <c r="F141" s="4">
        <v>56.17119850867606</v>
      </c>
      <c r="G141" s="4">
        <v>66.73859098475621</v>
      </c>
      <c r="H141" s="4">
        <v>0.8215756575910711</v>
      </c>
      <c r="I141" s="4">
        <v>2.560166642347286</v>
      </c>
      <c r="J141" s="4">
        <v>0</v>
      </c>
      <c r="K141" s="2"/>
    </row>
    <row r="142" spans="1:11" ht="12.75">
      <c r="A142" s="3">
        <v>200105</v>
      </c>
      <c r="B142" s="1">
        <v>2001</v>
      </c>
      <c r="C142" s="1">
        <v>5</v>
      </c>
      <c r="D142" s="1">
        <v>15</v>
      </c>
      <c r="E142" s="4">
        <v>84.2080944822801</v>
      </c>
      <c r="F142" s="4">
        <v>64.61954563457203</v>
      </c>
      <c r="G142" s="4">
        <v>74.41382005842607</v>
      </c>
      <c r="H142" s="4">
        <v>0</v>
      </c>
      <c r="I142" s="4">
        <v>9.41382005842607</v>
      </c>
      <c r="J142" s="4">
        <v>0</v>
      </c>
      <c r="K142" s="2"/>
    </row>
    <row r="143" spans="1:11" ht="12.75">
      <c r="A143" s="3">
        <v>200105</v>
      </c>
      <c r="B143" s="1">
        <v>2001</v>
      </c>
      <c r="C143" s="1">
        <v>5</v>
      </c>
      <c r="D143" s="1">
        <v>16</v>
      </c>
      <c r="E143" s="4">
        <v>86.38041565294557</v>
      </c>
      <c r="F143" s="4">
        <v>67.82767882933453</v>
      </c>
      <c r="G143" s="4">
        <v>77.10404724114005</v>
      </c>
      <c r="H143" s="4">
        <v>0</v>
      </c>
      <c r="I143" s="4">
        <v>12.104047241140051</v>
      </c>
      <c r="J143" s="4">
        <v>0</v>
      </c>
      <c r="K143" s="2"/>
    </row>
    <row r="144" spans="1:11" ht="12.75">
      <c r="A144" s="3">
        <v>200105</v>
      </c>
      <c r="B144" s="1">
        <v>2001</v>
      </c>
      <c r="C144" s="1">
        <v>5</v>
      </c>
      <c r="D144" s="1">
        <v>17</v>
      </c>
      <c r="E144" s="4">
        <v>88.05460246747407</v>
      </c>
      <c r="F144" s="4">
        <v>68.37752412829911</v>
      </c>
      <c r="G144" s="4">
        <v>78.21606329788659</v>
      </c>
      <c r="H144" s="4">
        <v>0</v>
      </c>
      <c r="I144" s="4">
        <v>13.216063297886596</v>
      </c>
      <c r="J144" s="4">
        <v>0.453521466071487</v>
      </c>
      <c r="K144" s="2"/>
    </row>
    <row r="145" spans="1:11" ht="12.75">
      <c r="A145" s="3">
        <v>200105</v>
      </c>
      <c r="B145" s="1">
        <v>2001</v>
      </c>
      <c r="C145" s="1">
        <v>5</v>
      </c>
      <c r="D145" s="1">
        <v>18</v>
      </c>
      <c r="E145" s="4">
        <v>84.82478730468807</v>
      </c>
      <c r="F145" s="4">
        <v>63.53579266785583</v>
      </c>
      <c r="G145" s="4">
        <v>74.18028998627196</v>
      </c>
      <c r="H145" s="4">
        <v>0</v>
      </c>
      <c r="I145" s="4">
        <v>9.180289986271958</v>
      </c>
      <c r="J145" s="4">
        <v>0.6420945537493039</v>
      </c>
      <c r="K145" s="2"/>
    </row>
    <row r="146" spans="1:11" ht="12.75">
      <c r="A146" s="3">
        <v>200105</v>
      </c>
      <c r="B146" s="1">
        <v>2001</v>
      </c>
      <c r="C146" s="1">
        <v>5</v>
      </c>
      <c r="D146" s="1">
        <v>19</v>
      </c>
      <c r="E146" s="4">
        <v>73.48408172502822</v>
      </c>
      <c r="F146" s="4">
        <v>57.91805460842323</v>
      </c>
      <c r="G146" s="4">
        <v>65.70106816672572</v>
      </c>
      <c r="H146" s="4">
        <v>0.36016009100411245</v>
      </c>
      <c r="I146" s="4">
        <v>1.0612282577298404</v>
      </c>
      <c r="J146" s="4">
        <v>0.9528387565550657</v>
      </c>
      <c r="K146" s="2"/>
    </row>
    <row r="147" spans="1:11" ht="12.75">
      <c r="A147" s="3">
        <v>200105</v>
      </c>
      <c r="B147" s="1">
        <v>2001</v>
      </c>
      <c r="C147" s="1">
        <v>5</v>
      </c>
      <c r="D147" s="1">
        <v>20</v>
      </c>
      <c r="E147" s="4">
        <v>74.90661060305113</v>
      </c>
      <c r="F147" s="4">
        <v>56.47348343850224</v>
      </c>
      <c r="G147" s="4">
        <v>65.69004702077669</v>
      </c>
      <c r="H147" s="4">
        <v>0.4811902003817647</v>
      </c>
      <c r="I147" s="4">
        <v>1.171237221158456</v>
      </c>
      <c r="J147" s="4">
        <v>0.7006378328156779</v>
      </c>
      <c r="K147" s="2"/>
    </row>
    <row r="148" spans="1:11" ht="12.75">
      <c r="A148" s="3">
        <v>200105</v>
      </c>
      <c r="B148" s="1">
        <v>2001</v>
      </c>
      <c r="C148" s="1">
        <v>5</v>
      </c>
      <c r="D148" s="1">
        <v>21</v>
      </c>
      <c r="E148" s="4">
        <v>71.5281246184587</v>
      </c>
      <c r="F148" s="4">
        <v>52.95240151395585</v>
      </c>
      <c r="G148" s="4">
        <v>62.24026306620728</v>
      </c>
      <c r="H148" s="4">
        <v>2.819519429199336</v>
      </c>
      <c r="I148" s="4">
        <v>0.05978249540661506</v>
      </c>
      <c r="J148" s="4">
        <v>0.005978249540661507</v>
      </c>
      <c r="K148" s="2"/>
    </row>
    <row r="149" spans="1:11" ht="12.75">
      <c r="A149" s="3">
        <v>200105</v>
      </c>
      <c r="B149" s="1">
        <v>2001</v>
      </c>
      <c r="C149" s="1">
        <v>5</v>
      </c>
      <c r="D149" s="1">
        <v>22</v>
      </c>
      <c r="E149" s="4">
        <v>64.73911062538525</v>
      </c>
      <c r="F149" s="4">
        <v>45.65535765866906</v>
      </c>
      <c r="G149" s="4">
        <v>55.19723414202716</v>
      </c>
      <c r="H149" s="4">
        <v>9.802765857972837</v>
      </c>
      <c r="I149" s="4">
        <v>0</v>
      </c>
      <c r="J149" s="4">
        <v>0.01100735834953798</v>
      </c>
      <c r="K149" s="2"/>
    </row>
    <row r="150" spans="1:11" ht="12.75">
      <c r="A150" s="3">
        <v>200105</v>
      </c>
      <c r="B150" s="1">
        <v>2001</v>
      </c>
      <c r="C150" s="1">
        <v>5</v>
      </c>
      <c r="D150" s="1">
        <v>23</v>
      </c>
      <c r="E150" s="4">
        <v>66.99706976287115</v>
      </c>
      <c r="F150" s="4">
        <v>46.39924480880501</v>
      </c>
      <c r="G150" s="4">
        <v>56.69815728583808</v>
      </c>
      <c r="H150" s="4">
        <v>8.30184271416192</v>
      </c>
      <c r="I150" s="4">
        <v>0</v>
      </c>
      <c r="J150" s="4">
        <v>0.0023912998162646023</v>
      </c>
      <c r="K150" s="2"/>
    </row>
    <row r="151" spans="1:11" ht="12.75">
      <c r="A151" s="3">
        <v>200105</v>
      </c>
      <c r="B151" s="1">
        <v>2001</v>
      </c>
      <c r="C151" s="1">
        <v>5</v>
      </c>
      <c r="D151" s="1">
        <v>24</v>
      </c>
      <c r="E151" s="4">
        <v>67.52627833083687</v>
      </c>
      <c r="F151" s="4">
        <v>44.5564293988547</v>
      </c>
      <c r="G151" s="4">
        <v>56.04135386484579</v>
      </c>
      <c r="H151" s="4">
        <v>8.95864613515421</v>
      </c>
      <c r="I151" s="4">
        <v>0</v>
      </c>
      <c r="J151" s="4">
        <v>0.02967034832300504</v>
      </c>
      <c r="K151" s="2"/>
    </row>
    <row r="152" spans="1:11" ht="12.75">
      <c r="A152" s="3">
        <v>200105</v>
      </c>
      <c r="B152" s="1">
        <v>2001</v>
      </c>
      <c r="C152" s="1">
        <v>5</v>
      </c>
      <c r="D152" s="1">
        <v>25</v>
      </c>
      <c r="E152" s="4">
        <v>60.30698402961207</v>
      </c>
      <c r="F152" s="4">
        <v>45.17232117066547</v>
      </c>
      <c r="G152" s="4">
        <v>52.73965260013877</v>
      </c>
      <c r="H152" s="4">
        <v>12.260347399861232</v>
      </c>
      <c r="I152" s="4">
        <v>0</v>
      </c>
      <c r="J152" s="4">
        <v>0.06228129680860252</v>
      </c>
      <c r="K152" s="2"/>
    </row>
    <row r="153" spans="1:11" ht="12.75">
      <c r="A153" s="3">
        <v>200105</v>
      </c>
      <c r="B153" s="1">
        <v>2001</v>
      </c>
      <c r="C153" s="1">
        <v>5</v>
      </c>
      <c r="D153" s="1">
        <v>26</v>
      </c>
      <c r="E153" s="4">
        <v>68.84462298508973</v>
      </c>
      <c r="F153" s="4">
        <v>47.157184590049695</v>
      </c>
      <c r="G153" s="4">
        <v>58.00090378756972</v>
      </c>
      <c r="H153" s="4">
        <v>6.999096212430281</v>
      </c>
      <c r="I153" s="4">
        <v>0</v>
      </c>
      <c r="J153" s="4">
        <v>0.019247608015270586</v>
      </c>
      <c r="K153" s="2"/>
    </row>
    <row r="154" spans="1:11" ht="12.75">
      <c r="A154" s="3">
        <v>200105</v>
      </c>
      <c r="B154" s="1">
        <v>2001</v>
      </c>
      <c r="C154" s="1">
        <v>5</v>
      </c>
      <c r="D154" s="1">
        <v>27</v>
      </c>
      <c r="E154" s="4">
        <v>72.90480898367822</v>
      </c>
      <c r="F154" s="4">
        <v>49.740956913007096</v>
      </c>
      <c r="G154" s="4">
        <v>61.32288294834265</v>
      </c>
      <c r="H154" s="4">
        <v>4.021759392988276</v>
      </c>
      <c r="I154" s="4">
        <v>0.3446423413309351</v>
      </c>
      <c r="J154" s="4">
        <v>0</v>
      </c>
      <c r="K154" s="2"/>
    </row>
    <row r="155" spans="1:11" ht="12.75">
      <c r="A155" s="3">
        <v>200105</v>
      </c>
      <c r="B155" s="1">
        <v>2001</v>
      </c>
      <c r="C155" s="1">
        <v>5</v>
      </c>
      <c r="D155" s="1">
        <v>28</v>
      </c>
      <c r="E155" s="4">
        <v>78.57714951058489</v>
      </c>
      <c r="F155" s="4">
        <v>53.01770649387002</v>
      </c>
      <c r="G155" s="4">
        <v>65.79742800222745</v>
      </c>
      <c r="H155" s="4">
        <v>0.721785300572647</v>
      </c>
      <c r="I155" s="4">
        <v>1.5192133028001034</v>
      </c>
      <c r="J155" s="4">
        <v>0</v>
      </c>
      <c r="K155" s="2"/>
    </row>
    <row r="156" spans="1:11" ht="12.75">
      <c r="A156" s="3">
        <v>200105</v>
      </c>
      <c r="B156" s="1">
        <v>2001</v>
      </c>
      <c r="C156" s="1">
        <v>5</v>
      </c>
      <c r="D156" s="1">
        <v>29</v>
      </c>
      <c r="E156" s="4">
        <v>80.03288178696818</v>
      </c>
      <c r="F156" s="4">
        <v>56.114788466062556</v>
      </c>
      <c r="G156" s="4">
        <v>68.07383512651538</v>
      </c>
      <c r="H156" s="4">
        <v>0</v>
      </c>
      <c r="I156" s="4">
        <v>3.0738351265153705</v>
      </c>
      <c r="J156" s="4">
        <v>0.1294848857535087</v>
      </c>
      <c r="K156" s="2"/>
    </row>
    <row r="157" spans="1:11" ht="12.75">
      <c r="A157" s="3">
        <v>200105</v>
      </c>
      <c r="B157" s="1">
        <v>2001</v>
      </c>
      <c r="C157" s="1">
        <v>5</v>
      </c>
      <c r="D157" s="1">
        <v>30</v>
      </c>
      <c r="E157" s="4">
        <v>75.14501695904517</v>
      </c>
      <c r="F157" s="4">
        <v>58.82290230458385</v>
      </c>
      <c r="G157" s="4">
        <v>66.98395963181451</v>
      </c>
      <c r="H157" s="4">
        <v>0.25848175599820133</v>
      </c>
      <c r="I157" s="4">
        <v>2.2424413878127147</v>
      </c>
      <c r="J157" s="4">
        <v>0.7807442325845941</v>
      </c>
      <c r="K157" s="2"/>
    </row>
    <row r="158" spans="1:11" ht="12.75">
      <c r="A158" s="3">
        <v>200105</v>
      </c>
      <c r="B158" s="1">
        <v>2001</v>
      </c>
      <c r="C158" s="1">
        <v>5</v>
      </c>
      <c r="D158" s="1">
        <v>31</v>
      </c>
      <c r="E158" s="4">
        <v>69.35873368492209</v>
      </c>
      <c r="F158" s="4">
        <v>58.52069479972246</v>
      </c>
      <c r="G158" s="4">
        <v>63.939714242322275</v>
      </c>
      <c r="H158" s="4">
        <v>1.895532877320143</v>
      </c>
      <c r="I158" s="4">
        <v>0.8352471196424158</v>
      </c>
      <c r="J158" s="4">
        <v>0.3251834227194626</v>
      </c>
      <c r="K158" s="2"/>
    </row>
    <row r="159" spans="1:11" ht="12.75">
      <c r="A159" s="3">
        <v>200106</v>
      </c>
      <c r="B159" s="1">
        <v>2001</v>
      </c>
      <c r="C159" s="1">
        <v>6</v>
      </c>
      <c r="D159" s="1">
        <v>1</v>
      </c>
      <c r="E159" s="4">
        <v>65.86899695958118</v>
      </c>
      <c r="F159" s="4">
        <v>46.29373244910053</v>
      </c>
      <c r="G159" s="4">
        <v>56.08136470434086</v>
      </c>
      <c r="H159" s="4">
        <v>8.91863529565914</v>
      </c>
      <c r="I159" s="4">
        <v>0</v>
      </c>
      <c r="J159" s="4">
        <v>0.19298747204512087</v>
      </c>
      <c r="K159" s="2"/>
    </row>
    <row r="160" spans="1:11" ht="12.75">
      <c r="A160" s="3">
        <v>200106</v>
      </c>
      <c r="B160" s="1">
        <v>2001</v>
      </c>
      <c r="C160" s="1">
        <v>6</v>
      </c>
      <c r="D160" s="1">
        <v>2</v>
      </c>
      <c r="E160" s="4">
        <v>75.06865509858282</v>
      </c>
      <c r="F160" s="4">
        <v>48.88043500918677</v>
      </c>
      <c r="G160" s="4">
        <v>61.974545053884796</v>
      </c>
      <c r="H160" s="4">
        <v>3.025454946115202</v>
      </c>
      <c r="I160" s="4">
        <v>0</v>
      </c>
      <c r="J160" s="4">
        <v>0.23321608414306944</v>
      </c>
      <c r="K160" s="2"/>
    </row>
    <row r="161" spans="1:11" ht="12.75">
      <c r="A161" s="3">
        <v>200106</v>
      </c>
      <c r="B161" s="1">
        <v>2001</v>
      </c>
      <c r="C161" s="1">
        <v>6</v>
      </c>
      <c r="D161" s="1">
        <v>3</v>
      </c>
      <c r="E161" s="4">
        <v>68.32476794844689</v>
      </c>
      <c r="F161" s="4">
        <v>53.87750477205793</v>
      </c>
      <c r="G161" s="4">
        <v>61.101136360252404</v>
      </c>
      <c r="H161" s="4">
        <v>3.898863639747595</v>
      </c>
      <c r="I161" s="4">
        <v>0</v>
      </c>
      <c r="J161" s="4">
        <v>0.6707182654425581</v>
      </c>
      <c r="K161" s="2"/>
    </row>
    <row r="162" spans="1:11" ht="12.75">
      <c r="A162" s="3">
        <v>200106</v>
      </c>
      <c r="B162" s="1">
        <v>2001</v>
      </c>
      <c r="C162" s="1">
        <v>6</v>
      </c>
      <c r="D162" s="1">
        <v>4</v>
      </c>
      <c r="E162" s="4">
        <v>61.801142911595576</v>
      </c>
      <c r="F162" s="4">
        <v>53.77307636186046</v>
      </c>
      <c r="G162" s="4">
        <v>57.78710963672802</v>
      </c>
      <c r="H162" s="4">
        <v>7.212890363271979</v>
      </c>
      <c r="I162" s="4">
        <v>0</v>
      </c>
      <c r="J162" s="4">
        <v>1.5960573421200746</v>
      </c>
      <c r="K162" s="2"/>
    </row>
    <row r="163" spans="1:11" ht="12.75">
      <c r="A163" s="3">
        <v>200106</v>
      </c>
      <c r="B163" s="1">
        <v>2001</v>
      </c>
      <c r="C163" s="1">
        <v>6</v>
      </c>
      <c r="D163" s="1">
        <v>5</v>
      </c>
      <c r="E163" s="4">
        <v>71.06761581732474</v>
      </c>
      <c r="F163" s="4">
        <v>55.83326236044894</v>
      </c>
      <c r="G163" s="4">
        <v>63.45043908888684</v>
      </c>
      <c r="H163" s="4">
        <v>2.578188791842982</v>
      </c>
      <c r="I163" s="4">
        <v>1.0286278807298195</v>
      </c>
      <c r="J163" s="4">
        <v>0.8650913465690319</v>
      </c>
      <c r="K163" s="2"/>
    </row>
    <row r="164" spans="1:11" ht="12.75">
      <c r="A164" s="3">
        <v>200106</v>
      </c>
      <c r="B164" s="1">
        <v>2001</v>
      </c>
      <c r="C164" s="1">
        <v>6</v>
      </c>
      <c r="D164" s="1">
        <v>6</v>
      </c>
      <c r="E164" s="4">
        <v>81.72216646963005</v>
      </c>
      <c r="F164" s="4">
        <v>64.13177133430015</v>
      </c>
      <c r="G164" s="4">
        <v>72.9269689019651</v>
      </c>
      <c r="H164" s="4">
        <v>0</v>
      </c>
      <c r="I164" s="4">
        <v>7.926968901965104</v>
      </c>
      <c r="J164" s="4">
        <v>1.2048167261747005</v>
      </c>
      <c r="K164" s="2"/>
    </row>
    <row r="165" spans="1:11" ht="12.75">
      <c r="A165" s="3">
        <v>200106</v>
      </c>
      <c r="B165" s="1">
        <v>2001</v>
      </c>
      <c r="C165" s="1">
        <v>6</v>
      </c>
      <c r="D165" s="1">
        <v>7</v>
      </c>
      <c r="E165" s="4">
        <v>80.08752892269116</v>
      </c>
      <c r="F165" s="4">
        <v>64.22214711338887</v>
      </c>
      <c r="G165" s="4">
        <v>72.15483801804001</v>
      </c>
      <c r="H165" s="4">
        <v>0</v>
      </c>
      <c r="I165" s="4">
        <v>7.154838018040016</v>
      </c>
      <c r="J165" s="4">
        <v>0.23097129618324705</v>
      </c>
      <c r="K165" s="2"/>
    </row>
    <row r="166" spans="1:11" ht="12.75">
      <c r="A166" s="3">
        <v>200106</v>
      </c>
      <c r="B166" s="1">
        <v>2001</v>
      </c>
      <c r="C166" s="1">
        <v>6</v>
      </c>
      <c r="D166" s="1">
        <v>8</v>
      </c>
      <c r="E166" s="4">
        <v>81.18822008939605</v>
      </c>
      <c r="F166" s="4">
        <v>62.23619974449761</v>
      </c>
      <c r="G166" s="4">
        <v>71.71220991694683</v>
      </c>
      <c r="H166" s="4">
        <v>0</v>
      </c>
      <c r="I166" s="4">
        <v>6.7122099169468346</v>
      </c>
      <c r="J166" s="4">
        <v>0</v>
      </c>
      <c r="K166" s="2"/>
    </row>
    <row r="167" spans="1:11" ht="12.75">
      <c r="A167" s="3">
        <v>200106</v>
      </c>
      <c r="B167" s="1">
        <v>2001</v>
      </c>
      <c r="C167" s="1">
        <v>6</v>
      </c>
      <c r="D167" s="1">
        <v>9</v>
      </c>
      <c r="E167" s="4">
        <v>79.39739852118316</v>
      </c>
      <c r="F167" s="4">
        <v>58.34355839182392</v>
      </c>
      <c r="G167" s="4">
        <v>68.87047845650355</v>
      </c>
      <c r="H167" s="4">
        <v>0</v>
      </c>
      <c r="I167" s="4">
        <v>3.870478456503548</v>
      </c>
      <c r="J167" s="4">
        <v>0</v>
      </c>
      <c r="K167" s="2"/>
    </row>
    <row r="168" spans="1:11" ht="12.75">
      <c r="A168" s="3">
        <v>200106</v>
      </c>
      <c r="B168" s="1">
        <v>2001</v>
      </c>
      <c r="C168" s="1">
        <v>6</v>
      </c>
      <c r="D168" s="1">
        <v>10</v>
      </c>
      <c r="E168" s="4">
        <v>81.96418797590297</v>
      </c>
      <c r="F168" s="4">
        <v>61.326575523586314</v>
      </c>
      <c r="G168" s="4">
        <v>71.64538174974464</v>
      </c>
      <c r="H168" s="4">
        <v>0</v>
      </c>
      <c r="I168" s="4">
        <v>6.645381749744646</v>
      </c>
      <c r="J168" s="4">
        <v>0.01895532877320143</v>
      </c>
      <c r="K168" s="2"/>
    </row>
    <row r="169" spans="1:11" ht="12.75">
      <c r="A169" s="3">
        <v>200106</v>
      </c>
      <c r="B169" s="1">
        <v>2001</v>
      </c>
      <c r="C169" s="1">
        <v>6</v>
      </c>
      <c r="D169" s="1">
        <v>11</v>
      </c>
      <c r="E169" s="4">
        <v>86.55458311123287</v>
      </c>
      <c r="F169" s="4">
        <v>67.44722446390657</v>
      </c>
      <c r="G169" s="4">
        <v>77.00090378756971</v>
      </c>
      <c r="H169" s="4">
        <v>0</v>
      </c>
      <c r="I169" s="4">
        <v>12.000903787569719</v>
      </c>
      <c r="J169" s="4">
        <v>0</v>
      </c>
      <c r="K169" s="2"/>
    </row>
    <row r="170" spans="1:11" ht="12.75">
      <c r="A170" s="3">
        <v>200106</v>
      </c>
      <c r="B170" s="1">
        <v>2001</v>
      </c>
      <c r="C170" s="1">
        <v>6</v>
      </c>
      <c r="D170" s="1">
        <v>12</v>
      </c>
      <c r="E170" s="4">
        <v>89.51880979961823</v>
      </c>
      <c r="F170" s="4">
        <v>67.19295790166433</v>
      </c>
      <c r="G170" s="4">
        <v>78.35588385064128</v>
      </c>
      <c r="H170" s="4">
        <v>0</v>
      </c>
      <c r="I170" s="4">
        <v>13.355883850641286</v>
      </c>
      <c r="J170" s="4">
        <v>0</v>
      </c>
      <c r="K170" s="2"/>
    </row>
    <row r="171" spans="1:11" ht="12.75">
      <c r="A171" s="3">
        <v>200106</v>
      </c>
      <c r="B171" s="1">
        <v>2001</v>
      </c>
      <c r="C171" s="1">
        <v>6</v>
      </c>
      <c r="D171" s="1">
        <v>13</v>
      </c>
      <c r="E171" s="4">
        <v>89.34648862895276</v>
      </c>
      <c r="F171" s="4">
        <v>70.92841466428834</v>
      </c>
      <c r="G171" s="4">
        <v>80.13745164662055</v>
      </c>
      <c r="H171" s="4">
        <v>0</v>
      </c>
      <c r="I171" s="4">
        <v>15.137451646620548</v>
      </c>
      <c r="J171" s="4">
        <v>0</v>
      </c>
      <c r="K171" s="2"/>
    </row>
    <row r="172" spans="1:11" ht="12.75">
      <c r="A172" s="3">
        <v>200106</v>
      </c>
      <c r="B172" s="1">
        <v>2001</v>
      </c>
      <c r="C172" s="1">
        <v>6</v>
      </c>
      <c r="D172" s="1">
        <v>14</v>
      </c>
      <c r="E172" s="4">
        <v>88.43212659577318</v>
      </c>
      <c r="F172" s="4">
        <v>71.27201176859464</v>
      </c>
      <c r="G172" s="4">
        <v>79.85206918218393</v>
      </c>
      <c r="H172" s="4">
        <v>0</v>
      </c>
      <c r="I172" s="4">
        <v>14.85206918218392</v>
      </c>
      <c r="J172" s="4">
        <v>0.7292705377163804</v>
      </c>
      <c r="K172" s="2"/>
    </row>
    <row r="173" spans="1:11" ht="12.75">
      <c r="A173" s="3">
        <v>200106</v>
      </c>
      <c r="B173" s="1">
        <v>2001</v>
      </c>
      <c r="C173" s="1">
        <v>6</v>
      </c>
      <c r="D173" s="1">
        <v>15</v>
      </c>
      <c r="E173" s="4">
        <v>80.9096242209113</v>
      </c>
      <c r="F173" s="4">
        <v>63.191150326524905</v>
      </c>
      <c r="G173" s="4">
        <v>72.05038727371809</v>
      </c>
      <c r="H173" s="4">
        <v>0</v>
      </c>
      <c r="I173" s="4">
        <v>7.050387273718096</v>
      </c>
      <c r="J173" s="4">
        <v>0.5174055787665012</v>
      </c>
      <c r="K173" s="2"/>
    </row>
    <row r="174" spans="1:11" ht="12.75">
      <c r="A174" s="3">
        <v>200106</v>
      </c>
      <c r="B174" s="1">
        <v>2001</v>
      </c>
      <c r="C174" s="1">
        <v>6</v>
      </c>
      <c r="D174" s="1">
        <v>16</v>
      </c>
      <c r="E174" s="4">
        <v>80.7918668052375</v>
      </c>
      <c r="F174" s="4">
        <v>63.82767882933453</v>
      </c>
      <c r="G174" s="4">
        <v>72.30977281728602</v>
      </c>
      <c r="H174" s="4">
        <v>0</v>
      </c>
      <c r="I174" s="4">
        <v>7.309772817286016</v>
      </c>
      <c r="J174" s="4">
        <v>0</v>
      </c>
      <c r="K174" s="2"/>
    </row>
    <row r="175" spans="1:11" ht="12.75">
      <c r="A175" s="3">
        <v>200106</v>
      </c>
      <c r="B175" s="1">
        <v>2001</v>
      </c>
      <c r="C175" s="1">
        <v>6</v>
      </c>
      <c r="D175" s="1">
        <v>17</v>
      </c>
      <c r="E175" s="4">
        <v>86.2749032932411</v>
      </c>
      <c r="F175" s="4">
        <v>63.69004702077669</v>
      </c>
      <c r="G175" s="4">
        <v>74.98247515700889</v>
      </c>
      <c r="H175" s="4">
        <v>0</v>
      </c>
      <c r="I175" s="4">
        <v>9.982475157008896</v>
      </c>
      <c r="J175" s="4">
        <v>0</v>
      </c>
      <c r="K175" s="2"/>
    </row>
    <row r="176" spans="1:11" ht="12.75">
      <c r="A176" s="3">
        <v>200106</v>
      </c>
      <c r="B176" s="1">
        <v>2001</v>
      </c>
      <c r="C176" s="1">
        <v>6</v>
      </c>
      <c r="D176" s="1">
        <v>18</v>
      </c>
      <c r="E176" s="4">
        <v>87.6911309702837</v>
      </c>
      <c r="F176" s="4">
        <v>65.8313326920958</v>
      </c>
      <c r="G176" s="4">
        <v>76.76123183118975</v>
      </c>
      <c r="H176" s="4">
        <v>0</v>
      </c>
      <c r="I176" s="4">
        <v>11.761231831189754</v>
      </c>
      <c r="J176" s="4">
        <v>0</v>
      </c>
      <c r="K176" s="2"/>
    </row>
    <row r="177" spans="1:11" ht="12.75">
      <c r="A177" s="3">
        <v>200106</v>
      </c>
      <c r="B177" s="1">
        <v>2001</v>
      </c>
      <c r="C177" s="1">
        <v>6</v>
      </c>
      <c r="D177" s="1">
        <v>19</v>
      </c>
      <c r="E177" s="4">
        <v>86.3313907608194</v>
      </c>
      <c r="F177" s="4">
        <v>67.84835427281578</v>
      </c>
      <c r="G177" s="4">
        <v>77.0898725168176</v>
      </c>
      <c r="H177" s="4">
        <v>0</v>
      </c>
      <c r="I177" s="4">
        <v>12.089872516817596</v>
      </c>
      <c r="J177" s="4">
        <v>0.88834632186749</v>
      </c>
      <c r="K177" s="2"/>
    </row>
    <row r="178" spans="1:11" ht="12.75">
      <c r="A178" s="3">
        <v>200106</v>
      </c>
      <c r="B178" s="1">
        <v>2001</v>
      </c>
      <c r="C178" s="1">
        <v>6</v>
      </c>
      <c r="D178" s="1">
        <v>20</v>
      </c>
      <c r="E178" s="4">
        <v>80.25687518797888</v>
      </c>
      <c r="F178" s="4">
        <v>62.65535765866907</v>
      </c>
      <c r="G178" s="4">
        <v>71.45611642332398</v>
      </c>
      <c r="H178" s="4">
        <v>0</v>
      </c>
      <c r="I178" s="4">
        <v>6.456116423323973</v>
      </c>
      <c r="J178" s="4">
        <v>0.9910836219398527</v>
      </c>
      <c r="K178" s="2"/>
    </row>
    <row r="179" spans="1:11" ht="12.75">
      <c r="A179" s="3">
        <v>200106</v>
      </c>
      <c r="B179" s="1">
        <v>2001</v>
      </c>
      <c r="C179" s="1">
        <v>6</v>
      </c>
      <c r="D179" s="1">
        <v>21</v>
      </c>
      <c r="E179" s="4">
        <v>77.7589403500204</v>
      </c>
      <c r="F179" s="4">
        <v>61.92183056439821</v>
      </c>
      <c r="G179" s="4">
        <v>69.84038545720931</v>
      </c>
      <c r="H179" s="4">
        <v>0</v>
      </c>
      <c r="I179" s="4">
        <v>4.840385457209306</v>
      </c>
      <c r="J179" s="4">
        <v>0.4555095307153769</v>
      </c>
      <c r="K179" s="2"/>
    </row>
    <row r="180" spans="1:11" ht="12.75">
      <c r="A180" s="3">
        <v>200106</v>
      </c>
      <c r="B180" s="1">
        <v>2001</v>
      </c>
      <c r="C180" s="1">
        <v>6</v>
      </c>
      <c r="D180" s="1">
        <v>22</v>
      </c>
      <c r="E180" s="4">
        <v>75.18452751415239</v>
      </c>
      <c r="F180" s="4">
        <v>58.1741674582873</v>
      </c>
      <c r="G180" s="4">
        <v>66.67934748621984</v>
      </c>
      <c r="H180" s="4">
        <v>0</v>
      </c>
      <c r="I180" s="4">
        <v>1.6793474862198452</v>
      </c>
      <c r="J180" s="4">
        <v>0</v>
      </c>
      <c r="K180" s="2"/>
    </row>
    <row r="181" spans="1:11" ht="12.75">
      <c r="A181" s="3">
        <v>200106</v>
      </c>
      <c r="B181" s="1">
        <v>2001</v>
      </c>
      <c r="C181" s="1">
        <v>6</v>
      </c>
      <c r="D181" s="1">
        <v>23</v>
      </c>
      <c r="E181" s="4">
        <v>76.20331795752944</v>
      </c>
      <c r="F181" s="4">
        <v>53.79078285573049</v>
      </c>
      <c r="G181" s="4">
        <v>64.99705040662995</v>
      </c>
      <c r="H181" s="4">
        <v>1.3164373200241806</v>
      </c>
      <c r="I181" s="4">
        <v>1.3134877266541394</v>
      </c>
      <c r="J181" s="4">
        <v>0</v>
      </c>
      <c r="K181" s="2"/>
    </row>
    <row r="182" spans="1:11" ht="12.75">
      <c r="A182" s="3">
        <v>200106</v>
      </c>
      <c r="B182" s="1">
        <v>2001</v>
      </c>
      <c r="C182" s="1">
        <v>6</v>
      </c>
      <c r="D182" s="1">
        <v>24</v>
      </c>
      <c r="E182" s="4">
        <v>81.45758451977164</v>
      </c>
      <c r="F182" s="4">
        <v>59.82462649899199</v>
      </c>
      <c r="G182" s="4">
        <v>70.64110550938182</v>
      </c>
      <c r="H182" s="4">
        <v>0</v>
      </c>
      <c r="I182" s="4">
        <v>5.641105509381821</v>
      </c>
      <c r="J182" s="4">
        <v>0</v>
      </c>
      <c r="K182" s="2"/>
    </row>
    <row r="183" spans="1:11" ht="12.75">
      <c r="A183" s="3">
        <v>200106</v>
      </c>
      <c r="B183" s="1">
        <v>2001</v>
      </c>
      <c r="C183" s="1">
        <v>6</v>
      </c>
      <c r="D183" s="1">
        <v>25</v>
      </c>
      <c r="E183" s="4">
        <v>87.22692363813954</v>
      </c>
      <c r="F183" s="4">
        <v>66.65058113391838</v>
      </c>
      <c r="G183" s="4">
        <v>76.93875238602897</v>
      </c>
      <c r="H183" s="4">
        <v>0</v>
      </c>
      <c r="I183" s="4">
        <v>11.938752386028963</v>
      </c>
      <c r="J183" s="4">
        <v>0</v>
      </c>
      <c r="K183" s="2"/>
    </row>
    <row r="184" spans="1:11" ht="12.75">
      <c r="A184" s="3">
        <v>200106</v>
      </c>
      <c r="B184" s="1">
        <v>2001</v>
      </c>
      <c r="C184" s="1">
        <v>6</v>
      </c>
      <c r="D184" s="1">
        <v>26</v>
      </c>
      <c r="E184" s="4">
        <v>86.63837479043147</v>
      </c>
      <c r="F184" s="4">
        <v>67.20994076990193</v>
      </c>
      <c r="G184" s="4">
        <v>76.9241577801667</v>
      </c>
      <c r="H184" s="4">
        <v>0</v>
      </c>
      <c r="I184" s="4">
        <v>11.924157780166702</v>
      </c>
      <c r="J184" s="4">
        <v>0</v>
      </c>
      <c r="K184" s="2"/>
    </row>
    <row r="185" spans="1:11" ht="12.75">
      <c r="A185" s="3">
        <v>200106</v>
      </c>
      <c r="B185" s="1">
        <v>2001</v>
      </c>
      <c r="C185" s="1">
        <v>6</v>
      </c>
      <c r="D185" s="1">
        <v>27</v>
      </c>
      <c r="E185" s="4">
        <v>85.466053619766</v>
      </c>
      <c r="F185" s="4">
        <v>65.3822619405674</v>
      </c>
      <c r="G185" s="4">
        <v>75.4241577801667</v>
      </c>
      <c r="H185" s="4">
        <v>0</v>
      </c>
      <c r="I185" s="4">
        <v>10.424157780166702</v>
      </c>
      <c r="J185" s="4">
        <v>0</v>
      </c>
      <c r="K185" s="2"/>
    </row>
    <row r="186" spans="1:11" ht="12.75">
      <c r="A186" s="3">
        <v>200106</v>
      </c>
      <c r="B186" s="1">
        <v>2001</v>
      </c>
      <c r="C186" s="1">
        <v>6</v>
      </c>
      <c r="D186" s="1">
        <v>28</v>
      </c>
      <c r="E186" s="4">
        <v>84.53101614310516</v>
      </c>
      <c r="F186" s="4">
        <v>63.81069596109693</v>
      </c>
      <c r="G186" s="4">
        <v>74.17085605210104</v>
      </c>
      <c r="H186" s="4">
        <v>0</v>
      </c>
      <c r="I186" s="4">
        <v>9.170856052101046</v>
      </c>
      <c r="J186" s="4">
        <v>0</v>
      </c>
      <c r="K186" s="2"/>
    </row>
    <row r="187" spans="1:11" ht="12.75">
      <c r="A187" s="3">
        <v>200106</v>
      </c>
      <c r="B187" s="1">
        <v>2001</v>
      </c>
      <c r="C187" s="1">
        <v>6</v>
      </c>
      <c r="D187" s="1">
        <v>29</v>
      </c>
      <c r="E187" s="4">
        <v>84.17232117066547</v>
      </c>
      <c r="F187" s="4">
        <v>63.157184590049695</v>
      </c>
      <c r="G187" s="4">
        <v>73.66475288035758</v>
      </c>
      <c r="H187" s="4">
        <v>0</v>
      </c>
      <c r="I187" s="4">
        <v>8.664752880357584</v>
      </c>
      <c r="J187" s="4">
        <v>0</v>
      </c>
      <c r="K187" s="2"/>
    </row>
    <row r="188" spans="1:11" ht="12.75">
      <c r="A188" s="3">
        <v>200106</v>
      </c>
      <c r="B188" s="1">
        <v>2001</v>
      </c>
      <c r="C188" s="1">
        <v>6</v>
      </c>
      <c r="D188" s="1">
        <v>30</v>
      </c>
      <c r="E188" s="4">
        <v>84.63652850280963</v>
      </c>
      <c r="F188" s="4">
        <v>63.865298428571</v>
      </c>
      <c r="G188" s="4">
        <v>74.25091346569032</v>
      </c>
      <c r="H188" s="4">
        <v>0</v>
      </c>
      <c r="I188" s="4">
        <v>9.250913465690317</v>
      </c>
      <c r="J188" s="4">
        <v>0</v>
      </c>
      <c r="K188" s="2"/>
    </row>
    <row r="189" spans="1:11" ht="12.75">
      <c r="A189" s="3">
        <v>200107</v>
      </c>
      <c r="B189" s="1">
        <v>2001</v>
      </c>
      <c r="C189" s="1">
        <v>7</v>
      </c>
      <c r="D189" s="1">
        <v>1</v>
      </c>
      <c r="E189" s="4">
        <v>87.14313195894096</v>
      </c>
      <c r="F189" s="4">
        <v>65.90291802780747</v>
      </c>
      <c r="G189" s="4">
        <v>76.52302499337421</v>
      </c>
      <c r="H189" s="4">
        <v>0</v>
      </c>
      <c r="I189" s="4">
        <v>11.523024993374209</v>
      </c>
      <c r="J189" s="4">
        <v>0.02496160019534914</v>
      </c>
      <c r="K189" s="2"/>
    </row>
    <row r="190" spans="1:11" ht="12.75">
      <c r="A190" s="3">
        <v>200107</v>
      </c>
      <c r="B190" s="1">
        <v>2001</v>
      </c>
      <c r="C190" s="1">
        <v>7</v>
      </c>
      <c r="D190" s="1">
        <v>2</v>
      </c>
      <c r="E190" s="4">
        <v>85.87565848443609</v>
      </c>
      <c r="F190" s="4">
        <v>66.6627874774053</v>
      </c>
      <c r="G190" s="4">
        <v>76.2692229809207</v>
      </c>
      <c r="H190" s="4">
        <v>0</v>
      </c>
      <c r="I190" s="4">
        <v>11.269222980920702</v>
      </c>
      <c r="J190" s="4">
        <v>0</v>
      </c>
      <c r="K190" s="2"/>
    </row>
    <row r="191" spans="1:11" ht="12.75">
      <c r="A191" s="3">
        <v>200107</v>
      </c>
      <c r="B191" s="1">
        <v>2001</v>
      </c>
      <c r="C191" s="1">
        <v>7</v>
      </c>
      <c r="D191" s="1">
        <v>3</v>
      </c>
      <c r="E191" s="4">
        <v>85.4151883957845</v>
      </c>
      <c r="F191" s="4">
        <v>65.56201292996911</v>
      </c>
      <c r="G191" s="4">
        <v>75.48860066287682</v>
      </c>
      <c r="H191" s="4">
        <v>0</v>
      </c>
      <c r="I191" s="4">
        <v>10.488600662876813</v>
      </c>
      <c r="J191" s="4">
        <v>0.48291031508982785</v>
      </c>
      <c r="K191" s="2"/>
    </row>
    <row r="192" spans="1:11" ht="12.75">
      <c r="A192" s="3">
        <v>200107</v>
      </c>
      <c r="B192" s="1">
        <v>2001</v>
      </c>
      <c r="C192" s="1">
        <v>7</v>
      </c>
      <c r="D192" s="1">
        <v>4</v>
      </c>
      <c r="E192" s="4">
        <v>89.26454323737602</v>
      </c>
      <c r="F192" s="4">
        <v>63.913278083672566</v>
      </c>
      <c r="G192" s="4">
        <v>76.58891066052429</v>
      </c>
      <c r="H192" s="4">
        <v>0</v>
      </c>
      <c r="I192" s="4">
        <v>11.588910660524284</v>
      </c>
      <c r="J192" s="4">
        <v>0.9898803486505723</v>
      </c>
      <c r="K192" s="2"/>
    </row>
    <row r="193" spans="1:11" ht="12.75">
      <c r="A193" s="3">
        <v>200107</v>
      </c>
      <c r="B193" s="1">
        <v>2001</v>
      </c>
      <c r="C193" s="1">
        <v>7</v>
      </c>
      <c r="D193" s="1">
        <v>5</v>
      </c>
      <c r="E193" s="4">
        <v>88.30409250496561</v>
      </c>
      <c r="F193" s="4">
        <v>67.60256276633443</v>
      </c>
      <c r="G193" s="4">
        <v>77.95332763565003</v>
      </c>
      <c r="H193" s="4">
        <v>0</v>
      </c>
      <c r="I193" s="4">
        <v>12.953327635650027</v>
      </c>
      <c r="J193" s="4">
        <v>0.004782599632529205</v>
      </c>
      <c r="K193" s="2"/>
    </row>
    <row r="194" spans="1:11" ht="12.75">
      <c r="A194" s="3">
        <v>200107</v>
      </c>
      <c r="B194" s="1">
        <v>2001</v>
      </c>
      <c r="C194" s="1">
        <v>7</v>
      </c>
      <c r="D194" s="1">
        <v>6</v>
      </c>
      <c r="E194" s="4">
        <v>87.92179185191581</v>
      </c>
      <c r="F194" s="4">
        <v>66.51403327486756</v>
      </c>
      <c r="G194" s="4">
        <v>77.21791256339168</v>
      </c>
      <c r="H194" s="4">
        <v>0</v>
      </c>
      <c r="I194" s="4">
        <v>12.217912563391689</v>
      </c>
      <c r="J194" s="4">
        <v>0.004782599632529205</v>
      </c>
      <c r="K194" s="2"/>
    </row>
    <row r="195" spans="1:11" ht="12.75">
      <c r="A195" s="3">
        <v>200107</v>
      </c>
      <c r="B195" s="1">
        <v>2001</v>
      </c>
      <c r="C195" s="1">
        <v>7</v>
      </c>
      <c r="D195" s="1">
        <v>7</v>
      </c>
      <c r="E195" s="4">
        <v>92.20331795752944</v>
      </c>
      <c r="F195" s="4">
        <v>69.40848220268069</v>
      </c>
      <c r="G195" s="4">
        <v>80.80590008010506</v>
      </c>
      <c r="H195" s="4">
        <v>0</v>
      </c>
      <c r="I195" s="4">
        <v>15.805900080105058</v>
      </c>
      <c r="J195" s="4">
        <v>0</v>
      </c>
      <c r="K195" s="2"/>
    </row>
    <row r="196" spans="1:11" ht="12.75">
      <c r="A196" s="3">
        <v>200107</v>
      </c>
      <c r="B196" s="1">
        <v>2001</v>
      </c>
      <c r="C196" s="1">
        <v>7</v>
      </c>
      <c r="D196" s="1">
        <v>8</v>
      </c>
      <c r="E196" s="4">
        <v>92.67599438966793</v>
      </c>
      <c r="F196" s="4">
        <v>75.86345214094916</v>
      </c>
      <c r="G196" s="4">
        <v>84.26972326530856</v>
      </c>
      <c r="H196" s="4">
        <v>0</v>
      </c>
      <c r="I196" s="4">
        <v>19.269723265308553</v>
      </c>
      <c r="J196" s="4">
        <v>0</v>
      </c>
      <c r="K196" s="2"/>
    </row>
    <row r="197" spans="1:11" ht="12.75">
      <c r="A197" s="3">
        <v>200107</v>
      </c>
      <c r="B197" s="1">
        <v>2001</v>
      </c>
      <c r="C197" s="1">
        <v>7</v>
      </c>
      <c r="D197" s="1">
        <v>9</v>
      </c>
      <c r="E197" s="4">
        <v>94.5837723229574</v>
      </c>
      <c r="F197" s="4">
        <v>74.98486341938423</v>
      </c>
      <c r="G197" s="4">
        <v>84.78431787117081</v>
      </c>
      <c r="H197" s="4">
        <v>0</v>
      </c>
      <c r="I197" s="4">
        <v>19.784317871170813</v>
      </c>
      <c r="J197" s="4">
        <v>0</v>
      </c>
      <c r="K197" s="2"/>
    </row>
    <row r="198" spans="1:11" ht="12.75">
      <c r="A198" s="3">
        <v>200107</v>
      </c>
      <c r="B198" s="1">
        <v>2001</v>
      </c>
      <c r="C198" s="1">
        <v>7</v>
      </c>
      <c r="D198" s="1">
        <v>10</v>
      </c>
      <c r="E198" s="4">
        <v>91.99706976287115</v>
      </c>
      <c r="F198" s="4">
        <v>73.14204800943392</v>
      </c>
      <c r="G198" s="4">
        <v>82.56955888615255</v>
      </c>
      <c r="H198" s="4">
        <v>0</v>
      </c>
      <c r="I198" s="4">
        <v>17.569558886152546</v>
      </c>
      <c r="J198" s="4">
        <v>0.010339270239928052</v>
      </c>
      <c r="K198" s="2"/>
    </row>
    <row r="199" spans="1:11" ht="12.75">
      <c r="A199" s="3">
        <v>200107</v>
      </c>
      <c r="B199" s="1">
        <v>2001</v>
      </c>
      <c r="C199" s="1">
        <v>7</v>
      </c>
      <c r="D199" s="1">
        <v>11</v>
      </c>
      <c r="E199" s="4">
        <v>88.1852898522672</v>
      </c>
      <c r="F199" s="4">
        <v>68.9047643154293</v>
      </c>
      <c r="G199" s="4">
        <v>78.54502708384825</v>
      </c>
      <c r="H199" s="4">
        <v>0</v>
      </c>
      <c r="I199" s="4">
        <v>13.545027083848257</v>
      </c>
      <c r="J199" s="4">
        <v>1.3447169670854564</v>
      </c>
      <c r="K199" s="2"/>
    </row>
    <row r="200" spans="1:11" ht="12.75">
      <c r="A200" s="3">
        <v>200107</v>
      </c>
      <c r="B200" s="1">
        <v>2001</v>
      </c>
      <c r="C200" s="1">
        <v>7</v>
      </c>
      <c r="D200" s="1">
        <v>12</v>
      </c>
      <c r="E200" s="4">
        <v>85.15429306540325</v>
      </c>
      <c r="F200" s="4">
        <v>62.59111876096233</v>
      </c>
      <c r="G200" s="4">
        <v>73.87270591318278</v>
      </c>
      <c r="H200" s="4">
        <v>0</v>
      </c>
      <c r="I200" s="4">
        <v>8.872705913182791</v>
      </c>
      <c r="J200" s="4">
        <v>0.6742165040246092</v>
      </c>
      <c r="K200" s="2"/>
    </row>
    <row r="201" spans="1:11" ht="12.75">
      <c r="A201" s="3">
        <v>200107</v>
      </c>
      <c r="B201" s="1">
        <v>2001</v>
      </c>
      <c r="C201" s="1">
        <v>7</v>
      </c>
      <c r="D201" s="1">
        <v>13</v>
      </c>
      <c r="E201" s="4">
        <v>79.38419160892055</v>
      </c>
      <c r="F201" s="4">
        <v>59.52808590597631</v>
      </c>
      <c r="G201" s="4">
        <v>69.45613875744843</v>
      </c>
      <c r="H201" s="4">
        <v>0</v>
      </c>
      <c r="I201" s="4">
        <v>4.45613875744843</v>
      </c>
      <c r="J201" s="4">
        <v>0.0011956499081323011</v>
      </c>
      <c r="K201" s="2"/>
    </row>
    <row r="202" spans="1:11" ht="12.75">
      <c r="A202" s="3">
        <v>200107</v>
      </c>
      <c r="B202" s="1">
        <v>2001</v>
      </c>
      <c r="C202" s="1">
        <v>7</v>
      </c>
      <c r="D202" s="1">
        <v>14</v>
      </c>
      <c r="E202" s="4">
        <v>82.08009910395492</v>
      </c>
      <c r="F202" s="4">
        <v>61.23250716925395</v>
      </c>
      <c r="G202" s="4">
        <v>71.65630313660444</v>
      </c>
      <c r="H202" s="4">
        <v>0</v>
      </c>
      <c r="I202" s="4">
        <v>6.656303136604439</v>
      </c>
      <c r="J202" s="4">
        <v>0</v>
      </c>
      <c r="K202" s="2"/>
    </row>
    <row r="203" spans="1:11" ht="12.75">
      <c r="A203" s="3">
        <v>200107</v>
      </c>
      <c r="B203" s="1">
        <v>2001</v>
      </c>
      <c r="C203" s="1">
        <v>7</v>
      </c>
      <c r="D203" s="1">
        <v>15</v>
      </c>
      <c r="E203" s="4">
        <v>82.81069596109693</v>
      </c>
      <c r="F203" s="4">
        <v>62.80591943634626</v>
      </c>
      <c r="G203" s="4">
        <v>72.80830769872159</v>
      </c>
      <c r="H203" s="4">
        <v>0</v>
      </c>
      <c r="I203" s="4">
        <v>7.8083076987215945</v>
      </c>
      <c r="J203" s="4">
        <v>0</v>
      </c>
      <c r="K203" s="2"/>
    </row>
    <row r="204" spans="1:11" ht="12.75">
      <c r="A204" s="3">
        <v>200107</v>
      </c>
      <c r="B204" s="1">
        <v>2001</v>
      </c>
      <c r="C204" s="1">
        <v>7</v>
      </c>
      <c r="D204" s="1">
        <v>16</v>
      </c>
      <c r="E204" s="4">
        <v>84.63652850280963</v>
      </c>
      <c r="F204" s="4">
        <v>69.70626755089947</v>
      </c>
      <c r="G204" s="4">
        <v>77.17139802685455</v>
      </c>
      <c r="H204" s="4">
        <v>0</v>
      </c>
      <c r="I204" s="4">
        <v>12.17139802685455</v>
      </c>
      <c r="J204" s="4">
        <v>0.014347798897587614</v>
      </c>
      <c r="K204" s="2"/>
    </row>
    <row r="205" spans="1:11" ht="12.75">
      <c r="A205" s="3">
        <v>200107</v>
      </c>
      <c r="B205" s="1">
        <v>2001</v>
      </c>
      <c r="C205" s="1">
        <v>7</v>
      </c>
      <c r="D205" s="1">
        <v>17</v>
      </c>
      <c r="E205" s="4">
        <v>89.3985658514215</v>
      </c>
      <c r="F205" s="4">
        <v>73.50961707399146</v>
      </c>
      <c r="G205" s="4">
        <v>81.45409146270649</v>
      </c>
      <c r="H205" s="4">
        <v>0</v>
      </c>
      <c r="I205" s="4">
        <v>16.45409146270648</v>
      </c>
      <c r="J205" s="4">
        <v>0.014347798897587614</v>
      </c>
      <c r="K205" s="2"/>
    </row>
    <row r="206" spans="1:11" ht="12.75">
      <c r="A206" s="3">
        <v>200107</v>
      </c>
      <c r="B206" s="1">
        <v>2001</v>
      </c>
      <c r="C206" s="1">
        <v>7</v>
      </c>
      <c r="D206" s="1">
        <v>18</v>
      </c>
      <c r="E206" s="4">
        <v>92.63837479043147</v>
      </c>
      <c r="F206" s="4">
        <v>74.81655643535461</v>
      </c>
      <c r="G206" s="4">
        <v>83.72746561289304</v>
      </c>
      <c r="H206" s="4">
        <v>0</v>
      </c>
      <c r="I206" s="4">
        <v>18.72746561289304</v>
      </c>
      <c r="J206" s="4">
        <v>0.05341956290629494</v>
      </c>
      <c r="K206" s="2"/>
    </row>
    <row r="207" spans="1:11" ht="12.75">
      <c r="A207" s="3">
        <v>200107</v>
      </c>
      <c r="B207" s="1">
        <v>2001</v>
      </c>
      <c r="C207" s="1">
        <v>7</v>
      </c>
      <c r="D207" s="1">
        <v>19</v>
      </c>
      <c r="E207" s="4">
        <v>91.67977034564291</v>
      </c>
      <c r="F207" s="4">
        <v>73.52543261199074</v>
      </c>
      <c r="G207" s="4">
        <v>82.60260147881682</v>
      </c>
      <c r="H207" s="4">
        <v>0</v>
      </c>
      <c r="I207" s="4">
        <v>17.60260147881683</v>
      </c>
      <c r="J207" s="4">
        <v>0.06203562143956831</v>
      </c>
      <c r="K207" s="2"/>
    </row>
    <row r="208" spans="1:11" ht="12.75">
      <c r="A208" s="3">
        <v>200107</v>
      </c>
      <c r="B208" s="1">
        <v>2001</v>
      </c>
      <c r="C208" s="1">
        <v>7</v>
      </c>
      <c r="D208" s="1">
        <v>20</v>
      </c>
      <c r="E208" s="4">
        <v>92.13177133430015</v>
      </c>
      <c r="F208" s="4">
        <v>73.7409569130071</v>
      </c>
      <c r="G208" s="4">
        <v>82.93636412365362</v>
      </c>
      <c r="H208" s="4">
        <v>0</v>
      </c>
      <c r="I208" s="4">
        <v>17.936364123653625</v>
      </c>
      <c r="J208" s="4">
        <v>0</v>
      </c>
      <c r="K208" s="2"/>
    </row>
    <row r="209" spans="1:11" ht="12.75">
      <c r="A209" s="3">
        <v>200107</v>
      </c>
      <c r="B209" s="1">
        <v>2001</v>
      </c>
      <c r="C209" s="1">
        <v>7</v>
      </c>
      <c r="D209" s="1">
        <v>21</v>
      </c>
      <c r="E209" s="4">
        <v>93.23728369400463</v>
      </c>
      <c r="F209" s="4">
        <v>72.98486341938423</v>
      </c>
      <c r="G209" s="4">
        <v>83.11107355669444</v>
      </c>
      <c r="H209" s="4">
        <v>0</v>
      </c>
      <c r="I209" s="4">
        <v>18.11107355669443</v>
      </c>
      <c r="J209" s="4">
        <v>0</v>
      </c>
      <c r="K209" s="2"/>
    </row>
    <row r="210" spans="1:11" ht="12.75">
      <c r="A210" s="3">
        <v>200107</v>
      </c>
      <c r="B210" s="1">
        <v>2001</v>
      </c>
      <c r="C210" s="1">
        <v>7</v>
      </c>
      <c r="D210" s="1">
        <v>22</v>
      </c>
      <c r="E210" s="4">
        <v>95.35684868481786</v>
      </c>
      <c r="F210" s="4">
        <v>73.79555938048117</v>
      </c>
      <c r="G210" s="4">
        <v>84.57620403264951</v>
      </c>
      <c r="H210" s="4">
        <v>0</v>
      </c>
      <c r="I210" s="4">
        <v>19.576204032649514</v>
      </c>
      <c r="J210" s="4">
        <v>0</v>
      </c>
      <c r="K210" s="2"/>
    </row>
    <row r="211" spans="1:11" ht="12.75">
      <c r="A211" s="3">
        <v>200107</v>
      </c>
      <c r="B211" s="1">
        <v>2001</v>
      </c>
      <c r="C211" s="1">
        <v>7</v>
      </c>
      <c r="D211" s="1">
        <v>23</v>
      </c>
      <c r="E211" s="4">
        <v>94.67125657739965</v>
      </c>
      <c r="F211" s="4">
        <v>76.466053619766</v>
      </c>
      <c r="G211" s="4">
        <v>85.56865509858282</v>
      </c>
      <c r="H211" s="4">
        <v>0</v>
      </c>
      <c r="I211" s="4">
        <v>20.568655098582823</v>
      </c>
      <c r="J211" s="4">
        <v>0.006892846826618702</v>
      </c>
      <c r="K211" s="2"/>
    </row>
    <row r="212" spans="1:11" ht="12.75">
      <c r="A212" s="3">
        <v>200107</v>
      </c>
      <c r="B212" s="1">
        <v>2001</v>
      </c>
      <c r="C212" s="1">
        <v>7</v>
      </c>
      <c r="D212" s="1">
        <v>24</v>
      </c>
      <c r="E212" s="4">
        <v>94.54506877421392</v>
      </c>
      <c r="F212" s="4">
        <v>73.4545709019115</v>
      </c>
      <c r="G212" s="4">
        <v>83.9998198380627</v>
      </c>
      <c r="H212" s="4">
        <v>0</v>
      </c>
      <c r="I212" s="4">
        <v>18.999819838062706</v>
      </c>
      <c r="J212" s="4">
        <v>0.29619637948953126</v>
      </c>
      <c r="K212" s="2"/>
    </row>
    <row r="213" spans="1:11" ht="12.75">
      <c r="A213" s="3">
        <v>200107</v>
      </c>
      <c r="B213" s="1">
        <v>2001</v>
      </c>
      <c r="C213" s="1">
        <v>7</v>
      </c>
      <c r="D213" s="1">
        <v>25</v>
      </c>
      <c r="E213" s="4">
        <v>93.27201176859465</v>
      </c>
      <c r="F213" s="4">
        <v>70.23435345687578</v>
      </c>
      <c r="G213" s="4">
        <v>81.75318261273522</v>
      </c>
      <c r="H213" s="4">
        <v>0</v>
      </c>
      <c r="I213" s="4">
        <v>16.753182612735216</v>
      </c>
      <c r="J213" s="4">
        <v>0.7534586922923447</v>
      </c>
      <c r="K213" s="2"/>
    </row>
    <row r="214" spans="1:11" ht="12.75">
      <c r="A214" s="3">
        <v>200107</v>
      </c>
      <c r="B214" s="1">
        <v>2001</v>
      </c>
      <c r="C214" s="1">
        <v>7</v>
      </c>
      <c r="D214" s="1">
        <v>26</v>
      </c>
      <c r="E214" s="4">
        <v>83.69382297675168</v>
      </c>
      <c r="F214" s="4">
        <v>70.1007358349538</v>
      </c>
      <c r="G214" s="4">
        <v>76.89727940585273</v>
      </c>
      <c r="H214" s="4">
        <v>0</v>
      </c>
      <c r="I214" s="4">
        <v>11.897279405852732</v>
      </c>
      <c r="J214" s="4">
        <v>0.2631659365889539</v>
      </c>
      <c r="K214" s="2"/>
    </row>
    <row r="215" spans="1:11" ht="12.75">
      <c r="A215" s="3">
        <v>200107</v>
      </c>
      <c r="B215" s="1">
        <v>2001</v>
      </c>
      <c r="C215" s="1">
        <v>7</v>
      </c>
      <c r="D215" s="1">
        <v>27</v>
      </c>
      <c r="E215" s="4">
        <v>80.90300140853878</v>
      </c>
      <c r="F215" s="4">
        <v>71.42658773290769</v>
      </c>
      <c r="G215" s="4">
        <v>76.16479457072323</v>
      </c>
      <c r="H215" s="4">
        <v>0</v>
      </c>
      <c r="I215" s="4">
        <v>11.164794570723238</v>
      </c>
      <c r="J215" s="4">
        <v>0.34956034531534297</v>
      </c>
      <c r="K215" s="2"/>
    </row>
    <row r="216" spans="1:11" ht="12.75">
      <c r="A216" s="3">
        <v>200107</v>
      </c>
      <c r="B216" s="1">
        <v>2001</v>
      </c>
      <c r="C216" s="1">
        <v>7</v>
      </c>
      <c r="D216" s="1">
        <v>28</v>
      </c>
      <c r="E216" s="4">
        <v>80.71369736963571</v>
      </c>
      <c r="F216" s="4">
        <v>70</v>
      </c>
      <c r="G216" s="4">
        <v>75.35684868481786</v>
      </c>
      <c r="H216" s="4">
        <v>0</v>
      </c>
      <c r="I216" s="4">
        <v>10.356848684817859</v>
      </c>
      <c r="J216" s="4">
        <v>0.3774138572819668</v>
      </c>
      <c r="K216" s="2"/>
    </row>
    <row r="217" spans="1:11" ht="12.75">
      <c r="A217" s="3">
        <v>200107</v>
      </c>
      <c r="B217" s="1">
        <v>2001</v>
      </c>
      <c r="C217" s="1">
        <v>7</v>
      </c>
      <c r="D217" s="1">
        <v>29</v>
      </c>
      <c r="E217" s="4">
        <v>84.55273682361104</v>
      </c>
      <c r="F217" s="4">
        <v>70.89264135267368</v>
      </c>
      <c r="G217" s="4">
        <v>77.72268908814237</v>
      </c>
      <c r="H217" s="4">
        <v>0</v>
      </c>
      <c r="I217" s="4">
        <v>12.722689088142367</v>
      </c>
      <c r="J217" s="4">
        <v>0.0035869497243969034</v>
      </c>
      <c r="K217" s="2"/>
    </row>
    <row r="218" spans="1:11" ht="12.75">
      <c r="A218" s="3">
        <v>200107</v>
      </c>
      <c r="B218" s="1">
        <v>2001</v>
      </c>
      <c r="C218" s="1">
        <v>7</v>
      </c>
      <c r="D218" s="1">
        <v>30</v>
      </c>
      <c r="E218" s="4">
        <v>90.8088496734751</v>
      </c>
      <c r="F218" s="4">
        <v>73.04797965510156</v>
      </c>
      <c r="G218" s="4">
        <v>81.92841466428834</v>
      </c>
      <c r="H218" s="4">
        <v>0</v>
      </c>
      <c r="I218" s="4">
        <v>16.92841466428833</v>
      </c>
      <c r="J218" s="4">
        <v>0</v>
      </c>
      <c r="K218" s="2"/>
    </row>
    <row r="219" spans="1:11" ht="12.75">
      <c r="A219" s="3">
        <v>200107</v>
      </c>
      <c r="B219" s="1">
        <v>2001</v>
      </c>
      <c r="C219" s="1">
        <v>7</v>
      </c>
      <c r="D219" s="1">
        <v>31</v>
      </c>
      <c r="E219" s="4">
        <v>94.06680881096099</v>
      </c>
      <c r="F219" s="4">
        <v>76.10258212257563</v>
      </c>
      <c r="G219" s="4">
        <v>85.08469546676831</v>
      </c>
      <c r="H219" s="4">
        <v>0</v>
      </c>
      <c r="I219" s="4">
        <v>20.08469546676831</v>
      </c>
      <c r="J219" s="4">
        <v>0</v>
      </c>
      <c r="K219" s="2"/>
    </row>
    <row r="220" spans="1:11" ht="12.75">
      <c r="A220" s="3">
        <v>200108</v>
      </c>
      <c r="B220" s="1">
        <v>2001</v>
      </c>
      <c r="C220" s="1">
        <v>8</v>
      </c>
      <c r="D220" s="1">
        <v>1</v>
      </c>
      <c r="E220" s="4">
        <v>93.54615272372092</v>
      </c>
      <c r="F220" s="4">
        <v>75.10258212257563</v>
      </c>
      <c r="G220" s="4">
        <v>84.32436742314829</v>
      </c>
      <c r="H220" s="4">
        <v>0</v>
      </c>
      <c r="I220" s="4">
        <v>19.324367423148278</v>
      </c>
      <c r="J220" s="4">
        <v>0</v>
      </c>
      <c r="K220" s="2"/>
    </row>
    <row r="221" spans="1:11" ht="12.75">
      <c r="A221" s="3">
        <v>200108</v>
      </c>
      <c r="B221" s="1">
        <v>2001</v>
      </c>
      <c r="C221" s="1">
        <v>8</v>
      </c>
      <c r="D221" s="1">
        <v>2</v>
      </c>
      <c r="E221" s="4">
        <v>93.63837479043147</v>
      </c>
      <c r="F221" s="4">
        <v>76.46420733214416</v>
      </c>
      <c r="G221" s="4">
        <v>85.05129106128781</v>
      </c>
      <c r="H221" s="4">
        <v>0</v>
      </c>
      <c r="I221" s="4">
        <v>20.051291061287813</v>
      </c>
      <c r="J221" s="4">
        <v>0</v>
      </c>
      <c r="K221" s="2"/>
    </row>
    <row r="222" spans="1:11" ht="12.75">
      <c r="A222" s="3">
        <v>200108</v>
      </c>
      <c r="B222" s="1">
        <v>2001</v>
      </c>
      <c r="C222" s="1">
        <v>8</v>
      </c>
      <c r="D222" s="1">
        <v>3</v>
      </c>
      <c r="E222" s="4">
        <v>92.72032018200822</v>
      </c>
      <c r="F222" s="4">
        <v>73.20994076990193</v>
      </c>
      <c r="G222" s="4">
        <v>82.96513047595508</v>
      </c>
      <c r="H222" s="4">
        <v>0</v>
      </c>
      <c r="I222" s="4">
        <v>17.965130475955082</v>
      </c>
      <c r="J222" s="4">
        <v>0</v>
      </c>
      <c r="K222" s="2"/>
    </row>
    <row r="223" spans="1:11" ht="12.75">
      <c r="A223" s="3">
        <v>200108</v>
      </c>
      <c r="B223" s="1">
        <v>2001</v>
      </c>
      <c r="C223" s="1">
        <v>8</v>
      </c>
      <c r="D223" s="1">
        <v>4</v>
      </c>
      <c r="E223" s="4">
        <v>91.93034433264148</v>
      </c>
      <c r="F223" s="4">
        <v>71.488620019118</v>
      </c>
      <c r="G223" s="4">
        <v>81.70948217587974</v>
      </c>
      <c r="H223" s="4">
        <v>0</v>
      </c>
      <c r="I223" s="4">
        <v>16.709482175879742</v>
      </c>
      <c r="J223" s="4">
        <v>0</v>
      </c>
      <c r="K223" s="2"/>
    </row>
    <row r="224" spans="1:11" ht="12.75">
      <c r="A224" s="3">
        <v>200108</v>
      </c>
      <c r="B224" s="1">
        <v>2001</v>
      </c>
      <c r="C224" s="1">
        <v>8</v>
      </c>
      <c r="D224" s="1">
        <v>5</v>
      </c>
      <c r="E224" s="4">
        <v>91.87565848443609</v>
      </c>
      <c r="F224" s="4">
        <v>69.36712535995164</v>
      </c>
      <c r="G224" s="4">
        <v>80.62139192219387</v>
      </c>
      <c r="H224" s="4">
        <v>0</v>
      </c>
      <c r="I224" s="4">
        <v>15.621391922193865</v>
      </c>
      <c r="J224" s="4">
        <v>0</v>
      </c>
      <c r="K224" s="2"/>
    </row>
    <row r="225" spans="1:11" ht="12.75">
      <c r="A225" s="3">
        <v>200108</v>
      </c>
      <c r="B225" s="1">
        <v>2001</v>
      </c>
      <c r="C225" s="1">
        <v>8</v>
      </c>
      <c r="D225" s="1">
        <v>6</v>
      </c>
      <c r="E225" s="4">
        <v>91.47641367563108</v>
      </c>
      <c r="F225" s="4">
        <v>68.43208788329079</v>
      </c>
      <c r="G225" s="4">
        <v>79.95425077946095</v>
      </c>
      <c r="H225" s="4">
        <v>0</v>
      </c>
      <c r="I225" s="4">
        <v>14.954250779460944</v>
      </c>
      <c r="J225" s="4">
        <v>0</v>
      </c>
      <c r="K225" s="2"/>
    </row>
    <row r="226" spans="1:11" ht="12.75">
      <c r="A226" s="3">
        <v>200108</v>
      </c>
      <c r="B226" s="1">
        <v>2001</v>
      </c>
      <c r="C226" s="1">
        <v>8</v>
      </c>
      <c r="D226" s="1">
        <v>7</v>
      </c>
      <c r="E226" s="4">
        <v>90.46420733214417</v>
      </c>
      <c r="F226" s="4">
        <v>67.04982594272339</v>
      </c>
      <c r="G226" s="4">
        <v>78.75701663743376</v>
      </c>
      <c r="H226" s="4">
        <v>0</v>
      </c>
      <c r="I226" s="4">
        <v>13.757016637433779</v>
      </c>
      <c r="J226" s="4">
        <v>0</v>
      </c>
      <c r="K226" s="2"/>
    </row>
    <row r="227" spans="1:11" ht="12.75">
      <c r="A227" s="3">
        <v>200108</v>
      </c>
      <c r="B227" s="1">
        <v>2001</v>
      </c>
      <c r="C227" s="1">
        <v>8</v>
      </c>
      <c r="D227" s="1">
        <v>8</v>
      </c>
      <c r="E227" s="4">
        <v>91.06311623571732</v>
      </c>
      <c r="F227" s="4">
        <v>68.83317897971763</v>
      </c>
      <c r="G227" s="4">
        <v>79.94814760771749</v>
      </c>
      <c r="H227" s="4">
        <v>0</v>
      </c>
      <c r="I227" s="4">
        <v>14.94814760771748</v>
      </c>
      <c r="J227" s="4">
        <v>0</v>
      </c>
      <c r="K227" s="2"/>
    </row>
    <row r="228" spans="1:11" ht="12.75">
      <c r="A228" s="3">
        <v>200108</v>
      </c>
      <c r="B228" s="1">
        <v>2001</v>
      </c>
      <c r="C228" s="1">
        <v>8</v>
      </c>
      <c r="D228" s="1">
        <v>9</v>
      </c>
      <c r="E228" s="4">
        <v>92.22030082576703</v>
      </c>
      <c r="F228" s="4">
        <v>72.1402017218121</v>
      </c>
      <c r="G228" s="4">
        <v>82.18025127378957</v>
      </c>
      <c r="H228" s="4">
        <v>0</v>
      </c>
      <c r="I228" s="4">
        <v>17.180251273789565</v>
      </c>
      <c r="J228" s="4">
        <v>0</v>
      </c>
      <c r="K228" s="2"/>
    </row>
    <row r="229" spans="1:11" ht="12.75">
      <c r="A229" s="3">
        <v>200108</v>
      </c>
      <c r="B229" s="1">
        <v>2001</v>
      </c>
      <c r="C229" s="1">
        <v>8</v>
      </c>
      <c r="D229" s="1">
        <v>10</v>
      </c>
      <c r="E229" s="4">
        <v>93.13919519726988</v>
      </c>
      <c r="F229" s="4">
        <v>69.63363697816318</v>
      </c>
      <c r="G229" s="4">
        <v>81.38641608771653</v>
      </c>
      <c r="H229" s="4">
        <v>0</v>
      </c>
      <c r="I229" s="4">
        <v>16.38641608771653</v>
      </c>
      <c r="J229" s="4">
        <v>0.04652671607967624</v>
      </c>
      <c r="K229" s="2"/>
    </row>
    <row r="230" spans="1:11" ht="12.75">
      <c r="A230" s="3">
        <v>200108</v>
      </c>
      <c r="B230" s="1">
        <v>2001</v>
      </c>
      <c r="C230" s="1">
        <v>8</v>
      </c>
      <c r="D230" s="1">
        <v>11</v>
      </c>
      <c r="E230" s="4">
        <v>78.88601854030117</v>
      </c>
      <c r="F230" s="4">
        <v>64.67977034564291</v>
      </c>
      <c r="G230" s="4">
        <v>71.78289444297204</v>
      </c>
      <c r="H230" s="4">
        <v>0</v>
      </c>
      <c r="I230" s="4">
        <v>6.782894442972046</v>
      </c>
      <c r="J230" s="4">
        <v>0</v>
      </c>
      <c r="K230" s="2"/>
    </row>
    <row r="231" spans="1:11" ht="12.75">
      <c r="A231" s="3">
        <v>200108</v>
      </c>
      <c r="B231" s="1">
        <v>2001</v>
      </c>
      <c r="C231" s="1">
        <v>8</v>
      </c>
      <c r="D231" s="1">
        <v>12</v>
      </c>
      <c r="E231" s="4">
        <v>83.18083493890873</v>
      </c>
      <c r="F231" s="4">
        <v>62.305938792587455</v>
      </c>
      <c r="G231" s="4">
        <v>72.74338686574808</v>
      </c>
      <c r="H231" s="4">
        <v>0</v>
      </c>
      <c r="I231" s="4">
        <v>7.743386865748089</v>
      </c>
      <c r="J231" s="4">
        <v>0</v>
      </c>
      <c r="K231" s="2"/>
    </row>
    <row r="232" spans="1:11" ht="12.75">
      <c r="A232" s="3">
        <v>200108</v>
      </c>
      <c r="B232" s="1">
        <v>2001</v>
      </c>
      <c r="C232" s="1">
        <v>8</v>
      </c>
      <c r="D232" s="1">
        <v>13</v>
      </c>
      <c r="E232" s="4">
        <v>87.4933965438687</v>
      </c>
      <c r="F232" s="4">
        <v>63.33986581658026</v>
      </c>
      <c r="G232" s="4">
        <v>75.41663118022447</v>
      </c>
      <c r="H232" s="4">
        <v>0</v>
      </c>
      <c r="I232" s="4">
        <v>10.416631180224472</v>
      </c>
      <c r="J232" s="4">
        <v>0</v>
      </c>
      <c r="K232" s="2"/>
    </row>
    <row r="233" spans="1:11" ht="12.75">
      <c r="A233" s="3">
        <v>200108</v>
      </c>
      <c r="B233" s="1">
        <v>2001</v>
      </c>
      <c r="C233" s="1">
        <v>8</v>
      </c>
      <c r="D233" s="1">
        <v>14</v>
      </c>
      <c r="E233" s="4">
        <v>85.47825996325292</v>
      </c>
      <c r="F233" s="4">
        <v>58.110011941311875</v>
      </c>
      <c r="G233" s="4">
        <v>71.7941359522824</v>
      </c>
      <c r="H233" s="4">
        <v>0</v>
      </c>
      <c r="I233" s="4">
        <v>6.794135952282398</v>
      </c>
      <c r="J233" s="4">
        <v>0</v>
      </c>
      <c r="K233" s="2"/>
    </row>
    <row r="234" spans="1:11" ht="12.75">
      <c r="A234" s="3">
        <v>200108</v>
      </c>
      <c r="B234" s="1">
        <v>2001</v>
      </c>
      <c r="C234" s="1">
        <v>8</v>
      </c>
      <c r="D234" s="1">
        <v>15</v>
      </c>
      <c r="E234" s="4">
        <v>83.75986944959783</v>
      </c>
      <c r="F234" s="4">
        <v>58.5214630936038</v>
      </c>
      <c r="G234" s="4">
        <v>71.14066627160082</v>
      </c>
      <c r="H234" s="4">
        <v>0</v>
      </c>
      <c r="I234" s="4">
        <v>6.140666271600821</v>
      </c>
      <c r="J234" s="4">
        <v>0.14700427921824608</v>
      </c>
      <c r="K234" s="2"/>
    </row>
    <row r="235" spans="1:11" ht="12.75">
      <c r="A235" s="3">
        <v>200108</v>
      </c>
      <c r="B235" s="1">
        <v>2001</v>
      </c>
      <c r="C235" s="1">
        <v>8</v>
      </c>
      <c r="D235" s="1">
        <v>16</v>
      </c>
      <c r="E235" s="4">
        <v>81.39539738363176</v>
      </c>
      <c r="F235" s="4">
        <v>58.08744554195986</v>
      </c>
      <c r="G235" s="4">
        <v>69.74142146279581</v>
      </c>
      <c r="H235" s="4">
        <v>0</v>
      </c>
      <c r="I235" s="4">
        <v>4.741421462795815</v>
      </c>
      <c r="J235" s="4">
        <v>0.024059510019088237</v>
      </c>
      <c r="K235" s="2"/>
    </row>
    <row r="236" spans="1:11" ht="12.75">
      <c r="A236" s="3">
        <v>200108</v>
      </c>
      <c r="B236" s="1">
        <v>2001</v>
      </c>
      <c r="C236" s="1">
        <v>8</v>
      </c>
      <c r="D236" s="1">
        <v>17</v>
      </c>
      <c r="E236" s="4">
        <v>82.09784431030735</v>
      </c>
      <c r="F236" s="4">
        <v>59.00742981873624</v>
      </c>
      <c r="G236" s="4">
        <v>70.5526370645218</v>
      </c>
      <c r="H236" s="4">
        <v>0</v>
      </c>
      <c r="I236" s="4">
        <v>5.552637064521797</v>
      </c>
      <c r="J236" s="4">
        <v>0.005715659794704727</v>
      </c>
      <c r="K236" s="2"/>
    </row>
    <row r="237" spans="1:11" ht="12.75">
      <c r="A237" s="3">
        <v>200108</v>
      </c>
      <c r="B237" s="1">
        <v>2001</v>
      </c>
      <c r="C237" s="1">
        <v>8</v>
      </c>
      <c r="D237" s="1">
        <v>18</v>
      </c>
      <c r="E237" s="4">
        <v>80.55358254245716</v>
      </c>
      <c r="F237" s="4">
        <v>59.83510864807077</v>
      </c>
      <c r="G237" s="4">
        <v>70.19434559526398</v>
      </c>
      <c r="H237" s="4">
        <v>0</v>
      </c>
      <c r="I237" s="4">
        <v>5.194345595263974</v>
      </c>
      <c r="J237" s="4">
        <v>0.045030329741013495</v>
      </c>
      <c r="K237" s="2"/>
    </row>
    <row r="238" spans="1:11" ht="12.75">
      <c r="A238" s="3">
        <v>200108</v>
      </c>
      <c r="B238" s="1">
        <v>2001</v>
      </c>
      <c r="C238" s="1">
        <v>8</v>
      </c>
      <c r="D238" s="1">
        <v>19</v>
      </c>
      <c r="E238" s="4">
        <v>84.61187758517491</v>
      </c>
      <c r="F238" s="4">
        <v>55.5564293988547</v>
      </c>
      <c r="G238" s="4">
        <v>70.0841534920148</v>
      </c>
      <c r="H238" s="4">
        <v>0</v>
      </c>
      <c r="I238" s="4">
        <v>5.0841534920148055</v>
      </c>
      <c r="J238" s="4">
        <v>0</v>
      </c>
      <c r="K238" s="2"/>
    </row>
    <row r="239" spans="1:11" ht="12.75">
      <c r="A239" s="3">
        <v>200108</v>
      </c>
      <c r="B239" s="1">
        <v>2001</v>
      </c>
      <c r="C239" s="1">
        <v>8</v>
      </c>
      <c r="D239" s="1">
        <v>20</v>
      </c>
      <c r="E239" s="4">
        <v>81.56494316709797</v>
      </c>
      <c r="F239" s="4">
        <v>57.96310402639595</v>
      </c>
      <c r="G239" s="4">
        <v>69.76402359674697</v>
      </c>
      <c r="H239" s="4">
        <v>0</v>
      </c>
      <c r="I239" s="4">
        <v>4.764023596746959</v>
      </c>
      <c r="J239" s="4">
        <v>0</v>
      </c>
      <c r="K239" s="2"/>
    </row>
    <row r="240" spans="1:11" ht="12.75">
      <c r="A240" s="3">
        <v>200108</v>
      </c>
      <c r="B240" s="1">
        <v>2001</v>
      </c>
      <c r="C240" s="1">
        <v>8</v>
      </c>
      <c r="D240" s="1">
        <v>21</v>
      </c>
      <c r="E240" s="4">
        <v>90.2240380692596</v>
      </c>
      <c r="F240" s="4">
        <v>61.4988579817694</v>
      </c>
      <c r="G240" s="4">
        <v>75.8614480255145</v>
      </c>
      <c r="H240" s="4">
        <v>0</v>
      </c>
      <c r="I240" s="4">
        <v>10.861448025514502</v>
      </c>
      <c r="J240" s="4">
        <v>0</v>
      </c>
      <c r="K240" s="2"/>
    </row>
    <row r="241" spans="1:11" ht="12.75">
      <c r="A241" s="3">
        <v>200108</v>
      </c>
      <c r="B241" s="1">
        <v>2001</v>
      </c>
      <c r="C241" s="1">
        <v>8</v>
      </c>
      <c r="D241" s="1">
        <v>22</v>
      </c>
      <c r="E241" s="4">
        <v>95.18452751415239</v>
      </c>
      <c r="F241" s="4">
        <v>71.9886393753592</v>
      </c>
      <c r="G241" s="4">
        <v>83.5865834447558</v>
      </c>
      <c r="H241" s="4">
        <v>0</v>
      </c>
      <c r="I241" s="4">
        <v>18.586583444755796</v>
      </c>
      <c r="J241" s="4">
        <v>0.5232603950459933</v>
      </c>
      <c r="K241" s="2"/>
    </row>
    <row r="242" spans="1:11" ht="12.75">
      <c r="A242" s="3">
        <v>200108</v>
      </c>
      <c r="B242" s="1">
        <v>2001</v>
      </c>
      <c r="C242" s="1">
        <v>8</v>
      </c>
      <c r="D242" s="1">
        <v>23</v>
      </c>
      <c r="E242" s="4">
        <v>93.22403211349308</v>
      </c>
      <c r="F242" s="4">
        <v>71.0339657364752</v>
      </c>
      <c r="G242" s="4">
        <v>82.12899892498413</v>
      </c>
      <c r="H242" s="4">
        <v>0</v>
      </c>
      <c r="I242" s="4">
        <v>17.128998924984142</v>
      </c>
      <c r="J242" s="4">
        <v>0.5732614670839673</v>
      </c>
      <c r="K242" s="2"/>
    </row>
    <row r="243" spans="1:11" ht="12.75">
      <c r="A243" s="3">
        <v>200108</v>
      </c>
      <c r="B243" s="1">
        <v>2001</v>
      </c>
      <c r="C243" s="1">
        <v>8</v>
      </c>
      <c r="D243" s="1">
        <v>24</v>
      </c>
      <c r="E243" s="4">
        <v>82.14104744065824</v>
      </c>
      <c r="F243" s="4">
        <v>67.54799901134277</v>
      </c>
      <c r="G243" s="4">
        <v>74.84452322600049</v>
      </c>
      <c r="H243" s="4">
        <v>0</v>
      </c>
      <c r="I243" s="4">
        <v>9.844523226000494</v>
      </c>
      <c r="J243" s="4">
        <v>0.574116298252876</v>
      </c>
      <c r="K243" s="2"/>
    </row>
    <row r="244" spans="1:11" ht="12.75">
      <c r="A244" s="3">
        <v>200108</v>
      </c>
      <c r="B244" s="1">
        <v>2001</v>
      </c>
      <c r="C244" s="1">
        <v>8</v>
      </c>
      <c r="D244" s="1">
        <v>25</v>
      </c>
      <c r="E244" s="4">
        <v>84.04689570559455</v>
      </c>
      <c r="F244" s="4">
        <v>68.41145115229193</v>
      </c>
      <c r="G244" s="4">
        <v>76.22917342894324</v>
      </c>
      <c r="H244" s="4">
        <v>0</v>
      </c>
      <c r="I244" s="4">
        <v>11.229173428943238</v>
      </c>
      <c r="J244" s="4">
        <v>0.4325389730471786</v>
      </c>
      <c r="K244" s="2"/>
    </row>
    <row r="245" spans="1:11" ht="12.75">
      <c r="A245" s="3">
        <v>200108</v>
      </c>
      <c r="B245" s="1">
        <v>2001</v>
      </c>
      <c r="C245" s="1">
        <v>8</v>
      </c>
      <c r="D245" s="1">
        <v>26</v>
      </c>
      <c r="E245" s="4">
        <v>84.27859586848476</v>
      </c>
      <c r="F245" s="4">
        <v>67.38603789654238</v>
      </c>
      <c r="G245" s="4">
        <v>75.83231688251357</v>
      </c>
      <c r="H245" s="4">
        <v>0</v>
      </c>
      <c r="I245" s="4">
        <v>10.832316882513572</v>
      </c>
      <c r="J245" s="4">
        <v>0.005978249540661507</v>
      </c>
      <c r="K245" s="2"/>
    </row>
    <row r="246" spans="1:11" ht="12.75">
      <c r="A246" s="3">
        <v>200108</v>
      </c>
      <c r="B246" s="1">
        <v>2001</v>
      </c>
      <c r="C246" s="1">
        <v>8</v>
      </c>
      <c r="D246" s="1">
        <v>27</v>
      </c>
      <c r="E246" s="4">
        <v>82.32765947309335</v>
      </c>
      <c r="F246" s="4">
        <v>61.194804189286174</v>
      </c>
      <c r="G246" s="4">
        <v>71.76123183118975</v>
      </c>
      <c r="H246" s="4">
        <v>0</v>
      </c>
      <c r="I246" s="4">
        <v>6.761231831189753</v>
      </c>
      <c r="J246" s="4">
        <v>0</v>
      </c>
      <c r="K246" s="2"/>
    </row>
    <row r="247" spans="1:11" ht="12.75">
      <c r="A247" s="3">
        <v>200108</v>
      </c>
      <c r="B247" s="1">
        <v>2001</v>
      </c>
      <c r="C247" s="1">
        <v>8</v>
      </c>
      <c r="D247" s="1">
        <v>28</v>
      </c>
      <c r="E247" s="4">
        <v>86.70333731377062</v>
      </c>
      <c r="F247" s="4">
        <v>62.455654851418515</v>
      </c>
      <c r="G247" s="4">
        <v>74.57949608259457</v>
      </c>
      <c r="H247" s="4">
        <v>0</v>
      </c>
      <c r="I247" s="4">
        <v>9.57949608259457</v>
      </c>
      <c r="J247" s="4">
        <v>0</v>
      </c>
      <c r="K247" s="2"/>
    </row>
    <row r="248" spans="1:11" ht="12.75">
      <c r="A248" s="3">
        <v>200108</v>
      </c>
      <c r="B248" s="1">
        <v>2001</v>
      </c>
      <c r="C248" s="1">
        <v>8</v>
      </c>
      <c r="D248" s="1">
        <v>29</v>
      </c>
      <c r="E248" s="4">
        <v>88.26169638097846</v>
      </c>
      <c r="F248" s="4">
        <v>65.19773442641501</v>
      </c>
      <c r="G248" s="4">
        <v>76.72971540369674</v>
      </c>
      <c r="H248" s="4">
        <v>0</v>
      </c>
      <c r="I248" s="4">
        <v>11.729715403696744</v>
      </c>
      <c r="J248" s="4">
        <v>0.022231476821645633</v>
      </c>
      <c r="K248" s="2"/>
    </row>
    <row r="249" spans="1:11" ht="12.75">
      <c r="A249" s="3">
        <v>200108</v>
      </c>
      <c r="B249" s="1">
        <v>2001</v>
      </c>
      <c r="C249" s="1">
        <v>8</v>
      </c>
      <c r="D249" s="1">
        <v>30</v>
      </c>
      <c r="E249" s="4">
        <v>90.84650798519397</v>
      </c>
      <c r="F249" s="4">
        <v>65.88043500918677</v>
      </c>
      <c r="G249" s="4">
        <v>78.36347149719037</v>
      </c>
      <c r="H249" s="4">
        <v>0</v>
      </c>
      <c r="I249" s="4">
        <v>13.363471497190368</v>
      </c>
      <c r="J249" s="4">
        <v>0.3044021452671013</v>
      </c>
      <c r="K249" s="2"/>
    </row>
    <row r="250" spans="1:11" ht="12.75">
      <c r="A250" s="3">
        <v>200108</v>
      </c>
      <c r="B250" s="1">
        <v>2001</v>
      </c>
      <c r="C250" s="1">
        <v>8</v>
      </c>
      <c r="D250" s="1">
        <v>31</v>
      </c>
      <c r="E250" s="4">
        <v>84.71180641376496</v>
      </c>
      <c r="F250" s="4">
        <v>65.4162276770426</v>
      </c>
      <c r="G250" s="4">
        <v>75.06401704540377</v>
      </c>
      <c r="H250" s="4">
        <v>0</v>
      </c>
      <c r="I250" s="4">
        <v>10.064017045403787</v>
      </c>
      <c r="J250" s="4">
        <v>0.16587875846091082</v>
      </c>
      <c r="K250" s="2"/>
    </row>
    <row r="251" spans="1:11" ht="12.75">
      <c r="A251" s="3">
        <v>200109</v>
      </c>
      <c r="B251" s="1">
        <v>2001</v>
      </c>
      <c r="C251" s="1">
        <v>9</v>
      </c>
      <c r="D251" s="1">
        <v>1</v>
      </c>
      <c r="E251" s="4">
        <v>79.26454323737602</v>
      </c>
      <c r="F251" s="4">
        <v>57.63359826568079</v>
      </c>
      <c r="G251" s="4">
        <v>68.4490707515284</v>
      </c>
      <c r="H251" s="4">
        <v>0</v>
      </c>
      <c r="I251" s="4">
        <v>3.4490707515283985</v>
      </c>
      <c r="J251" s="4">
        <v>0</v>
      </c>
      <c r="K251" s="2"/>
    </row>
    <row r="252" spans="1:11" ht="12.75">
      <c r="A252" s="3">
        <v>200109</v>
      </c>
      <c r="B252" s="1">
        <v>2001</v>
      </c>
      <c r="C252" s="1">
        <v>9</v>
      </c>
      <c r="D252" s="1">
        <v>2</v>
      </c>
      <c r="E252" s="4">
        <v>83.7815067493724</v>
      </c>
      <c r="F252" s="4">
        <v>59.162768121164106</v>
      </c>
      <c r="G252" s="4">
        <v>71.47213743526827</v>
      </c>
      <c r="H252" s="4">
        <v>0</v>
      </c>
      <c r="I252" s="4">
        <v>6.472137435268262</v>
      </c>
      <c r="J252" s="4">
        <v>0</v>
      </c>
      <c r="K252" s="2"/>
    </row>
    <row r="253" spans="1:11" ht="12.75">
      <c r="A253" s="3">
        <v>200109</v>
      </c>
      <c r="B253" s="1">
        <v>2001</v>
      </c>
      <c r="C253" s="1">
        <v>9</v>
      </c>
      <c r="D253" s="1">
        <v>3</v>
      </c>
      <c r="E253" s="4">
        <v>88.20994076990195</v>
      </c>
      <c r="F253" s="4">
        <v>64.14204800943394</v>
      </c>
      <c r="G253" s="4">
        <v>76.17599438966793</v>
      </c>
      <c r="H253" s="4">
        <v>0</v>
      </c>
      <c r="I253" s="4">
        <v>11.175994389667935</v>
      </c>
      <c r="J253" s="4">
        <v>0</v>
      </c>
      <c r="K253" s="2"/>
    </row>
    <row r="254" spans="1:11" ht="12.75">
      <c r="A254" s="3">
        <v>200109</v>
      </c>
      <c r="B254" s="1">
        <v>2001</v>
      </c>
      <c r="C254" s="1">
        <v>9</v>
      </c>
      <c r="D254" s="1">
        <v>4</v>
      </c>
      <c r="E254" s="4">
        <v>86.7071132697456</v>
      </c>
      <c r="F254" s="4">
        <v>64.56863574234163</v>
      </c>
      <c r="G254" s="4">
        <v>75.63787450604362</v>
      </c>
      <c r="H254" s="4">
        <v>0</v>
      </c>
      <c r="I254" s="4">
        <v>10.637874506043614</v>
      </c>
      <c r="J254" s="4">
        <v>0</v>
      </c>
      <c r="K254" s="2"/>
    </row>
    <row r="255" spans="1:11" ht="12.75">
      <c r="A255" s="3">
        <v>200109</v>
      </c>
      <c r="B255" s="1">
        <v>2001</v>
      </c>
      <c r="C255" s="1">
        <v>9</v>
      </c>
      <c r="D255" s="1">
        <v>5</v>
      </c>
      <c r="E255" s="4">
        <v>86.4490707515284</v>
      </c>
      <c r="F255" s="4">
        <v>65.46127709501532</v>
      </c>
      <c r="G255" s="4">
        <v>75.95517392327186</v>
      </c>
      <c r="H255" s="4">
        <v>0</v>
      </c>
      <c r="I255" s="4">
        <v>10.955173923271857</v>
      </c>
      <c r="J255" s="4">
        <v>0</v>
      </c>
      <c r="K255" s="2"/>
    </row>
    <row r="256" spans="1:11" ht="12.75">
      <c r="A256" s="3">
        <v>200109</v>
      </c>
      <c r="B256" s="1">
        <v>2001</v>
      </c>
      <c r="C256" s="1">
        <v>9</v>
      </c>
      <c r="D256" s="1">
        <v>6</v>
      </c>
      <c r="E256" s="4">
        <v>86.29750840507549</v>
      </c>
      <c r="F256" s="4">
        <v>69.0498259427234</v>
      </c>
      <c r="G256" s="4">
        <v>77.67366717389945</v>
      </c>
      <c r="H256" s="4">
        <v>0</v>
      </c>
      <c r="I256" s="4">
        <v>12.67366717389945</v>
      </c>
      <c r="J256" s="4">
        <v>0.06478542862162717</v>
      </c>
      <c r="K256" s="2"/>
    </row>
    <row r="257" spans="1:11" ht="12.75">
      <c r="A257" s="3">
        <v>200109</v>
      </c>
      <c r="B257" s="1">
        <v>2001</v>
      </c>
      <c r="C257" s="1">
        <v>9</v>
      </c>
      <c r="D257" s="1">
        <v>7</v>
      </c>
      <c r="E257" s="4">
        <v>84.443487220414</v>
      </c>
      <c r="F257" s="4">
        <v>68.13554729027513</v>
      </c>
      <c r="G257" s="4">
        <v>76.28951725534455</v>
      </c>
      <c r="H257" s="4">
        <v>0</v>
      </c>
      <c r="I257" s="4">
        <v>11.289517255344556</v>
      </c>
      <c r="J257" s="4">
        <v>0.3252938426307812</v>
      </c>
      <c r="K257" s="2"/>
    </row>
    <row r="258" spans="1:11" ht="12.75">
      <c r="A258" s="3">
        <v>200109</v>
      </c>
      <c r="B258" s="1">
        <v>2001</v>
      </c>
      <c r="C258" s="1">
        <v>9</v>
      </c>
      <c r="D258" s="1">
        <v>8</v>
      </c>
      <c r="E258" s="4">
        <v>87.59970995417038</v>
      </c>
      <c r="F258" s="4">
        <v>63.31071531733812</v>
      </c>
      <c r="G258" s="4">
        <v>75.45521263575426</v>
      </c>
      <c r="H258" s="4">
        <v>0</v>
      </c>
      <c r="I258" s="4">
        <v>10.455212635754254</v>
      </c>
      <c r="J258" s="4">
        <v>0.5236993945963331</v>
      </c>
      <c r="K258" s="2"/>
    </row>
    <row r="259" spans="1:11" ht="12.75">
      <c r="A259" s="3">
        <v>200109</v>
      </c>
      <c r="B259" s="1">
        <v>2001</v>
      </c>
      <c r="C259" s="1">
        <v>9</v>
      </c>
      <c r="D259" s="1">
        <v>9</v>
      </c>
      <c r="E259" s="4">
        <v>77.22033953824942</v>
      </c>
      <c r="F259" s="4">
        <v>60.2251160630001</v>
      </c>
      <c r="G259" s="4">
        <v>68.72272780062475</v>
      </c>
      <c r="H259" s="4">
        <v>0.4308029266636688</v>
      </c>
      <c r="I259" s="4">
        <v>4.1535307272884285</v>
      </c>
      <c r="J259" s="4">
        <v>0.2737970096096293</v>
      </c>
      <c r="K259" s="2"/>
    </row>
    <row r="260" spans="1:11" ht="12.75">
      <c r="A260" s="3">
        <v>200109</v>
      </c>
      <c r="B260" s="1">
        <v>2001</v>
      </c>
      <c r="C260" s="1">
        <v>9</v>
      </c>
      <c r="D260" s="1">
        <v>10</v>
      </c>
      <c r="E260" s="4">
        <v>73.0169441557552</v>
      </c>
      <c r="F260" s="4">
        <v>49.9151243712944</v>
      </c>
      <c r="G260" s="4">
        <v>61.466034263524804</v>
      </c>
      <c r="H260" s="4">
        <v>3.6201263218079327</v>
      </c>
      <c r="I260" s="4">
        <v>0.08616058533273377</v>
      </c>
      <c r="J260" s="4">
        <v>0</v>
      </c>
      <c r="K260" s="2"/>
    </row>
    <row r="261" spans="1:11" ht="12.75">
      <c r="A261" s="3">
        <v>200109</v>
      </c>
      <c r="B261" s="1">
        <v>2001</v>
      </c>
      <c r="C261" s="1">
        <v>9</v>
      </c>
      <c r="D261" s="1">
        <v>11</v>
      </c>
      <c r="E261" s="4">
        <v>79.51880979961823</v>
      </c>
      <c r="F261" s="4">
        <v>50.55165287410402</v>
      </c>
      <c r="G261" s="4">
        <v>65.03523133686113</v>
      </c>
      <c r="H261" s="4">
        <v>0.721785300572647</v>
      </c>
      <c r="I261" s="4">
        <v>0.7570166374337792</v>
      </c>
      <c r="J261" s="4">
        <v>0</v>
      </c>
      <c r="K261" s="2"/>
    </row>
    <row r="262" spans="1:11" ht="12.75">
      <c r="A262" s="3">
        <v>200109</v>
      </c>
      <c r="B262" s="1">
        <v>2001</v>
      </c>
      <c r="C262" s="1">
        <v>9</v>
      </c>
      <c r="D262" s="1">
        <v>12</v>
      </c>
      <c r="E262" s="4">
        <v>81.6911309702837</v>
      </c>
      <c r="F262" s="4">
        <v>51.790782855730484</v>
      </c>
      <c r="G262" s="4">
        <v>66.7409569130071</v>
      </c>
      <c r="H262" s="4">
        <v>0</v>
      </c>
      <c r="I262" s="4">
        <v>1.7409569130070959</v>
      </c>
      <c r="J262" s="4">
        <v>0</v>
      </c>
      <c r="K262" s="2"/>
    </row>
    <row r="263" spans="1:11" ht="12.75">
      <c r="A263" s="3">
        <v>200109</v>
      </c>
      <c r="B263" s="1">
        <v>2001</v>
      </c>
      <c r="C263" s="1">
        <v>9</v>
      </c>
      <c r="D263" s="1">
        <v>13</v>
      </c>
      <c r="E263" s="4">
        <v>83.63652850280963</v>
      </c>
      <c r="F263" s="4">
        <v>53.6571652338085</v>
      </c>
      <c r="G263" s="4">
        <v>68.64684686830907</v>
      </c>
      <c r="H263" s="4">
        <v>0</v>
      </c>
      <c r="I263" s="4">
        <v>3.6468468683090682</v>
      </c>
      <c r="J263" s="4">
        <v>0</v>
      </c>
      <c r="K263" s="2"/>
    </row>
    <row r="264" spans="1:11" ht="12.75">
      <c r="A264" s="3">
        <v>200109</v>
      </c>
      <c r="B264" s="1">
        <v>2001</v>
      </c>
      <c r="C264" s="1">
        <v>9</v>
      </c>
      <c r="D264" s="1">
        <v>14</v>
      </c>
      <c r="E264" s="4">
        <v>81.34359710430631</v>
      </c>
      <c r="F264" s="4">
        <v>54.15240806529903</v>
      </c>
      <c r="G264" s="4">
        <v>67.74800258480266</v>
      </c>
      <c r="H264" s="4">
        <v>0.08616058533273377</v>
      </c>
      <c r="I264" s="4">
        <v>2.834163170135404</v>
      </c>
      <c r="J264" s="4">
        <v>0</v>
      </c>
      <c r="K264" s="2"/>
    </row>
    <row r="265" spans="1:11" ht="12.75">
      <c r="A265" s="3">
        <v>200109</v>
      </c>
      <c r="B265" s="1">
        <v>2001</v>
      </c>
      <c r="C265" s="1">
        <v>9</v>
      </c>
      <c r="D265" s="1">
        <v>15</v>
      </c>
      <c r="E265" s="4">
        <v>70.93957577075064</v>
      </c>
      <c r="F265" s="4">
        <v>54.90261229845934</v>
      </c>
      <c r="G265" s="4">
        <v>62.921094034604984</v>
      </c>
      <c r="H265" s="4">
        <v>2.477455934772445</v>
      </c>
      <c r="I265" s="4">
        <v>0.39854996937743314</v>
      </c>
      <c r="J265" s="4">
        <v>0.14130335994568338</v>
      </c>
      <c r="K265" s="2"/>
    </row>
    <row r="266" spans="1:11" ht="12.75">
      <c r="A266" s="3">
        <v>200109</v>
      </c>
      <c r="B266" s="1">
        <v>2001</v>
      </c>
      <c r="C266" s="1">
        <v>9</v>
      </c>
      <c r="D266" s="1">
        <v>16</v>
      </c>
      <c r="E266" s="4">
        <v>69.46677724539842</v>
      </c>
      <c r="F266" s="4">
        <v>57.08937521031301</v>
      </c>
      <c r="G266" s="4">
        <v>63.27807622785571</v>
      </c>
      <c r="H266" s="4">
        <v>2.4920698968759027</v>
      </c>
      <c r="I266" s="4">
        <v>0.7701461247316181</v>
      </c>
      <c r="J266" s="4">
        <v>0.7564899392214024</v>
      </c>
      <c r="K266" s="2"/>
    </row>
    <row r="267" spans="1:11" ht="12.75">
      <c r="A267" s="3">
        <v>200109</v>
      </c>
      <c r="B267" s="1">
        <v>2001</v>
      </c>
      <c r="C267" s="1">
        <v>9</v>
      </c>
      <c r="D267" s="1">
        <v>17</v>
      </c>
      <c r="E267" s="4">
        <v>75.87938977216214</v>
      </c>
      <c r="F267" s="4">
        <v>57.797794778182435</v>
      </c>
      <c r="G267" s="4">
        <v>66.83859227517229</v>
      </c>
      <c r="H267" s="4">
        <v>0.6031240973291364</v>
      </c>
      <c r="I267" s="4">
        <v>2.4417163725014324</v>
      </c>
      <c r="J267" s="4">
        <v>0.4295774681440938</v>
      </c>
      <c r="K267" s="2"/>
    </row>
    <row r="268" spans="1:11" ht="12.75">
      <c r="A268" s="3">
        <v>200109</v>
      </c>
      <c r="B268" s="1">
        <v>2001</v>
      </c>
      <c r="C268" s="1">
        <v>9</v>
      </c>
      <c r="D268" s="1">
        <v>18</v>
      </c>
      <c r="E268" s="4">
        <v>71.55362125493957</v>
      </c>
      <c r="F268" s="4">
        <v>60.816318204693744</v>
      </c>
      <c r="G268" s="4">
        <v>66.18496972981666</v>
      </c>
      <c r="H268" s="4">
        <v>0.9162083208014078</v>
      </c>
      <c r="I268" s="4">
        <v>2.1011780506180595</v>
      </c>
      <c r="J268" s="4">
        <v>0.1739545098553046</v>
      </c>
      <c r="K268" s="2"/>
    </row>
    <row r="269" spans="1:11" ht="12.75">
      <c r="A269" s="3">
        <v>200109</v>
      </c>
      <c r="B269" s="1">
        <v>2001</v>
      </c>
      <c r="C269" s="1">
        <v>9</v>
      </c>
      <c r="D269" s="1">
        <v>19</v>
      </c>
      <c r="E269" s="4">
        <v>72.26462661810731</v>
      </c>
      <c r="F269" s="4">
        <v>55.91147050853313</v>
      </c>
      <c r="G269" s="4">
        <v>64.08804856332023</v>
      </c>
      <c r="H269" s="4">
        <v>0.9119514366797792</v>
      </c>
      <c r="I269" s="4">
        <v>0</v>
      </c>
      <c r="J269" s="4">
        <v>0.8555433594692221</v>
      </c>
      <c r="K269" s="2"/>
    </row>
    <row r="270" spans="1:11" ht="12.75">
      <c r="A270" s="3">
        <v>200109</v>
      </c>
      <c r="B270" s="1">
        <v>2001</v>
      </c>
      <c r="C270" s="1">
        <v>9</v>
      </c>
      <c r="D270" s="1">
        <v>20</v>
      </c>
      <c r="E270" s="4">
        <v>75.18926532642067</v>
      </c>
      <c r="F270" s="4">
        <v>55.1571845900497</v>
      </c>
      <c r="G270" s="4">
        <v>65.17322495823518</v>
      </c>
      <c r="H270" s="4">
        <v>0.721785300572647</v>
      </c>
      <c r="I270" s="4">
        <v>0.895010258807834</v>
      </c>
      <c r="J270" s="4">
        <v>0.0771540369674428</v>
      </c>
      <c r="K270" s="2"/>
    </row>
    <row r="271" spans="1:11" ht="12.75">
      <c r="A271" s="3">
        <v>200109</v>
      </c>
      <c r="B271" s="1">
        <v>2001</v>
      </c>
      <c r="C271" s="1">
        <v>9</v>
      </c>
      <c r="D271" s="1">
        <v>21</v>
      </c>
      <c r="E271" s="4">
        <v>81.31071531733812</v>
      </c>
      <c r="F271" s="4">
        <v>55.45091703915023</v>
      </c>
      <c r="G271" s="4">
        <v>68.38081617824417</v>
      </c>
      <c r="H271" s="4">
        <v>0</v>
      </c>
      <c r="I271" s="4">
        <v>3.3808161782441806</v>
      </c>
      <c r="J271" s="4">
        <v>0.08396174611162893</v>
      </c>
      <c r="K271" s="2"/>
    </row>
    <row r="272" spans="1:11" ht="12.75">
      <c r="A272" s="3">
        <v>200109</v>
      </c>
      <c r="B272" s="1">
        <v>2001</v>
      </c>
      <c r="C272" s="1">
        <v>9</v>
      </c>
      <c r="D272" s="1">
        <v>22</v>
      </c>
      <c r="E272" s="4">
        <v>77.9809326134797</v>
      </c>
      <c r="F272" s="4">
        <v>52.07230896134409</v>
      </c>
      <c r="G272" s="4">
        <v>65.0266207874119</v>
      </c>
      <c r="H272" s="4">
        <v>1.0758422198332982</v>
      </c>
      <c r="I272" s="4">
        <v>1.1024630072451898</v>
      </c>
      <c r="J272" s="4">
        <v>0.07754452679946039</v>
      </c>
      <c r="K272" s="2"/>
    </row>
    <row r="273" spans="1:11" ht="12.75">
      <c r="A273" s="3">
        <v>200109</v>
      </c>
      <c r="B273" s="1">
        <v>2001</v>
      </c>
      <c r="C273" s="1">
        <v>9</v>
      </c>
      <c r="D273" s="1">
        <v>23</v>
      </c>
      <c r="E273" s="4">
        <v>76.90380245913599</v>
      </c>
      <c r="F273" s="4">
        <v>53.139117772305084</v>
      </c>
      <c r="G273" s="4">
        <v>65.02146011572054</v>
      </c>
      <c r="H273" s="4">
        <v>1.10220095351822</v>
      </c>
      <c r="I273" s="4">
        <v>1.1236610692387634</v>
      </c>
      <c r="J273" s="4">
        <v>0.14408970575535496</v>
      </c>
      <c r="K273" s="2"/>
    </row>
    <row r="274" spans="1:11" ht="12.75">
      <c r="A274" s="3">
        <v>200109</v>
      </c>
      <c r="B274" s="1">
        <v>2001</v>
      </c>
      <c r="C274" s="1">
        <v>9</v>
      </c>
      <c r="D274" s="1">
        <v>24</v>
      </c>
      <c r="E274" s="4">
        <v>65.99048566298103</v>
      </c>
      <c r="F274" s="4">
        <v>50.73914933786766</v>
      </c>
      <c r="G274" s="4">
        <v>58.364817500424344</v>
      </c>
      <c r="H274" s="4">
        <v>6.635182499575651</v>
      </c>
      <c r="I274" s="4">
        <v>0</v>
      </c>
      <c r="J274" s="4">
        <v>0.0011956499081323011</v>
      </c>
      <c r="K274" s="2"/>
    </row>
    <row r="275" spans="1:11" ht="12.75">
      <c r="A275" s="3">
        <v>200109</v>
      </c>
      <c r="B275" s="1">
        <v>2001</v>
      </c>
      <c r="C275" s="1">
        <v>9</v>
      </c>
      <c r="D275" s="1">
        <v>25</v>
      </c>
      <c r="E275" s="4">
        <v>60.928414664288326</v>
      </c>
      <c r="F275" s="4">
        <v>37.621391922193865</v>
      </c>
      <c r="G275" s="4">
        <v>49.274903293241096</v>
      </c>
      <c r="H275" s="4">
        <v>15.725096706758903</v>
      </c>
      <c r="I275" s="4">
        <v>0</v>
      </c>
      <c r="J275" s="4">
        <v>0</v>
      </c>
      <c r="K275" s="2"/>
    </row>
    <row r="276" spans="1:11" ht="12.75">
      <c r="A276" s="3">
        <v>200109</v>
      </c>
      <c r="B276" s="1">
        <v>2001</v>
      </c>
      <c r="C276" s="1">
        <v>9</v>
      </c>
      <c r="D276" s="1">
        <v>26</v>
      </c>
      <c r="E276" s="4">
        <v>64.04613336747973</v>
      </c>
      <c r="F276" s="4">
        <v>38.310676604855736</v>
      </c>
      <c r="G276" s="4">
        <v>51.178404986167735</v>
      </c>
      <c r="H276" s="4">
        <v>13.821595013832267</v>
      </c>
      <c r="I276" s="4">
        <v>0</v>
      </c>
      <c r="J276" s="4">
        <v>0</v>
      </c>
      <c r="K276" s="2"/>
    </row>
    <row r="277" spans="1:11" ht="12.75">
      <c r="A277" s="3">
        <v>200109</v>
      </c>
      <c r="B277" s="1">
        <v>2001</v>
      </c>
      <c r="C277" s="1">
        <v>9</v>
      </c>
      <c r="D277" s="1">
        <v>27</v>
      </c>
      <c r="E277" s="4">
        <v>71.8088496734751</v>
      </c>
      <c r="F277" s="4">
        <v>39.18818137691366</v>
      </c>
      <c r="G277" s="4">
        <v>55.49851552519438</v>
      </c>
      <c r="H277" s="4">
        <v>9.501484474805618</v>
      </c>
      <c r="I277" s="4">
        <v>0</v>
      </c>
      <c r="J277" s="4">
        <v>0</v>
      </c>
      <c r="K277" s="2"/>
    </row>
    <row r="278" spans="1:11" ht="12.75">
      <c r="A278" s="3">
        <v>200109</v>
      </c>
      <c r="B278" s="1">
        <v>2001</v>
      </c>
      <c r="C278" s="1">
        <v>9</v>
      </c>
      <c r="D278" s="1">
        <v>28</v>
      </c>
      <c r="E278" s="4">
        <v>79.03589540482834</v>
      </c>
      <c r="F278" s="4">
        <v>42.03758088675407</v>
      </c>
      <c r="G278" s="4">
        <v>60.536738145791205</v>
      </c>
      <c r="H278" s="4">
        <v>4.463261854208792</v>
      </c>
      <c r="I278" s="4">
        <v>0</v>
      </c>
      <c r="J278" s="4">
        <v>0</v>
      </c>
      <c r="K278" s="2"/>
    </row>
    <row r="279" spans="1:11" ht="12.75">
      <c r="A279" s="3">
        <v>200109</v>
      </c>
      <c r="B279" s="1">
        <v>2001</v>
      </c>
      <c r="C279" s="1">
        <v>9</v>
      </c>
      <c r="D279" s="1">
        <v>29</v>
      </c>
      <c r="E279" s="4">
        <v>71.82659487982752</v>
      </c>
      <c r="F279" s="4">
        <v>44.220300825767026</v>
      </c>
      <c r="G279" s="4">
        <v>58.023447852797275</v>
      </c>
      <c r="H279" s="4">
        <v>6.976552147202725</v>
      </c>
      <c r="I279" s="4">
        <v>0</v>
      </c>
      <c r="J279" s="4">
        <v>0</v>
      </c>
      <c r="K279" s="2"/>
    </row>
    <row r="280" spans="1:11" ht="12.75">
      <c r="A280" s="3">
        <v>200109</v>
      </c>
      <c r="B280" s="1">
        <v>2001</v>
      </c>
      <c r="C280" s="1">
        <v>9</v>
      </c>
      <c r="D280" s="1">
        <v>30</v>
      </c>
      <c r="E280" s="4">
        <v>69.23250716925395</v>
      </c>
      <c r="F280" s="4">
        <v>41.89629521543496</v>
      </c>
      <c r="G280" s="4">
        <v>55.564401192344455</v>
      </c>
      <c r="H280" s="4">
        <v>9.435598807655543</v>
      </c>
      <c r="I280" s="4">
        <v>0</v>
      </c>
      <c r="J280" s="4">
        <v>0</v>
      </c>
      <c r="K280" s="2"/>
    </row>
    <row r="281" spans="1:11" ht="12.75">
      <c r="A281" s="3">
        <v>200110</v>
      </c>
      <c r="B281" s="1">
        <v>2001</v>
      </c>
      <c r="C281" s="1">
        <v>10</v>
      </c>
      <c r="D281" s="1">
        <v>1</v>
      </c>
      <c r="E281" s="4">
        <v>74.1007358349538</v>
      </c>
      <c r="F281" s="4">
        <v>43.10808227295874</v>
      </c>
      <c r="G281" s="4">
        <v>58.60440905395626</v>
      </c>
      <c r="H281" s="4">
        <v>6.3955909460437335</v>
      </c>
      <c r="I281" s="4">
        <v>0</v>
      </c>
      <c r="J281" s="4">
        <v>0</v>
      </c>
      <c r="K281" s="2"/>
    </row>
    <row r="282" spans="1:11" ht="12.75">
      <c r="A282" s="3">
        <v>200110</v>
      </c>
      <c r="B282" s="1">
        <v>2001</v>
      </c>
      <c r="C282" s="1">
        <v>10</v>
      </c>
      <c r="D282" s="1">
        <v>2</v>
      </c>
      <c r="E282" s="4">
        <v>78.60918557870694</v>
      </c>
      <c r="F282" s="4">
        <v>44.4151050150532</v>
      </c>
      <c r="G282" s="4">
        <v>61.512145296880064</v>
      </c>
      <c r="H282" s="4">
        <v>3.5740152884526624</v>
      </c>
      <c r="I282" s="4">
        <v>0.08616058533273377</v>
      </c>
      <c r="J282" s="4">
        <v>0</v>
      </c>
      <c r="K282" s="2"/>
    </row>
    <row r="283" spans="1:11" ht="12.75">
      <c r="A283" s="3">
        <v>200110</v>
      </c>
      <c r="B283" s="1">
        <v>2001</v>
      </c>
      <c r="C283" s="1">
        <v>10</v>
      </c>
      <c r="D283" s="1">
        <v>3</v>
      </c>
      <c r="E283" s="4">
        <v>79.48303648800359</v>
      </c>
      <c r="F283" s="4">
        <v>54.4605147569005</v>
      </c>
      <c r="G283" s="4">
        <v>66.97177562245204</v>
      </c>
      <c r="H283" s="4">
        <v>0</v>
      </c>
      <c r="I283" s="4">
        <v>1.9717756224520486</v>
      </c>
      <c r="J283" s="4">
        <v>0</v>
      </c>
      <c r="K283" s="2"/>
    </row>
    <row r="284" spans="1:11" ht="12.75">
      <c r="A284" s="3">
        <v>200110</v>
      </c>
      <c r="B284" s="1">
        <v>2001</v>
      </c>
      <c r="C284" s="1">
        <v>10</v>
      </c>
      <c r="D284" s="1">
        <v>4</v>
      </c>
      <c r="E284" s="4">
        <v>79.70706860149667</v>
      </c>
      <c r="F284" s="4">
        <v>55.43397288339503</v>
      </c>
      <c r="G284" s="4">
        <v>67.57052074244585</v>
      </c>
      <c r="H284" s="4">
        <v>1.2062481946582728</v>
      </c>
      <c r="I284" s="4">
        <v>3.7767689371041273</v>
      </c>
      <c r="J284" s="4">
        <v>0.13441051311906468</v>
      </c>
      <c r="K284" s="2"/>
    </row>
    <row r="285" spans="1:11" ht="12.75">
      <c r="A285" s="3">
        <v>200110</v>
      </c>
      <c r="B285" s="1">
        <v>2001</v>
      </c>
      <c r="C285" s="1">
        <v>10</v>
      </c>
      <c r="D285" s="1">
        <v>5</v>
      </c>
      <c r="E285" s="4">
        <v>75.28803278053894</v>
      </c>
      <c r="F285" s="4">
        <v>44.91147050853313</v>
      </c>
      <c r="G285" s="4">
        <v>60.09975164453603</v>
      </c>
      <c r="H285" s="4">
        <v>4.900248355463969</v>
      </c>
      <c r="I285" s="4">
        <v>0</v>
      </c>
      <c r="J285" s="4">
        <v>1.7319691550851826</v>
      </c>
      <c r="K285" s="2"/>
    </row>
    <row r="286" spans="1:11" ht="12.75">
      <c r="A286" s="3">
        <v>200110</v>
      </c>
      <c r="B286" s="1">
        <v>2001</v>
      </c>
      <c r="C286" s="1">
        <v>10</v>
      </c>
      <c r="D286" s="1">
        <v>6</v>
      </c>
      <c r="E286" s="4">
        <v>55.416188964560206</v>
      </c>
      <c r="F286" s="4">
        <v>34.11663475368439</v>
      </c>
      <c r="G286" s="4">
        <v>44.7664118591223</v>
      </c>
      <c r="H286" s="4">
        <v>20.2335881408777</v>
      </c>
      <c r="I286" s="4">
        <v>0</v>
      </c>
      <c r="J286" s="4">
        <v>0.1478018159132126</v>
      </c>
      <c r="K286" s="2"/>
    </row>
    <row r="287" spans="1:11" ht="12.75">
      <c r="A287" s="3">
        <v>200110</v>
      </c>
      <c r="B287" s="1">
        <v>2001</v>
      </c>
      <c r="C287" s="1">
        <v>10</v>
      </c>
      <c r="D287" s="1">
        <v>7</v>
      </c>
      <c r="E287" s="4">
        <v>63.327659473093334</v>
      </c>
      <c r="F287" s="4">
        <v>34.908501558921884</v>
      </c>
      <c r="G287" s="4">
        <v>49.11808051600761</v>
      </c>
      <c r="H287" s="4">
        <v>15.881919483992387</v>
      </c>
      <c r="I287" s="4">
        <v>0</v>
      </c>
      <c r="J287" s="4">
        <v>0</v>
      </c>
      <c r="K287" s="2"/>
    </row>
    <row r="288" spans="1:11" ht="12.75">
      <c r="A288" s="3">
        <v>200110</v>
      </c>
      <c r="B288" s="1">
        <v>2001</v>
      </c>
      <c r="C288" s="1">
        <v>10</v>
      </c>
      <c r="D288" s="1">
        <v>8</v>
      </c>
      <c r="E288" s="4">
        <v>67.09888954733196</v>
      </c>
      <c r="F288" s="4">
        <v>41.3313133358546</v>
      </c>
      <c r="G288" s="4">
        <v>54.21510144159329</v>
      </c>
      <c r="H288" s="4">
        <v>10.784898558406713</v>
      </c>
      <c r="I288" s="4">
        <v>0</v>
      </c>
      <c r="J288" s="4">
        <v>0.008616058533273378</v>
      </c>
      <c r="K288" s="2"/>
    </row>
    <row r="289" spans="1:11" ht="12.75">
      <c r="A289" s="3">
        <v>200110</v>
      </c>
      <c r="B289" s="1">
        <v>2001</v>
      </c>
      <c r="C289" s="1">
        <v>10</v>
      </c>
      <c r="D289" s="1">
        <v>9</v>
      </c>
      <c r="E289" s="4">
        <v>72.5837723229574</v>
      </c>
      <c r="F289" s="4">
        <v>51.895532877320136</v>
      </c>
      <c r="G289" s="4">
        <v>62.23965260013877</v>
      </c>
      <c r="H289" s="4">
        <v>3.1911503265249</v>
      </c>
      <c r="I289" s="4">
        <v>0.4308029266636688</v>
      </c>
      <c r="J289" s="4">
        <v>0.0017232117066546754</v>
      </c>
      <c r="K289" s="2"/>
    </row>
    <row r="290" spans="1:11" ht="12.75">
      <c r="A290" s="3">
        <v>200110</v>
      </c>
      <c r="B290" s="1">
        <v>2001</v>
      </c>
      <c r="C290" s="1">
        <v>10</v>
      </c>
      <c r="D290" s="1">
        <v>10</v>
      </c>
      <c r="E290" s="4">
        <v>74.7645625936172</v>
      </c>
      <c r="F290" s="4">
        <v>59.810734673579326</v>
      </c>
      <c r="G290" s="4">
        <v>67.28764863359827</v>
      </c>
      <c r="H290" s="4">
        <v>0.6031240973291364</v>
      </c>
      <c r="I290" s="4">
        <v>2.8907727309274023</v>
      </c>
      <c r="J290" s="4">
        <v>0.6030615915594877</v>
      </c>
      <c r="K290" s="2"/>
    </row>
    <row r="291" spans="1:11" ht="12.75">
      <c r="A291" s="3">
        <v>200110</v>
      </c>
      <c r="B291" s="1">
        <v>2001</v>
      </c>
      <c r="C291" s="1">
        <v>10</v>
      </c>
      <c r="D291" s="1">
        <v>11</v>
      </c>
      <c r="E291" s="4">
        <v>71.01882915585944</v>
      </c>
      <c r="F291" s="4">
        <v>48.425503783400686</v>
      </c>
      <c r="G291" s="4">
        <v>59.722166469630054</v>
      </c>
      <c r="H291" s="4">
        <v>5.277833530369942</v>
      </c>
      <c r="I291" s="4">
        <v>0</v>
      </c>
      <c r="J291" s="4">
        <v>0.02645080983535284</v>
      </c>
      <c r="K291" s="2"/>
    </row>
    <row r="292" spans="1:11" ht="12.75">
      <c r="A292" s="3">
        <v>200110</v>
      </c>
      <c r="B292" s="1">
        <v>2001</v>
      </c>
      <c r="C292" s="1">
        <v>10</v>
      </c>
      <c r="D292" s="1">
        <v>12</v>
      </c>
      <c r="E292" s="4">
        <v>60.136547859050836</v>
      </c>
      <c r="F292" s="4">
        <v>49.81623482396243</v>
      </c>
      <c r="G292" s="4">
        <v>54.97639134150663</v>
      </c>
      <c r="H292" s="4">
        <v>10.02360865849337</v>
      </c>
      <c r="I292" s="4">
        <v>0</v>
      </c>
      <c r="J292" s="4">
        <v>0.0023912998162646023</v>
      </c>
      <c r="K292" s="2"/>
    </row>
    <row r="293" spans="1:11" ht="12.75">
      <c r="A293" s="3">
        <v>200110</v>
      </c>
      <c r="B293" s="1">
        <v>2001</v>
      </c>
      <c r="C293" s="1">
        <v>10</v>
      </c>
      <c r="D293" s="1">
        <v>13</v>
      </c>
      <c r="E293" s="4">
        <v>64.43879407639461</v>
      </c>
      <c r="F293" s="4">
        <v>50.44257003236959</v>
      </c>
      <c r="G293" s="4">
        <v>57.4406820543821</v>
      </c>
      <c r="H293" s="4">
        <v>7.559317945617895</v>
      </c>
      <c r="I293" s="4">
        <v>0</v>
      </c>
      <c r="J293" s="4">
        <v>0.02578272172574291</v>
      </c>
      <c r="K293" s="2"/>
    </row>
    <row r="294" spans="1:11" ht="12.75">
      <c r="A294" s="3">
        <v>200110</v>
      </c>
      <c r="B294" s="1">
        <v>2001</v>
      </c>
      <c r="C294" s="1">
        <v>10</v>
      </c>
      <c r="D294" s="1">
        <v>14</v>
      </c>
      <c r="E294" s="4">
        <v>62.81069596109694</v>
      </c>
      <c r="F294" s="4">
        <v>43.531016143105155</v>
      </c>
      <c r="G294" s="4">
        <v>53.170856052101044</v>
      </c>
      <c r="H294" s="4">
        <v>11.829143947898954</v>
      </c>
      <c r="I294" s="4">
        <v>0</v>
      </c>
      <c r="J294" s="4">
        <v>0</v>
      </c>
      <c r="K294" s="2"/>
    </row>
    <row r="295" spans="1:11" ht="12.75">
      <c r="A295" s="3">
        <v>200110</v>
      </c>
      <c r="B295" s="1">
        <v>2001</v>
      </c>
      <c r="C295" s="1">
        <v>10</v>
      </c>
      <c r="D295" s="1">
        <v>15</v>
      </c>
      <c r="E295" s="4">
        <v>59.14208672191633</v>
      </c>
      <c r="F295" s="4">
        <v>36.89898722190293</v>
      </c>
      <c r="G295" s="4">
        <v>48.02053697190963</v>
      </c>
      <c r="H295" s="4">
        <v>16.979463028090372</v>
      </c>
      <c r="I295" s="4">
        <v>0</v>
      </c>
      <c r="J295" s="4">
        <v>0.721816687462218</v>
      </c>
      <c r="K295" s="2"/>
    </row>
    <row r="296" spans="1:11" ht="12.75">
      <c r="A296" s="3">
        <v>200110</v>
      </c>
      <c r="B296" s="1">
        <v>2001</v>
      </c>
      <c r="C296" s="1">
        <v>10</v>
      </c>
      <c r="D296" s="1">
        <v>16</v>
      </c>
      <c r="E296" s="4">
        <v>53.51303270609185</v>
      </c>
      <c r="F296" s="4">
        <v>31.820972636230714</v>
      </c>
      <c r="G296" s="4">
        <v>42.667002671161285</v>
      </c>
      <c r="H296" s="4">
        <v>22.332997328838715</v>
      </c>
      <c r="I296" s="4">
        <v>0</v>
      </c>
      <c r="J296" s="4">
        <v>0.05380424586595355</v>
      </c>
      <c r="K296" s="2"/>
    </row>
    <row r="297" spans="1:11" ht="12.75">
      <c r="A297" s="3">
        <v>200110</v>
      </c>
      <c r="B297" s="1">
        <v>2001</v>
      </c>
      <c r="C297" s="1">
        <v>10</v>
      </c>
      <c r="D297" s="1">
        <v>17</v>
      </c>
      <c r="E297" s="4">
        <v>62.51713027345902</v>
      </c>
      <c r="F297" s="4">
        <v>31.793713092859335</v>
      </c>
      <c r="G297" s="4">
        <v>47.155421683159176</v>
      </c>
      <c r="H297" s="4">
        <v>17.844578316840824</v>
      </c>
      <c r="I297" s="4">
        <v>0</v>
      </c>
      <c r="J297" s="4">
        <v>0</v>
      </c>
      <c r="K297" s="2"/>
    </row>
    <row r="298" spans="1:11" ht="12.75">
      <c r="A298" s="3">
        <v>200110</v>
      </c>
      <c r="B298" s="1">
        <v>2001</v>
      </c>
      <c r="C298" s="1">
        <v>10</v>
      </c>
      <c r="D298" s="1">
        <v>18</v>
      </c>
      <c r="E298" s="4">
        <v>68.12627118391705</v>
      </c>
      <c r="F298" s="4">
        <v>38.55575044147119</v>
      </c>
      <c r="G298" s="4">
        <v>53.34101081269412</v>
      </c>
      <c r="H298" s="4">
        <v>11.658989187305878</v>
      </c>
      <c r="I298" s="4">
        <v>0</v>
      </c>
      <c r="J298" s="4">
        <v>0</v>
      </c>
      <c r="K298" s="2"/>
    </row>
    <row r="299" spans="1:11" ht="12.75">
      <c r="A299" s="3">
        <v>200110</v>
      </c>
      <c r="B299" s="1">
        <v>2001</v>
      </c>
      <c r="C299" s="1">
        <v>10</v>
      </c>
      <c r="D299" s="1">
        <v>19</v>
      </c>
      <c r="E299" s="4">
        <v>66.22583968863253</v>
      </c>
      <c r="F299" s="4">
        <v>37.013206912262625</v>
      </c>
      <c r="G299" s="4">
        <v>51.619523300447575</v>
      </c>
      <c r="H299" s="4">
        <v>13.380476699552425</v>
      </c>
      <c r="I299" s="4">
        <v>0</v>
      </c>
      <c r="J299" s="4">
        <v>0</v>
      </c>
      <c r="K299" s="2"/>
    </row>
    <row r="300" spans="1:11" ht="12.75">
      <c r="A300" s="3">
        <v>200110</v>
      </c>
      <c r="B300" s="1">
        <v>2001</v>
      </c>
      <c r="C300" s="1">
        <v>10</v>
      </c>
      <c r="D300" s="1">
        <v>20</v>
      </c>
      <c r="E300" s="4">
        <v>70.62633520840716</v>
      </c>
      <c r="F300" s="4">
        <v>39.01770649387002</v>
      </c>
      <c r="G300" s="4">
        <v>54.82202085113859</v>
      </c>
      <c r="H300" s="4">
        <v>10.177979148861406</v>
      </c>
      <c r="I300" s="4">
        <v>0</v>
      </c>
      <c r="J300" s="4">
        <v>0</v>
      </c>
      <c r="K300" s="2"/>
    </row>
    <row r="301" spans="1:11" ht="12.75">
      <c r="A301" s="3">
        <v>200110</v>
      </c>
      <c r="B301" s="1">
        <v>2001</v>
      </c>
      <c r="C301" s="1">
        <v>10</v>
      </c>
      <c r="D301" s="1">
        <v>21</v>
      </c>
      <c r="E301" s="4">
        <v>75.16582045150666</v>
      </c>
      <c r="F301" s="4">
        <v>44.78046746811431</v>
      </c>
      <c r="G301" s="4">
        <v>59.973143959810486</v>
      </c>
      <c r="H301" s="4">
        <v>5.026856040189513</v>
      </c>
      <c r="I301" s="4">
        <v>0</v>
      </c>
      <c r="J301" s="4">
        <v>0</v>
      </c>
      <c r="K301" s="2"/>
    </row>
    <row r="302" spans="1:11" ht="12.75">
      <c r="A302" s="3">
        <v>200110</v>
      </c>
      <c r="B302" s="1">
        <v>2001</v>
      </c>
      <c r="C302" s="1">
        <v>10</v>
      </c>
      <c r="D302" s="1">
        <v>22</v>
      </c>
      <c r="E302" s="4">
        <v>74.66941028977783</v>
      </c>
      <c r="F302" s="4">
        <v>57.74766310611091</v>
      </c>
      <c r="G302" s="4">
        <v>66.20853669794437</v>
      </c>
      <c r="H302" s="4">
        <v>0.17232117066546754</v>
      </c>
      <c r="I302" s="4">
        <v>1.3808578686098347</v>
      </c>
      <c r="J302" s="4">
        <v>0.01134701571428997</v>
      </c>
      <c r="K302" s="2"/>
    </row>
    <row r="303" spans="1:11" ht="12.75">
      <c r="A303" s="3">
        <v>200110</v>
      </c>
      <c r="B303" s="1">
        <v>2001</v>
      </c>
      <c r="C303" s="1">
        <v>10</v>
      </c>
      <c r="D303" s="1">
        <v>23</v>
      </c>
      <c r="E303" s="4">
        <v>77.14690791491591</v>
      </c>
      <c r="F303" s="4">
        <v>56.68639315801542</v>
      </c>
      <c r="G303" s="4">
        <v>66.91665053646567</v>
      </c>
      <c r="H303" s="4">
        <v>0.17232117066546754</v>
      </c>
      <c r="I303" s="4">
        <v>2.088971707131137</v>
      </c>
      <c r="J303" s="4">
        <v>0</v>
      </c>
      <c r="K303" s="2"/>
    </row>
    <row r="304" spans="1:11" ht="12.75">
      <c r="A304" s="3">
        <v>200110</v>
      </c>
      <c r="B304" s="1">
        <v>2001</v>
      </c>
      <c r="C304" s="1">
        <v>10</v>
      </c>
      <c r="D304" s="1">
        <v>24</v>
      </c>
      <c r="E304" s="4">
        <v>75.33323704844122</v>
      </c>
      <c r="F304" s="4">
        <v>54.20889553287732</v>
      </c>
      <c r="G304" s="4">
        <v>64.77106629065928</v>
      </c>
      <c r="H304" s="4">
        <v>1.8093722919874091</v>
      </c>
      <c r="I304" s="4">
        <v>1.5804385826466831</v>
      </c>
      <c r="J304" s="4">
        <v>0.04229937255999691</v>
      </c>
      <c r="K304" s="2"/>
    </row>
    <row r="305" spans="1:11" ht="12.75">
      <c r="A305" s="3">
        <v>200110</v>
      </c>
      <c r="B305" s="1">
        <v>2001</v>
      </c>
      <c r="C305" s="1">
        <v>10</v>
      </c>
      <c r="D305" s="1">
        <v>25</v>
      </c>
      <c r="E305" s="4">
        <v>57.78411537510907</v>
      </c>
      <c r="F305" s="4">
        <v>36.75123358814088</v>
      </c>
      <c r="G305" s="4">
        <v>47.267674481624965</v>
      </c>
      <c r="H305" s="4">
        <v>17.732325518375028</v>
      </c>
      <c r="I305" s="4">
        <v>0</v>
      </c>
      <c r="J305" s="4">
        <v>0.004538472762790753</v>
      </c>
      <c r="K305" s="2"/>
    </row>
    <row r="306" spans="1:11" ht="12.75">
      <c r="A306" s="3">
        <v>200110</v>
      </c>
      <c r="B306" s="1">
        <v>2001</v>
      </c>
      <c r="C306" s="1">
        <v>10</v>
      </c>
      <c r="D306" s="1">
        <v>26</v>
      </c>
      <c r="E306" s="4">
        <v>53.797405668102996</v>
      </c>
      <c r="F306" s="4">
        <v>29.188014615451046</v>
      </c>
      <c r="G306" s="4">
        <v>41.492710141777025</v>
      </c>
      <c r="H306" s="4">
        <v>23.507289858222975</v>
      </c>
      <c r="I306" s="4">
        <v>0</v>
      </c>
      <c r="J306" s="4">
        <v>0</v>
      </c>
      <c r="K306" s="2"/>
    </row>
    <row r="307" spans="1:11" ht="12.75">
      <c r="A307" s="3">
        <v>200110</v>
      </c>
      <c r="B307" s="1">
        <v>2001</v>
      </c>
      <c r="C307" s="1">
        <v>10</v>
      </c>
      <c r="D307" s="1">
        <v>27</v>
      </c>
      <c r="E307" s="4">
        <v>52.196733857639316</v>
      </c>
      <c r="F307" s="4">
        <v>24.287026255996714</v>
      </c>
      <c r="G307" s="4">
        <v>38.24188005681801</v>
      </c>
      <c r="H307" s="4">
        <v>26.75811994318199</v>
      </c>
      <c r="I307" s="4">
        <v>0</v>
      </c>
      <c r="J307" s="4">
        <v>0</v>
      </c>
      <c r="K307" s="2"/>
    </row>
    <row r="308" spans="1:11" ht="12.75">
      <c r="A308" s="3">
        <v>200110</v>
      </c>
      <c r="B308" s="1">
        <v>2001</v>
      </c>
      <c r="C308" s="1">
        <v>10</v>
      </c>
      <c r="D308" s="1">
        <v>28</v>
      </c>
      <c r="E308" s="4">
        <v>63.441128736871256</v>
      </c>
      <c r="F308" s="4">
        <v>28.49809564365458</v>
      </c>
      <c r="G308" s="4">
        <v>45.96961219026292</v>
      </c>
      <c r="H308" s="4">
        <v>19.030387809737082</v>
      </c>
      <c r="I308" s="4">
        <v>0</v>
      </c>
      <c r="J308" s="4">
        <v>0</v>
      </c>
      <c r="K308" s="2"/>
    </row>
    <row r="309" spans="1:11" ht="12.75">
      <c r="A309" s="3">
        <v>200110</v>
      </c>
      <c r="B309" s="1">
        <v>2001</v>
      </c>
      <c r="C309" s="1">
        <v>10</v>
      </c>
      <c r="D309" s="1">
        <v>29</v>
      </c>
      <c r="E309" s="4">
        <v>69.96422668838537</v>
      </c>
      <c r="F309" s="4">
        <v>43.322966329073964</v>
      </c>
      <c r="G309" s="4">
        <v>56.643596508729665</v>
      </c>
      <c r="H309" s="4">
        <v>8.356403491270335</v>
      </c>
      <c r="I309" s="4">
        <v>0</v>
      </c>
      <c r="J309" s="4">
        <v>0</v>
      </c>
      <c r="K309" s="2"/>
    </row>
    <row r="310" spans="1:11" ht="12.75">
      <c r="A310" s="3">
        <v>200110</v>
      </c>
      <c r="B310" s="1">
        <v>2001</v>
      </c>
      <c r="C310" s="1">
        <v>10</v>
      </c>
      <c r="D310" s="1">
        <v>30</v>
      </c>
      <c r="E310" s="4">
        <v>72.7081138385213</v>
      </c>
      <c r="F310" s="4">
        <v>49.37198526543362</v>
      </c>
      <c r="G310" s="4">
        <v>61.04004955197746</v>
      </c>
      <c r="H310" s="4">
        <v>3.9599504480225365</v>
      </c>
      <c r="I310" s="4">
        <v>0</v>
      </c>
      <c r="J310" s="4">
        <v>0</v>
      </c>
      <c r="K310" s="2"/>
    </row>
    <row r="311" spans="1:11" ht="12.75">
      <c r="A311" s="3">
        <v>200110</v>
      </c>
      <c r="B311" s="1">
        <v>2001</v>
      </c>
      <c r="C311" s="1">
        <v>10</v>
      </c>
      <c r="D311" s="1">
        <v>31</v>
      </c>
      <c r="E311" s="4">
        <v>70.74757972537961</v>
      </c>
      <c r="F311" s="4">
        <v>51.54053048012412</v>
      </c>
      <c r="G311" s="4">
        <v>61.144055102751864</v>
      </c>
      <c r="H311" s="4">
        <v>3.855944897248138</v>
      </c>
      <c r="I311" s="4">
        <v>0</v>
      </c>
      <c r="J311" s="4">
        <v>0</v>
      </c>
      <c r="K311" s="2"/>
    </row>
    <row r="312" spans="1:11" ht="12.75">
      <c r="A312" s="3">
        <v>200111</v>
      </c>
      <c r="B312" s="1">
        <v>2001</v>
      </c>
      <c r="C312" s="1">
        <v>11</v>
      </c>
      <c r="D312" s="1">
        <v>1</v>
      </c>
      <c r="E312" s="4">
        <v>68.63468221518781</v>
      </c>
      <c r="F312" s="4">
        <v>52.739110625385266</v>
      </c>
      <c r="G312" s="4">
        <v>60.68689642028653</v>
      </c>
      <c r="H312" s="4">
        <v>4.313103579713468</v>
      </c>
      <c r="I312" s="4">
        <v>0</v>
      </c>
      <c r="J312" s="4">
        <v>0</v>
      </c>
      <c r="K312" s="2"/>
    </row>
    <row r="313" spans="1:11" ht="12.75">
      <c r="A313" s="3">
        <v>200111</v>
      </c>
      <c r="B313" s="1">
        <v>2001</v>
      </c>
      <c r="C313" s="1">
        <v>11</v>
      </c>
      <c r="D313" s="1">
        <v>2</v>
      </c>
      <c r="E313" s="4">
        <v>72.05460246747407</v>
      </c>
      <c r="F313" s="4">
        <v>51.070584766935966</v>
      </c>
      <c r="G313" s="4">
        <v>61.56259361720501</v>
      </c>
      <c r="H313" s="4">
        <v>3.4374063827949817</v>
      </c>
      <c r="I313" s="4">
        <v>0</v>
      </c>
      <c r="J313" s="4">
        <v>0.11522192675002754</v>
      </c>
      <c r="K313" s="2"/>
    </row>
    <row r="314" spans="1:11" ht="12.75">
      <c r="A314" s="3">
        <v>200111</v>
      </c>
      <c r="B314" s="1">
        <v>2001</v>
      </c>
      <c r="C314" s="1">
        <v>11</v>
      </c>
      <c r="D314" s="1">
        <v>3</v>
      </c>
      <c r="E314" s="4">
        <v>70.94724382014776</v>
      </c>
      <c r="F314" s="4">
        <v>43.85759166669148</v>
      </c>
      <c r="G314" s="4">
        <v>57.40241774341962</v>
      </c>
      <c r="H314" s="4">
        <v>7.5975822565803774</v>
      </c>
      <c r="I314" s="4">
        <v>0</v>
      </c>
      <c r="J314" s="4">
        <v>0</v>
      </c>
      <c r="K314" s="2"/>
    </row>
    <row r="315" spans="1:11" ht="12.75">
      <c r="A315" s="3">
        <v>200111</v>
      </c>
      <c r="B315" s="1">
        <v>2001</v>
      </c>
      <c r="C315" s="1">
        <v>11</v>
      </c>
      <c r="D315" s="1">
        <v>4</v>
      </c>
      <c r="E315" s="4">
        <v>71.41915791417145</v>
      </c>
      <c r="F315" s="4">
        <v>45.036496937247065</v>
      </c>
      <c r="G315" s="4">
        <v>58.22782742570926</v>
      </c>
      <c r="H315" s="4">
        <v>6.772172574290743</v>
      </c>
      <c r="I315" s="4">
        <v>0</v>
      </c>
      <c r="J315" s="4">
        <v>0.004538472762790753</v>
      </c>
      <c r="K315" s="2"/>
    </row>
    <row r="316" spans="1:11" ht="12.75">
      <c r="A316" s="3">
        <v>200111</v>
      </c>
      <c r="B316" s="1">
        <v>2001</v>
      </c>
      <c r="C316" s="1">
        <v>11</v>
      </c>
      <c r="D316" s="1">
        <v>5</v>
      </c>
      <c r="E316" s="4">
        <v>65.40482833991942</v>
      </c>
      <c r="F316" s="4">
        <v>44.06203228621032</v>
      </c>
      <c r="G316" s="4">
        <v>54.733430313064865</v>
      </c>
      <c r="H316" s="4">
        <v>10.266569686935132</v>
      </c>
      <c r="I316" s="4">
        <v>0</v>
      </c>
      <c r="J316" s="4">
        <v>0</v>
      </c>
      <c r="K316" s="2"/>
    </row>
    <row r="317" spans="1:11" ht="12.75">
      <c r="A317" s="3">
        <v>200111</v>
      </c>
      <c r="B317" s="1">
        <v>2001</v>
      </c>
      <c r="C317" s="1">
        <v>11</v>
      </c>
      <c r="D317" s="1">
        <v>6</v>
      </c>
      <c r="E317" s="4">
        <v>66.96234168828113</v>
      </c>
      <c r="F317" s="4">
        <v>43.22764726377196</v>
      </c>
      <c r="G317" s="4">
        <v>55.09499447602656</v>
      </c>
      <c r="H317" s="4">
        <v>9.90500552397345</v>
      </c>
      <c r="I317" s="4">
        <v>0</v>
      </c>
      <c r="J317" s="4">
        <v>0</v>
      </c>
      <c r="K317" s="2"/>
    </row>
    <row r="318" spans="1:11" ht="12.75">
      <c r="A318" s="3">
        <v>200111</v>
      </c>
      <c r="B318" s="1">
        <v>2001</v>
      </c>
      <c r="C318" s="1">
        <v>11</v>
      </c>
      <c r="D318" s="1">
        <v>7</v>
      </c>
      <c r="E318" s="4">
        <v>73.9162083208014</v>
      </c>
      <c r="F318" s="4">
        <v>46.10145946058623</v>
      </c>
      <c r="G318" s="4">
        <v>60.00883389069382</v>
      </c>
      <c r="H318" s="4">
        <v>5.163487279971651</v>
      </c>
      <c r="I318" s="4">
        <v>0.17232117066546754</v>
      </c>
      <c r="J318" s="4">
        <v>0</v>
      </c>
      <c r="K318" s="2"/>
    </row>
    <row r="319" spans="1:11" ht="12.75">
      <c r="A319" s="3">
        <v>200111</v>
      </c>
      <c r="B319" s="1">
        <v>2001</v>
      </c>
      <c r="C319" s="1">
        <v>11</v>
      </c>
      <c r="D319" s="1">
        <v>8</v>
      </c>
      <c r="E319" s="4">
        <v>73.04135088696253</v>
      </c>
      <c r="F319" s="4">
        <v>43.94804487074498</v>
      </c>
      <c r="G319" s="4">
        <v>58.494697878853756</v>
      </c>
      <c r="H319" s="4">
        <v>6.505302121146246</v>
      </c>
      <c r="I319" s="4">
        <v>0</v>
      </c>
      <c r="J319" s="4">
        <v>0</v>
      </c>
      <c r="K319" s="2"/>
    </row>
    <row r="320" spans="1:11" ht="12.75">
      <c r="A320" s="3">
        <v>200111</v>
      </c>
      <c r="B320" s="1">
        <v>2001</v>
      </c>
      <c r="C320" s="1">
        <v>11</v>
      </c>
      <c r="D320" s="1">
        <v>9</v>
      </c>
      <c r="E320" s="4">
        <v>52.99337718762749</v>
      </c>
      <c r="F320" s="4">
        <v>24.688200733154858</v>
      </c>
      <c r="G320" s="4">
        <v>38.84078896039117</v>
      </c>
      <c r="H320" s="4">
        <v>26.159211039608827</v>
      </c>
      <c r="I320" s="4">
        <v>0</v>
      </c>
      <c r="J320" s="4">
        <v>0</v>
      </c>
      <c r="K320" s="2"/>
    </row>
    <row r="321" spans="1:11" ht="12.75">
      <c r="A321" s="3">
        <v>200111</v>
      </c>
      <c r="B321" s="1">
        <v>2001</v>
      </c>
      <c r="C321" s="1">
        <v>11</v>
      </c>
      <c r="D321" s="1">
        <v>10</v>
      </c>
      <c r="E321" s="4">
        <v>58.641266315077914</v>
      </c>
      <c r="F321" s="4">
        <v>27.222108400906464</v>
      </c>
      <c r="G321" s="4">
        <v>42.93168735799219</v>
      </c>
      <c r="H321" s="4">
        <v>22.06831264200781</v>
      </c>
      <c r="I321" s="4">
        <v>0</v>
      </c>
      <c r="J321" s="4">
        <v>0</v>
      </c>
      <c r="K321" s="2"/>
    </row>
    <row r="322" spans="1:11" ht="12.75">
      <c r="A322" s="3">
        <v>200111</v>
      </c>
      <c r="B322" s="1">
        <v>2001</v>
      </c>
      <c r="C322" s="1">
        <v>11</v>
      </c>
      <c r="D322" s="1">
        <v>11</v>
      </c>
      <c r="E322" s="4">
        <v>67.00184628762183</v>
      </c>
      <c r="F322" s="4">
        <v>34.5722896051029</v>
      </c>
      <c r="G322" s="4">
        <v>50.78706794636237</v>
      </c>
      <c r="H322" s="4">
        <v>14.212932053637633</v>
      </c>
      <c r="I322" s="4">
        <v>0</v>
      </c>
      <c r="J322" s="4">
        <v>0</v>
      </c>
      <c r="K322" s="2"/>
    </row>
    <row r="323" spans="1:11" ht="12.75">
      <c r="A323" s="3">
        <v>200111</v>
      </c>
      <c r="B323" s="1">
        <v>2001</v>
      </c>
      <c r="C323" s="1">
        <v>11</v>
      </c>
      <c r="D323" s="1">
        <v>12</v>
      </c>
      <c r="E323" s="4">
        <v>62.91705403964753</v>
      </c>
      <c r="F323" s="4">
        <v>35.18709742740665</v>
      </c>
      <c r="G323" s="4">
        <v>49.05207573352709</v>
      </c>
      <c r="H323" s="4">
        <v>15.947924266472906</v>
      </c>
      <c r="I323" s="4">
        <v>0</v>
      </c>
      <c r="J323" s="4">
        <v>0</v>
      </c>
      <c r="K323" s="2"/>
    </row>
    <row r="324" spans="1:11" ht="12.75">
      <c r="A324" s="3">
        <v>200111</v>
      </c>
      <c r="B324" s="1">
        <v>2001</v>
      </c>
      <c r="C324" s="1">
        <v>11</v>
      </c>
      <c r="D324" s="1">
        <v>13</v>
      </c>
      <c r="E324" s="4">
        <v>67.91147050853311</v>
      </c>
      <c r="F324" s="4">
        <v>39.33874315459085</v>
      </c>
      <c r="G324" s="4">
        <v>53.625106831561986</v>
      </c>
      <c r="H324" s="4">
        <v>11.37489316843801</v>
      </c>
      <c r="I324" s="4">
        <v>0</v>
      </c>
      <c r="J324" s="4">
        <v>0</v>
      </c>
      <c r="K324" s="2"/>
    </row>
    <row r="325" spans="1:11" ht="12.75">
      <c r="A325" s="3">
        <v>200111</v>
      </c>
      <c r="B325" s="1">
        <v>2001</v>
      </c>
      <c r="C325" s="1">
        <v>11</v>
      </c>
      <c r="D325" s="1">
        <v>14</v>
      </c>
      <c r="E325" s="4">
        <v>68.2918861614787</v>
      </c>
      <c r="F325" s="4">
        <v>49.32396689784967</v>
      </c>
      <c r="G325" s="4">
        <v>58.807926529664186</v>
      </c>
      <c r="H325" s="4">
        <v>6.192073470335815</v>
      </c>
      <c r="I325" s="4">
        <v>0</v>
      </c>
      <c r="J325" s="4">
        <v>0</v>
      </c>
      <c r="K325" s="2"/>
    </row>
    <row r="326" spans="1:11" ht="12.75">
      <c r="A326" s="3">
        <v>200111</v>
      </c>
      <c r="B326" s="1">
        <v>2001</v>
      </c>
      <c r="C326" s="1">
        <v>11</v>
      </c>
      <c r="D326" s="1">
        <v>15</v>
      </c>
      <c r="E326" s="4">
        <v>71.1073586473263</v>
      </c>
      <c r="F326" s="4">
        <v>53.559359635983554</v>
      </c>
      <c r="G326" s="4">
        <v>62.333359141654924</v>
      </c>
      <c r="H326" s="4">
        <v>2.6666408583450707</v>
      </c>
      <c r="I326" s="4">
        <v>0</v>
      </c>
      <c r="J326" s="4">
        <v>0</v>
      </c>
      <c r="K326" s="2"/>
    </row>
    <row r="327" spans="1:11" ht="12.75">
      <c r="A327" s="3">
        <v>200111</v>
      </c>
      <c r="B327" s="1">
        <v>2001</v>
      </c>
      <c r="C327" s="1">
        <v>11</v>
      </c>
      <c r="D327" s="1">
        <v>16</v>
      </c>
      <c r="E327" s="4">
        <v>71.1073586473263</v>
      </c>
      <c r="F327" s="4">
        <v>45.55265344287973</v>
      </c>
      <c r="G327" s="4">
        <v>58.33000604510302</v>
      </c>
      <c r="H327" s="4">
        <v>6.669993954896981</v>
      </c>
      <c r="I327" s="4">
        <v>0</v>
      </c>
      <c r="J327" s="4">
        <v>0</v>
      </c>
      <c r="K327" s="2"/>
    </row>
    <row r="328" spans="1:11" ht="12.75">
      <c r="A328" s="3">
        <v>200111</v>
      </c>
      <c r="B328" s="1">
        <v>2001</v>
      </c>
      <c r="C328" s="1">
        <v>11</v>
      </c>
      <c r="D328" s="1">
        <v>17</v>
      </c>
      <c r="E328" s="4">
        <v>70.84088574159716</v>
      </c>
      <c r="F328" s="4">
        <v>41.93391481467143</v>
      </c>
      <c r="G328" s="4">
        <v>56.387400278134294</v>
      </c>
      <c r="H328" s="4">
        <v>8.612599721865704</v>
      </c>
      <c r="I328" s="4">
        <v>0</v>
      </c>
      <c r="J328" s="4">
        <v>0</v>
      </c>
      <c r="K328" s="2"/>
    </row>
    <row r="329" spans="1:11" ht="12.75">
      <c r="A329" s="3">
        <v>200111</v>
      </c>
      <c r="B329" s="1">
        <v>2001</v>
      </c>
      <c r="C329" s="1">
        <v>11</v>
      </c>
      <c r="D329" s="1">
        <v>18</v>
      </c>
      <c r="E329" s="4">
        <v>68.85128450994463</v>
      </c>
      <c r="F329" s="4">
        <v>38.78407666262667</v>
      </c>
      <c r="G329" s="4">
        <v>53.81768058628566</v>
      </c>
      <c r="H329" s="4">
        <v>11.182319413714342</v>
      </c>
      <c r="I329" s="4">
        <v>0</v>
      </c>
      <c r="J329" s="4">
        <v>0.056266985101650034</v>
      </c>
      <c r="K329" s="2"/>
    </row>
    <row r="330" spans="1:11" ht="12.75">
      <c r="A330" s="3">
        <v>200111</v>
      </c>
      <c r="B330" s="1">
        <v>2001</v>
      </c>
      <c r="C330" s="1">
        <v>11</v>
      </c>
      <c r="D330" s="1">
        <v>19</v>
      </c>
      <c r="E330" s="4">
        <v>57.74284191311132</v>
      </c>
      <c r="F330" s="4">
        <v>38.85871432868089</v>
      </c>
      <c r="G330" s="4">
        <v>48.300778120896105</v>
      </c>
      <c r="H330" s="4">
        <v>16.699221879103895</v>
      </c>
      <c r="I330" s="4">
        <v>0</v>
      </c>
      <c r="J330" s="4">
        <v>0.4105226482911417</v>
      </c>
      <c r="K330" s="2"/>
    </row>
    <row r="331" spans="1:11" ht="12.75">
      <c r="A331" s="3">
        <v>200111</v>
      </c>
      <c r="B331" s="1">
        <v>2001</v>
      </c>
      <c r="C331" s="1">
        <v>11</v>
      </c>
      <c r="D331" s="1">
        <v>20</v>
      </c>
      <c r="E331" s="4">
        <v>49.153492014806034</v>
      </c>
      <c r="F331" s="4">
        <v>24.450917039150234</v>
      </c>
      <c r="G331" s="4">
        <v>36.80220452697813</v>
      </c>
      <c r="H331" s="4">
        <v>28.197795473021863</v>
      </c>
      <c r="I331" s="4">
        <v>0</v>
      </c>
      <c r="J331" s="4">
        <v>0</v>
      </c>
      <c r="K331" s="2"/>
    </row>
    <row r="332" spans="1:11" ht="12.75">
      <c r="A332" s="3">
        <v>200111</v>
      </c>
      <c r="B332" s="1">
        <v>2001</v>
      </c>
      <c r="C332" s="1">
        <v>11</v>
      </c>
      <c r="D332" s="1">
        <v>21</v>
      </c>
      <c r="E332" s="4">
        <v>52.071546623229274</v>
      </c>
      <c r="F332" s="4">
        <v>26.276710868380537</v>
      </c>
      <c r="G332" s="4">
        <v>39.17412874580491</v>
      </c>
      <c r="H332" s="4">
        <v>25.825871254195093</v>
      </c>
      <c r="I332" s="4">
        <v>0</v>
      </c>
      <c r="J332" s="4">
        <v>0</v>
      </c>
      <c r="K332" s="2"/>
    </row>
    <row r="333" spans="1:11" ht="12.75">
      <c r="A333" s="3">
        <v>200111</v>
      </c>
      <c r="B333" s="1">
        <v>2001</v>
      </c>
      <c r="C333" s="1">
        <v>11</v>
      </c>
      <c r="D333" s="1">
        <v>22</v>
      </c>
      <c r="E333" s="4">
        <v>60.39739852118317</v>
      </c>
      <c r="F333" s="4">
        <v>38.355002397196024</v>
      </c>
      <c r="G333" s="4">
        <v>49.3762004591896</v>
      </c>
      <c r="H333" s="4">
        <v>15.623799540810403</v>
      </c>
      <c r="I333" s="4">
        <v>0</v>
      </c>
      <c r="J333" s="4">
        <v>0</v>
      </c>
      <c r="K333" s="2"/>
    </row>
    <row r="334" spans="1:11" ht="12.75">
      <c r="A334" s="3">
        <v>200111</v>
      </c>
      <c r="B334" s="1">
        <v>2001</v>
      </c>
      <c r="C334" s="1">
        <v>11</v>
      </c>
      <c r="D334" s="1">
        <v>23</v>
      </c>
      <c r="E334" s="4">
        <v>61.022483018620704</v>
      </c>
      <c r="F334" s="4">
        <v>43.216608250523365</v>
      </c>
      <c r="G334" s="4">
        <v>52.119545634572034</v>
      </c>
      <c r="H334" s="4">
        <v>12.880454365427966</v>
      </c>
      <c r="I334" s="4">
        <v>0</v>
      </c>
      <c r="J334" s="4">
        <v>0.020678540479856105</v>
      </c>
      <c r="K334" s="2"/>
    </row>
    <row r="335" spans="1:11" ht="12.75">
      <c r="A335" s="3">
        <v>200111</v>
      </c>
      <c r="B335" s="1">
        <v>2001</v>
      </c>
      <c r="C335" s="1">
        <v>11</v>
      </c>
      <c r="D335" s="1">
        <v>24</v>
      </c>
      <c r="E335" s="4">
        <v>61.389730471786045</v>
      </c>
      <c r="F335" s="4">
        <v>48.919177270412646</v>
      </c>
      <c r="G335" s="4">
        <v>55.15445387109934</v>
      </c>
      <c r="H335" s="4">
        <v>9.845546128900654</v>
      </c>
      <c r="I335" s="4">
        <v>0</v>
      </c>
      <c r="J335" s="4">
        <v>0.19714546066365107</v>
      </c>
      <c r="K335" s="2"/>
    </row>
    <row r="336" spans="1:11" ht="12.75">
      <c r="A336" s="3">
        <v>200111</v>
      </c>
      <c r="B336" s="1">
        <v>2001</v>
      </c>
      <c r="C336" s="1">
        <v>11</v>
      </c>
      <c r="D336" s="1">
        <v>25</v>
      </c>
      <c r="E336" s="4">
        <v>54.97558731302615</v>
      </c>
      <c r="F336" s="4">
        <v>40.607378003567504</v>
      </c>
      <c r="G336" s="4">
        <v>47.79148265829683</v>
      </c>
      <c r="H336" s="4">
        <v>17.20851734170317</v>
      </c>
      <c r="I336" s="4">
        <v>0</v>
      </c>
      <c r="J336" s="4">
        <v>0.0376749283074605</v>
      </c>
      <c r="K336" s="2"/>
    </row>
    <row r="337" spans="1:11" ht="12.75">
      <c r="A337" s="3">
        <v>200111</v>
      </c>
      <c r="B337" s="1">
        <v>2001</v>
      </c>
      <c r="C337" s="1">
        <v>11</v>
      </c>
      <c r="D337" s="1">
        <v>26</v>
      </c>
      <c r="E337" s="4">
        <v>58.62990569043713</v>
      </c>
      <c r="F337" s="4">
        <v>39.0734316233335</v>
      </c>
      <c r="G337" s="4">
        <v>48.85166865688531</v>
      </c>
      <c r="H337" s="4">
        <v>16.148331343114688</v>
      </c>
      <c r="I337" s="4">
        <v>0</v>
      </c>
      <c r="J337" s="4">
        <v>0</v>
      </c>
      <c r="K337" s="2"/>
    </row>
    <row r="338" spans="1:11" ht="12.75">
      <c r="A338" s="3">
        <v>200111</v>
      </c>
      <c r="B338" s="1">
        <v>2001</v>
      </c>
      <c r="C338" s="1">
        <v>11</v>
      </c>
      <c r="D338" s="1">
        <v>27</v>
      </c>
      <c r="E338" s="4">
        <v>58.267229288077445</v>
      </c>
      <c r="F338" s="4">
        <v>29.939814001411516</v>
      </c>
      <c r="G338" s="4">
        <v>44.10352164474448</v>
      </c>
      <c r="H338" s="4">
        <v>20.896478355255518</v>
      </c>
      <c r="I338" s="4">
        <v>0</v>
      </c>
      <c r="J338" s="4">
        <v>0</v>
      </c>
      <c r="K338" s="2"/>
    </row>
    <row r="339" spans="1:11" ht="12.75">
      <c r="A339" s="3">
        <v>200111</v>
      </c>
      <c r="B339" s="1">
        <v>2001</v>
      </c>
      <c r="C339" s="1">
        <v>11</v>
      </c>
      <c r="D339" s="1">
        <v>28</v>
      </c>
      <c r="E339" s="4">
        <v>34.36724745316534</v>
      </c>
      <c r="F339" s="4">
        <v>26.96422668838536</v>
      </c>
      <c r="G339" s="4">
        <v>30.66573707077535</v>
      </c>
      <c r="H339" s="4">
        <v>34.33426292922465</v>
      </c>
      <c r="I339" s="4">
        <v>0</v>
      </c>
      <c r="J339" s="4">
        <v>0</v>
      </c>
      <c r="K339" s="2"/>
    </row>
    <row r="340" spans="1:11" ht="12.75">
      <c r="A340" s="3">
        <v>200111</v>
      </c>
      <c r="B340" s="1">
        <v>2001</v>
      </c>
      <c r="C340" s="1">
        <v>11</v>
      </c>
      <c r="D340" s="1">
        <v>29</v>
      </c>
      <c r="E340" s="4">
        <v>32.45015470103541</v>
      </c>
      <c r="F340" s="4">
        <v>27.8258325417127</v>
      </c>
      <c r="G340" s="4">
        <v>30.137993621374058</v>
      </c>
      <c r="H340" s="4">
        <v>34.86200637862595</v>
      </c>
      <c r="I340" s="4">
        <v>0</v>
      </c>
      <c r="J340" s="4">
        <v>0.02707029889014291</v>
      </c>
      <c r="K340" s="2"/>
    </row>
    <row r="341" spans="1:11" ht="12.75">
      <c r="A341" s="3">
        <v>200111</v>
      </c>
      <c r="B341" s="1">
        <v>2001</v>
      </c>
      <c r="C341" s="1">
        <v>11</v>
      </c>
      <c r="D341" s="1">
        <v>30</v>
      </c>
      <c r="E341" s="4">
        <v>37.90215568969265</v>
      </c>
      <c r="F341" s="4">
        <v>28.43871069566331</v>
      </c>
      <c r="G341" s="4">
        <v>33.17043319267798</v>
      </c>
      <c r="H341" s="4">
        <v>31.829566807322017</v>
      </c>
      <c r="I341" s="4">
        <v>0</v>
      </c>
      <c r="J341" s="4">
        <v>0.07452039701139637</v>
      </c>
      <c r="K341" s="2"/>
    </row>
    <row r="342" spans="1:11" ht="12.75">
      <c r="A342" s="3">
        <v>200112</v>
      </c>
      <c r="B342" s="1">
        <v>2001</v>
      </c>
      <c r="C342" s="1">
        <v>12</v>
      </c>
      <c r="D342" s="1">
        <v>1</v>
      </c>
      <c r="E342" s="4">
        <v>49.64504227105289</v>
      </c>
      <c r="F342" s="4">
        <v>29.788975280591046</v>
      </c>
      <c r="G342" s="4">
        <v>39.71700877582197</v>
      </c>
      <c r="H342" s="4">
        <v>25.28299122417803</v>
      </c>
      <c r="I342" s="4">
        <v>0</v>
      </c>
      <c r="J342" s="4">
        <v>0</v>
      </c>
      <c r="K342" s="2"/>
    </row>
    <row r="343" spans="1:11" ht="12.75">
      <c r="A343" s="3">
        <v>200112</v>
      </c>
      <c r="B343" s="1">
        <v>2001</v>
      </c>
      <c r="C343" s="1">
        <v>12</v>
      </c>
      <c r="D343" s="1">
        <v>2</v>
      </c>
      <c r="E343" s="4">
        <v>53.941666244799876</v>
      </c>
      <c r="F343" s="4">
        <v>31.116634753684387</v>
      </c>
      <c r="G343" s="4">
        <v>42.52915049924213</v>
      </c>
      <c r="H343" s="4">
        <v>22.470849500757872</v>
      </c>
      <c r="I343" s="4">
        <v>0</v>
      </c>
      <c r="J343" s="4">
        <v>0</v>
      </c>
      <c r="K343" s="2"/>
    </row>
    <row r="344" spans="1:11" ht="12.75">
      <c r="A344" s="3">
        <v>200112</v>
      </c>
      <c r="B344" s="1">
        <v>2001</v>
      </c>
      <c r="C344" s="1">
        <v>12</v>
      </c>
      <c r="D344" s="1">
        <v>3</v>
      </c>
      <c r="E344" s="4">
        <v>65.66756400215598</v>
      </c>
      <c r="F344" s="4">
        <v>37.68635444553303</v>
      </c>
      <c r="G344" s="4">
        <v>51.676959223844506</v>
      </c>
      <c r="H344" s="4">
        <v>13.323040776155493</v>
      </c>
      <c r="I344" s="4">
        <v>0</v>
      </c>
      <c r="J344" s="4">
        <v>0</v>
      </c>
      <c r="K344" s="2"/>
    </row>
    <row r="345" spans="1:11" ht="12.75">
      <c r="A345" s="3">
        <v>200112</v>
      </c>
      <c r="B345" s="1">
        <v>2001</v>
      </c>
      <c r="C345" s="1">
        <v>12</v>
      </c>
      <c r="D345" s="1">
        <v>4</v>
      </c>
      <c r="E345" s="4">
        <v>64.86160585332733</v>
      </c>
      <c r="F345" s="4">
        <v>53.11294217844072</v>
      </c>
      <c r="G345" s="4">
        <v>58.987274015884026</v>
      </c>
      <c r="H345" s="4">
        <v>6.012725984115971</v>
      </c>
      <c r="I345" s="4">
        <v>0</v>
      </c>
      <c r="J345" s="4">
        <v>0</v>
      </c>
      <c r="K345" s="2"/>
    </row>
    <row r="346" spans="1:11" ht="12.75">
      <c r="A346" s="3">
        <v>200112</v>
      </c>
      <c r="B346" s="1">
        <v>2001</v>
      </c>
      <c r="C346" s="1">
        <v>12</v>
      </c>
      <c r="D346" s="1">
        <v>5</v>
      </c>
      <c r="E346" s="4">
        <v>71.29003987385687</v>
      </c>
      <c r="F346" s="4">
        <v>54.75693325670247</v>
      </c>
      <c r="G346" s="4">
        <v>63.02348656527967</v>
      </c>
      <c r="H346" s="4">
        <v>2.036295930126947</v>
      </c>
      <c r="I346" s="4">
        <v>0.05978249540661506</v>
      </c>
      <c r="J346" s="4">
        <v>0.0017232117066546754</v>
      </c>
      <c r="K346" s="2"/>
    </row>
    <row r="347" spans="1:11" ht="12.75">
      <c r="A347" s="3">
        <v>200112</v>
      </c>
      <c r="B347" s="1">
        <v>2001</v>
      </c>
      <c r="C347" s="1">
        <v>12</v>
      </c>
      <c r="D347" s="1">
        <v>6</v>
      </c>
      <c r="E347" s="4">
        <v>68.38414694067163</v>
      </c>
      <c r="F347" s="4">
        <v>35.62508449743753</v>
      </c>
      <c r="G347" s="4">
        <v>52.004615719054584</v>
      </c>
      <c r="H347" s="4">
        <v>12.99538428094542</v>
      </c>
      <c r="I347" s="4">
        <v>0</v>
      </c>
      <c r="J347" s="4">
        <v>0.1406712446658666</v>
      </c>
      <c r="K347" s="2"/>
    </row>
    <row r="348" spans="1:11" ht="12.75">
      <c r="A348" s="3">
        <v>200112</v>
      </c>
      <c r="B348" s="1">
        <v>2001</v>
      </c>
      <c r="C348" s="1">
        <v>12</v>
      </c>
      <c r="D348" s="1">
        <v>7</v>
      </c>
      <c r="E348" s="4">
        <v>62.31999142369621</v>
      </c>
      <c r="F348" s="4">
        <v>30.686354445533023</v>
      </c>
      <c r="G348" s="4">
        <v>46.50317293461461</v>
      </c>
      <c r="H348" s="4">
        <v>18.496827065385382</v>
      </c>
      <c r="I348" s="4">
        <v>0</v>
      </c>
      <c r="J348" s="4">
        <v>0</v>
      </c>
      <c r="K348" s="2"/>
    </row>
    <row r="349" spans="1:11" ht="12.75">
      <c r="A349" s="3">
        <v>200112</v>
      </c>
      <c r="B349" s="1">
        <v>2001</v>
      </c>
      <c r="C349" s="1">
        <v>12</v>
      </c>
      <c r="D349" s="1">
        <v>8</v>
      </c>
      <c r="E349" s="4">
        <v>57.59970995417038</v>
      </c>
      <c r="F349" s="4">
        <v>30.106274697819295</v>
      </c>
      <c r="G349" s="4">
        <v>43.85299232599483</v>
      </c>
      <c r="H349" s="4">
        <v>21.147007674005163</v>
      </c>
      <c r="I349" s="4">
        <v>0</v>
      </c>
      <c r="J349" s="4">
        <v>0</v>
      </c>
      <c r="K349" s="2"/>
    </row>
    <row r="350" spans="1:11" ht="12.75">
      <c r="A350" s="3">
        <v>200112</v>
      </c>
      <c r="B350" s="1">
        <v>2001</v>
      </c>
      <c r="C350" s="1">
        <v>12</v>
      </c>
      <c r="D350" s="1">
        <v>9</v>
      </c>
      <c r="E350" s="4">
        <v>46.447224463906565</v>
      </c>
      <c r="F350" s="4">
        <v>20.67121786491726</v>
      </c>
      <c r="G350" s="4">
        <v>33.55922116441191</v>
      </c>
      <c r="H350" s="4">
        <v>31.440778835588088</v>
      </c>
      <c r="I350" s="4">
        <v>0</v>
      </c>
      <c r="J350" s="4">
        <v>0</v>
      </c>
      <c r="K350" s="2"/>
    </row>
    <row r="351" spans="1:11" ht="12.75">
      <c r="A351" s="3">
        <v>200112</v>
      </c>
      <c r="B351" s="1">
        <v>2001</v>
      </c>
      <c r="C351" s="1">
        <v>12</v>
      </c>
      <c r="D351" s="1">
        <v>10</v>
      </c>
      <c r="E351" s="4">
        <v>49.46236104452233</v>
      </c>
      <c r="F351" s="4">
        <v>21.706991176531897</v>
      </c>
      <c r="G351" s="4">
        <v>35.58467611052711</v>
      </c>
      <c r="H351" s="4">
        <v>29.415323889472884</v>
      </c>
      <c r="I351" s="4">
        <v>0</v>
      </c>
      <c r="J351" s="4">
        <v>0</v>
      </c>
      <c r="K351" s="2"/>
    </row>
    <row r="352" spans="1:11" ht="12.75">
      <c r="A352" s="3">
        <v>200112</v>
      </c>
      <c r="B352" s="1">
        <v>2001</v>
      </c>
      <c r="C352" s="1">
        <v>12</v>
      </c>
      <c r="D352" s="1">
        <v>11</v>
      </c>
      <c r="E352" s="4">
        <v>51.40852091516308</v>
      </c>
      <c r="F352" s="4">
        <v>26.174128745804907</v>
      </c>
      <c r="G352" s="4">
        <v>38.79132483048399</v>
      </c>
      <c r="H352" s="4">
        <v>26.208675169516006</v>
      </c>
      <c r="I352" s="4">
        <v>0</v>
      </c>
      <c r="J352" s="4">
        <v>0.010339270239928052</v>
      </c>
      <c r="K352" s="2"/>
    </row>
    <row r="353" spans="1:11" ht="12.75">
      <c r="A353" s="3">
        <v>200112</v>
      </c>
      <c r="B353" s="1">
        <v>2001</v>
      </c>
      <c r="C353" s="1">
        <v>12</v>
      </c>
      <c r="D353" s="1">
        <v>12</v>
      </c>
      <c r="E353" s="4">
        <v>50.59224142295174</v>
      </c>
      <c r="F353" s="4">
        <v>28.486651638282474</v>
      </c>
      <c r="G353" s="4">
        <v>39.539446530617106</v>
      </c>
      <c r="H353" s="4">
        <v>25.460553469382894</v>
      </c>
      <c r="I353" s="4">
        <v>0</v>
      </c>
      <c r="J353" s="4">
        <v>0.2681311102442162</v>
      </c>
      <c r="K353" s="2"/>
    </row>
    <row r="354" spans="1:11" ht="12.75">
      <c r="A354" s="3">
        <v>200112</v>
      </c>
      <c r="B354" s="1">
        <v>2001</v>
      </c>
      <c r="C354" s="1">
        <v>12</v>
      </c>
      <c r="D354" s="1">
        <v>13</v>
      </c>
      <c r="E354" s="4">
        <v>46.04508813045511</v>
      </c>
      <c r="F354" s="4">
        <v>37.63949745242087</v>
      </c>
      <c r="G354" s="4">
        <v>41.84229279143799</v>
      </c>
      <c r="H354" s="4">
        <v>23.15770720856201</v>
      </c>
      <c r="I354" s="4">
        <v>0</v>
      </c>
      <c r="J354" s="4">
        <v>0.3207928316394141</v>
      </c>
      <c r="K354" s="2"/>
    </row>
    <row r="355" spans="1:11" ht="12.75">
      <c r="A355" s="3">
        <v>200112</v>
      </c>
      <c r="B355" s="1">
        <v>2001</v>
      </c>
      <c r="C355" s="1">
        <v>12</v>
      </c>
      <c r="D355" s="1">
        <v>14</v>
      </c>
      <c r="E355" s="4">
        <v>43.139561476910984</v>
      </c>
      <c r="F355" s="4">
        <v>33.56682816720219</v>
      </c>
      <c r="G355" s="4">
        <v>38.35319482205658</v>
      </c>
      <c r="H355" s="4">
        <v>26.646805177943413</v>
      </c>
      <c r="I355" s="4">
        <v>0</v>
      </c>
      <c r="J355" s="4">
        <v>0.467256773939948</v>
      </c>
      <c r="K355" s="2"/>
    </row>
    <row r="356" spans="1:11" ht="12.75">
      <c r="A356" s="3">
        <v>200112</v>
      </c>
      <c r="B356" s="1">
        <v>2001</v>
      </c>
      <c r="C356" s="1">
        <v>12</v>
      </c>
      <c r="D356" s="1">
        <v>15</v>
      </c>
      <c r="E356" s="4">
        <v>42.844622985089735</v>
      </c>
      <c r="F356" s="4">
        <v>32.885935159569875</v>
      </c>
      <c r="G356" s="4">
        <v>37.865279072329805</v>
      </c>
      <c r="H356" s="4">
        <v>27.134720927670195</v>
      </c>
      <c r="I356" s="4">
        <v>0</v>
      </c>
      <c r="J356" s="4">
        <v>0</v>
      </c>
      <c r="K356" s="2"/>
    </row>
    <row r="357" spans="1:11" ht="12.75">
      <c r="A357" s="3">
        <v>200112</v>
      </c>
      <c r="B357" s="1">
        <v>2001</v>
      </c>
      <c r="C357" s="1">
        <v>12</v>
      </c>
      <c r="D357" s="1">
        <v>16</v>
      </c>
      <c r="E357" s="4">
        <v>47.65351137104723</v>
      </c>
      <c r="F357" s="4">
        <v>37.757939781244694</v>
      </c>
      <c r="G357" s="4">
        <v>42.705725576145966</v>
      </c>
      <c r="H357" s="4">
        <v>22.294274423854034</v>
      </c>
      <c r="I357" s="4">
        <v>0</v>
      </c>
      <c r="J357" s="4">
        <v>0.1020749294986138</v>
      </c>
      <c r="K357" s="2"/>
    </row>
    <row r="358" spans="1:11" ht="12.75">
      <c r="A358" s="3">
        <v>200112</v>
      </c>
      <c r="B358" s="1">
        <v>2001</v>
      </c>
      <c r="C358" s="1">
        <v>12</v>
      </c>
      <c r="D358" s="1">
        <v>17</v>
      </c>
      <c r="E358" s="4">
        <v>49.17232117066546</v>
      </c>
      <c r="F358" s="4">
        <v>37.30706145457685</v>
      </c>
      <c r="G358" s="4">
        <v>43.23969131262116</v>
      </c>
      <c r="H358" s="4">
        <v>21.760308687378835</v>
      </c>
      <c r="I358" s="4">
        <v>0</v>
      </c>
      <c r="J358" s="4">
        <v>0.03108689761143983</v>
      </c>
      <c r="K358" s="2"/>
    </row>
    <row r="359" spans="1:11" ht="12.75">
      <c r="A359" s="3">
        <v>200112</v>
      </c>
      <c r="B359" s="1">
        <v>2001</v>
      </c>
      <c r="C359" s="1">
        <v>12</v>
      </c>
      <c r="D359" s="1">
        <v>18</v>
      </c>
      <c r="E359" s="4">
        <v>49.218454538145195</v>
      </c>
      <c r="F359" s="4">
        <v>30.4885366383867</v>
      </c>
      <c r="G359" s="4">
        <v>39.85349558826594</v>
      </c>
      <c r="H359" s="4">
        <v>25.14650441173405</v>
      </c>
      <c r="I359" s="4">
        <v>0</v>
      </c>
      <c r="J359" s="4">
        <v>0</v>
      </c>
      <c r="K359" s="2"/>
    </row>
    <row r="360" spans="1:11" ht="12.75">
      <c r="A360" s="3">
        <v>200112</v>
      </c>
      <c r="B360" s="1">
        <v>2001</v>
      </c>
      <c r="C360" s="1">
        <v>12</v>
      </c>
      <c r="D360" s="1">
        <v>19</v>
      </c>
      <c r="E360" s="4">
        <v>56.68350163336897</v>
      </c>
      <c r="F360" s="4">
        <v>31.08748425444226</v>
      </c>
      <c r="G360" s="4">
        <v>43.88549294390562</v>
      </c>
      <c r="H360" s="4">
        <v>21.114507056094386</v>
      </c>
      <c r="I360" s="4">
        <v>0</v>
      </c>
      <c r="J360" s="4">
        <v>0</v>
      </c>
      <c r="K360" s="2"/>
    </row>
    <row r="361" spans="1:11" ht="12.75">
      <c r="A361" s="3">
        <v>200112</v>
      </c>
      <c r="B361" s="1">
        <v>2001</v>
      </c>
      <c r="C361" s="1">
        <v>12</v>
      </c>
      <c r="D361" s="1">
        <v>20</v>
      </c>
      <c r="E361" s="4">
        <v>43.960495400659305</v>
      </c>
      <c r="F361" s="4">
        <v>24.536516293488262</v>
      </c>
      <c r="G361" s="4">
        <v>34.24850584707379</v>
      </c>
      <c r="H361" s="4">
        <v>30.751494152926217</v>
      </c>
      <c r="I361" s="4">
        <v>0</v>
      </c>
      <c r="J361" s="4">
        <v>0</v>
      </c>
      <c r="K361" s="2"/>
    </row>
    <row r="362" spans="1:11" ht="12.75">
      <c r="A362" s="3">
        <v>200112</v>
      </c>
      <c r="B362" s="1">
        <v>2001</v>
      </c>
      <c r="C362" s="1">
        <v>12</v>
      </c>
      <c r="D362" s="1">
        <v>21</v>
      </c>
      <c r="E362" s="4">
        <v>51.983017131762395</v>
      </c>
      <c r="F362" s="4">
        <v>26.307746367726892</v>
      </c>
      <c r="G362" s="4">
        <v>39.145381749744644</v>
      </c>
      <c r="H362" s="4">
        <v>25.854618250255353</v>
      </c>
      <c r="I362" s="4">
        <v>0</v>
      </c>
      <c r="J362" s="4">
        <v>0</v>
      </c>
      <c r="K362" s="2"/>
    </row>
    <row r="363" spans="1:11" ht="12.75">
      <c r="A363" s="3">
        <v>200112</v>
      </c>
      <c r="B363" s="1">
        <v>2001</v>
      </c>
      <c r="C363" s="1">
        <v>12</v>
      </c>
      <c r="D363" s="1">
        <v>22</v>
      </c>
      <c r="E363" s="4">
        <v>56.62332159054701</v>
      </c>
      <c r="F363" s="4">
        <v>25.380094041553384</v>
      </c>
      <c r="G363" s="4">
        <v>41.0017078160502</v>
      </c>
      <c r="H363" s="4">
        <v>23.998292183949804</v>
      </c>
      <c r="I363" s="4">
        <v>0</v>
      </c>
      <c r="J363" s="4">
        <v>0.015884654669767635</v>
      </c>
      <c r="K363" s="2"/>
    </row>
    <row r="364" spans="1:11" ht="12.75">
      <c r="A364" s="3">
        <v>200112</v>
      </c>
      <c r="B364" s="1">
        <v>2001</v>
      </c>
      <c r="C364" s="1">
        <v>12</v>
      </c>
      <c r="D364" s="1">
        <v>23</v>
      </c>
      <c r="E364" s="4">
        <v>56.05359594293185</v>
      </c>
      <c r="F364" s="4">
        <v>24.3088690297163</v>
      </c>
      <c r="G364" s="4">
        <v>40.18123248632407</v>
      </c>
      <c r="H364" s="4">
        <v>24.81876751367593</v>
      </c>
      <c r="I364" s="4">
        <v>0</v>
      </c>
      <c r="J364" s="4">
        <v>0</v>
      </c>
      <c r="K364" s="2"/>
    </row>
    <row r="365" spans="1:11" ht="12.75">
      <c r="A365" s="3">
        <v>200112</v>
      </c>
      <c r="B365" s="1">
        <v>2001</v>
      </c>
      <c r="C365" s="1">
        <v>12</v>
      </c>
      <c r="D365" s="1">
        <v>24</v>
      </c>
      <c r="E365" s="4">
        <v>31.935883195506968</v>
      </c>
      <c r="F365" s="4">
        <v>20.409643577152487</v>
      </c>
      <c r="G365" s="4">
        <v>26.17276338632973</v>
      </c>
      <c r="H365" s="4">
        <v>38.82723661367027</v>
      </c>
      <c r="I365" s="4">
        <v>0</v>
      </c>
      <c r="J365" s="4">
        <v>0</v>
      </c>
      <c r="K365" s="2"/>
    </row>
    <row r="366" spans="1:11" ht="12.75">
      <c r="A366" s="3">
        <v>200112</v>
      </c>
      <c r="B366" s="1">
        <v>2001</v>
      </c>
      <c r="C366" s="1">
        <v>12</v>
      </c>
      <c r="D366" s="1">
        <v>25</v>
      </c>
      <c r="E366" s="4">
        <v>27.18633508929183</v>
      </c>
      <c r="F366" s="4">
        <v>9.104428410197464</v>
      </c>
      <c r="G366" s="4">
        <v>18.145381749744647</v>
      </c>
      <c r="H366" s="4">
        <v>46.854618250255356</v>
      </c>
      <c r="I366" s="4">
        <v>0</v>
      </c>
      <c r="J366" s="4">
        <v>0</v>
      </c>
      <c r="K366" s="2"/>
    </row>
    <row r="367" spans="1:11" ht="12.75">
      <c r="A367" s="3">
        <v>200112</v>
      </c>
      <c r="B367" s="1">
        <v>2001</v>
      </c>
      <c r="C367" s="1">
        <v>12</v>
      </c>
      <c r="D367" s="1">
        <v>26</v>
      </c>
      <c r="E367" s="4">
        <v>31.222147113388857</v>
      </c>
      <c r="F367" s="4">
        <v>9.68820073315486</v>
      </c>
      <c r="G367" s="4">
        <v>20.455173923271857</v>
      </c>
      <c r="H367" s="4">
        <v>44.54482607672814</v>
      </c>
      <c r="I367" s="4">
        <v>0</v>
      </c>
      <c r="J367" s="4">
        <v>0</v>
      </c>
      <c r="K367" s="2"/>
    </row>
    <row r="368" spans="1:11" ht="12.75">
      <c r="A368" s="3">
        <v>200112</v>
      </c>
      <c r="B368" s="1">
        <v>2001</v>
      </c>
      <c r="C368" s="1">
        <v>12</v>
      </c>
      <c r="D368" s="1">
        <v>27</v>
      </c>
      <c r="E368" s="4">
        <v>31.552736823611042</v>
      </c>
      <c r="F368" s="4">
        <v>12.73064152539092</v>
      </c>
      <c r="G368" s="4">
        <v>22.14168917450098</v>
      </c>
      <c r="H368" s="4">
        <v>42.85831082549902</v>
      </c>
      <c r="I368" s="4">
        <v>0</v>
      </c>
      <c r="J368" s="4">
        <v>0</v>
      </c>
      <c r="K368" s="2"/>
    </row>
    <row r="369" spans="1:11" ht="12.75">
      <c r="A369" s="3">
        <v>200112</v>
      </c>
      <c r="B369" s="1">
        <v>2001</v>
      </c>
      <c r="C369" s="1">
        <v>12</v>
      </c>
      <c r="D369" s="1">
        <v>28</v>
      </c>
      <c r="E369" s="4">
        <v>36.00742981873624</v>
      </c>
      <c r="F369" s="4">
        <v>19.744649488250758</v>
      </c>
      <c r="G369" s="4">
        <v>27.876039653493503</v>
      </c>
      <c r="H369" s="4">
        <v>37.12396034650649</v>
      </c>
      <c r="I369" s="4">
        <v>0</v>
      </c>
      <c r="J369" s="4">
        <v>0</v>
      </c>
      <c r="K369" s="2"/>
    </row>
    <row r="370" spans="1:11" ht="12.75">
      <c r="A370" s="3">
        <v>200112</v>
      </c>
      <c r="B370" s="1">
        <v>2001</v>
      </c>
      <c r="C370" s="1">
        <v>12</v>
      </c>
      <c r="D370" s="1">
        <v>29</v>
      </c>
      <c r="E370" s="4">
        <v>35.369856078902</v>
      </c>
      <c r="F370" s="4">
        <v>12.066808810960993</v>
      </c>
      <c r="G370" s="4">
        <v>23.71833244493149</v>
      </c>
      <c r="H370" s="4">
        <v>41.28166755506851</v>
      </c>
      <c r="I370" s="4">
        <v>0</v>
      </c>
      <c r="J370" s="4">
        <v>0</v>
      </c>
      <c r="K370" s="2"/>
    </row>
    <row r="371" spans="1:11" ht="12.75">
      <c r="A371" s="3">
        <v>200112</v>
      </c>
      <c r="B371" s="1">
        <v>2001</v>
      </c>
      <c r="C371" s="1">
        <v>12</v>
      </c>
      <c r="D371" s="1">
        <v>30</v>
      </c>
      <c r="E371" s="4">
        <v>24.703337313770625</v>
      </c>
      <c r="F371" s="4">
        <v>9.012206343486923</v>
      </c>
      <c r="G371" s="4">
        <v>16.857771828628774</v>
      </c>
      <c r="H371" s="4">
        <v>48.14222817137122</v>
      </c>
      <c r="I371" s="4">
        <v>0</v>
      </c>
      <c r="J371" s="4">
        <v>0</v>
      </c>
      <c r="K371" s="2"/>
    </row>
    <row r="372" spans="1:11" ht="12.75">
      <c r="A372" s="3">
        <v>200112</v>
      </c>
      <c r="B372" s="1">
        <v>2001</v>
      </c>
      <c r="C372" s="1">
        <v>12</v>
      </c>
      <c r="D372" s="1">
        <v>31</v>
      </c>
      <c r="E372" s="4">
        <v>23.68928468266187</v>
      </c>
      <c r="F372" s="4">
        <v>7.877504772057925</v>
      </c>
      <c r="G372" s="4">
        <v>15.783394727359898</v>
      </c>
      <c r="H372" s="4">
        <v>49.216605272640095</v>
      </c>
      <c r="I372" s="4">
        <v>0</v>
      </c>
      <c r="J372" s="4">
        <v>0</v>
      </c>
      <c r="K372" s="2"/>
    </row>
    <row r="373" spans="1:11" ht="12.75">
      <c r="A373" s="3">
        <v>200201</v>
      </c>
      <c r="B373" s="1">
        <v>2002</v>
      </c>
      <c r="C373" s="1">
        <v>1</v>
      </c>
      <c r="D373" s="1">
        <v>1</v>
      </c>
      <c r="E373" s="4">
        <v>25.46127709501532</v>
      </c>
      <c r="F373" s="4">
        <v>4.623238209815699</v>
      </c>
      <c r="G373" s="4">
        <v>15.04225765241551</v>
      </c>
      <c r="H373" s="4">
        <v>49.957742347584485</v>
      </c>
      <c r="I373" s="4">
        <v>0</v>
      </c>
      <c r="J373" s="4">
        <v>0</v>
      </c>
      <c r="K373" s="2"/>
    </row>
    <row r="374" spans="1:11" ht="12.75">
      <c r="A374" s="3">
        <v>200201</v>
      </c>
      <c r="B374" s="1">
        <v>2002</v>
      </c>
      <c r="C374" s="1">
        <v>1</v>
      </c>
      <c r="D374" s="1">
        <v>2</v>
      </c>
      <c r="E374" s="4">
        <v>25.63179069054135</v>
      </c>
      <c r="F374" s="4">
        <v>4.551652874104029</v>
      </c>
      <c r="G374" s="4">
        <v>15.09172178232269</v>
      </c>
      <c r="H374" s="4">
        <v>49.90827821767731</v>
      </c>
      <c r="I374" s="4">
        <v>0</v>
      </c>
      <c r="J374" s="4">
        <v>0</v>
      </c>
      <c r="K374" s="2"/>
    </row>
    <row r="375" spans="1:11" ht="12.75">
      <c r="A375" s="3">
        <v>200201</v>
      </c>
      <c r="B375" s="1">
        <v>2002</v>
      </c>
      <c r="C375" s="1">
        <v>1</v>
      </c>
      <c r="D375" s="1">
        <v>3</v>
      </c>
      <c r="E375" s="4">
        <v>23.12245651545968</v>
      </c>
      <c r="F375" s="4">
        <v>3.6882007331548587</v>
      </c>
      <c r="G375" s="4">
        <v>13.40532862430727</v>
      </c>
      <c r="H375" s="4">
        <v>51.59467137569273</v>
      </c>
      <c r="I375" s="4">
        <v>0</v>
      </c>
      <c r="J375" s="4">
        <v>0</v>
      </c>
      <c r="K375" s="2"/>
    </row>
    <row r="376" spans="1:11" ht="12.75">
      <c r="A376" s="3">
        <v>200201</v>
      </c>
      <c r="B376" s="1">
        <v>2002</v>
      </c>
      <c r="C376" s="1">
        <v>1</v>
      </c>
      <c r="D376" s="1">
        <v>4</v>
      </c>
      <c r="E376" s="4">
        <v>33.322120610227834</v>
      </c>
      <c r="F376" s="4">
        <v>6.844584272607345</v>
      </c>
      <c r="G376" s="4">
        <v>20.083352441417592</v>
      </c>
      <c r="H376" s="4">
        <v>44.91664755858241</v>
      </c>
      <c r="I376" s="4">
        <v>0</v>
      </c>
      <c r="J376" s="4">
        <v>0</v>
      </c>
      <c r="K376" s="2"/>
    </row>
    <row r="377" spans="1:11" ht="12.75">
      <c r="A377" s="3">
        <v>200201</v>
      </c>
      <c r="B377" s="1">
        <v>2002</v>
      </c>
      <c r="C377" s="1">
        <v>1</v>
      </c>
      <c r="D377" s="1">
        <v>5</v>
      </c>
      <c r="E377" s="4">
        <v>43.5000193562412</v>
      </c>
      <c r="F377" s="4">
        <v>23.36158649708614</v>
      </c>
      <c r="G377" s="4">
        <v>33.43080292666367</v>
      </c>
      <c r="H377" s="4">
        <v>31.569197073336333</v>
      </c>
      <c r="I377" s="4">
        <v>0</v>
      </c>
      <c r="J377" s="4">
        <v>0.0017232117066546754</v>
      </c>
      <c r="K377" s="2"/>
    </row>
    <row r="378" spans="1:11" ht="12.75">
      <c r="A378" s="3">
        <v>200201</v>
      </c>
      <c r="B378" s="1">
        <v>2002</v>
      </c>
      <c r="C378" s="1">
        <v>1</v>
      </c>
      <c r="D378" s="1">
        <v>6</v>
      </c>
      <c r="E378" s="4">
        <v>37.33612857308768</v>
      </c>
      <c r="F378" s="4">
        <v>22.322921660825052</v>
      </c>
      <c r="G378" s="4">
        <v>29.829525116956365</v>
      </c>
      <c r="H378" s="4">
        <v>35.17047488304364</v>
      </c>
      <c r="I378" s="4">
        <v>0</v>
      </c>
      <c r="J378" s="4">
        <v>0.0017232117066546754</v>
      </c>
      <c r="K378" s="2"/>
    </row>
    <row r="379" spans="1:11" ht="12.75">
      <c r="A379" s="3">
        <v>200201</v>
      </c>
      <c r="B379" s="1">
        <v>2002</v>
      </c>
      <c r="C379" s="1">
        <v>1</v>
      </c>
      <c r="D379" s="1">
        <v>7</v>
      </c>
      <c r="E379" s="4">
        <v>34.10258212257563</v>
      </c>
      <c r="F379" s="4">
        <v>10.459469519875881</v>
      </c>
      <c r="G379" s="4">
        <v>22.281025821225757</v>
      </c>
      <c r="H379" s="4">
        <v>42.718974178774246</v>
      </c>
      <c r="I379" s="4">
        <v>0</v>
      </c>
      <c r="J379" s="4">
        <v>0.03704016271154138</v>
      </c>
      <c r="K379" s="2"/>
    </row>
    <row r="380" spans="1:11" ht="12.75">
      <c r="A380" s="3">
        <v>200201</v>
      </c>
      <c r="B380" s="1">
        <v>2002</v>
      </c>
      <c r="C380" s="1">
        <v>1</v>
      </c>
      <c r="D380" s="1">
        <v>8</v>
      </c>
      <c r="E380" s="4">
        <v>36.958610400555074</v>
      </c>
      <c r="F380" s="4">
        <v>14.595177615847103</v>
      </c>
      <c r="G380" s="4">
        <v>25.77689400820109</v>
      </c>
      <c r="H380" s="4">
        <v>39.22310599179891</v>
      </c>
      <c r="I380" s="4">
        <v>0</v>
      </c>
      <c r="J380" s="4">
        <v>0</v>
      </c>
      <c r="K380" s="2"/>
    </row>
    <row r="381" spans="1:11" ht="12.75">
      <c r="A381" s="3">
        <v>200201</v>
      </c>
      <c r="B381" s="1">
        <v>2002</v>
      </c>
      <c r="C381" s="1">
        <v>1</v>
      </c>
      <c r="D381" s="1">
        <v>9</v>
      </c>
      <c r="E381" s="4">
        <v>52.57156597947048</v>
      </c>
      <c r="F381" s="4">
        <v>31.317382797959553</v>
      </c>
      <c r="G381" s="4">
        <v>41.94447438871502</v>
      </c>
      <c r="H381" s="4">
        <v>23.055525611284985</v>
      </c>
      <c r="I381" s="4">
        <v>0</v>
      </c>
      <c r="J381" s="4">
        <v>0</v>
      </c>
      <c r="K381" s="2"/>
    </row>
    <row r="382" spans="1:11" ht="12.75">
      <c r="A382" s="3">
        <v>200201</v>
      </c>
      <c r="B382" s="1">
        <v>2002</v>
      </c>
      <c r="C382" s="1">
        <v>1</v>
      </c>
      <c r="D382" s="1">
        <v>10</v>
      </c>
      <c r="E382" s="4">
        <v>57.715665750471246</v>
      </c>
      <c r="F382" s="4">
        <v>31.69847740828864</v>
      </c>
      <c r="G382" s="4">
        <v>44.70707157937994</v>
      </c>
      <c r="H382" s="4">
        <v>20.292928420620054</v>
      </c>
      <c r="I382" s="4">
        <v>0</v>
      </c>
      <c r="J382" s="4">
        <v>0</v>
      </c>
      <c r="K382" s="2"/>
    </row>
    <row r="383" spans="1:11" ht="12.75">
      <c r="A383" s="3">
        <v>200201</v>
      </c>
      <c r="B383" s="1">
        <v>2002</v>
      </c>
      <c r="C383" s="1">
        <v>1</v>
      </c>
      <c r="D383" s="1">
        <v>11</v>
      </c>
      <c r="E383" s="4">
        <v>48.77966046175058</v>
      </c>
      <c r="F383" s="4">
        <v>19.393384334547317</v>
      </c>
      <c r="G383" s="4">
        <v>34.08652239814895</v>
      </c>
      <c r="H383" s="4">
        <v>30.91347760185105</v>
      </c>
      <c r="I383" s="4">
        <v>0</v>
      </c>
      <c r="J383" s="4">
        <v>0</v>
      </c>
      <c r="K383" s="2"/>
    </row>
    <row r="384" spans="1:11" ht="12.75">
      <c r="A384" s="3">
        <v>200201</v>
      </c>
      <c r="B384" s="1">
        <v>2002</v>
      </c>
      <c r="C384" s="1">
        <v>1</v>
      </c>
      <c r="D384" s="1">
        <v>12</v>
      </c>
      <c r="E384" s="4">
        <v>49.86714471619284</v>
      </c>
      <c r="F384" s="4">
        <v>24.676077770399246</v>
      </c>
      <c r="G384" s="4">
        <v>37.271611243296036</v>
      </c>
      <c r="H384" s="4">
        <v>27.728388756703957</v>
      </c>
      <c r="I384" s="4">
        <v>0</v>
      </c>
      <c r="J384" s="4">
        <v>0</v>
      </c>
      <c r="K384" s="2"/>
    </row>
    <row r="385" spans="1:11" ht="12.75">
      <c r="A385" s="3">
        <v>200201</v>
      </c>
      <c r="B385" s="1">
        <v>2002</v>
      </c>
      <c r="C385" s="1">
        <v>1</v>
      </c>
      <c r="D385" s="1">
        <v>13</v>
      </c>
      <c r="E385" s="4">
        <v>47.617699346950204</v>
      </c>
      <c r="F385" s="4">
        <v>23.802905818486103</v>
      </c>
      <c r="G385" s="4">
        <v>35.71030258271815</v>
      </c>
      <c r="H385" s="4">
        <v>29.289697417281847</v>
      </c>
      <c r="I385" s="4">
        <v>0</v>
      </c>
      <c r="J385" s="4">
        <v>0</v>
      </c>
      <c r="K385" s="2"/>
    </row>
    <row r="386" spans="1:11" ht="12.75">
      <c r="A386" s="3">
        <v>200201</v>
      </c>
      <c r="B386" s="1">
        <v>2002</v>
      </c>
      <c r="C386" s="1">
        <v>1</v>
      </c>
      <c r="D386" s="1">
        <v>14</v>
      </c>
      <c r="E386" s="4">
        <v>54.57529726719653</v>
      </c>
      <c r="F386" s="4">
        <v>31.08279111042289</v>
      </c>
      <c r="G386" s="4">
        <v>42.8290441888097</v>
      </c>
      <c r="H386" s="4">
        <v>22.17095581119029</v>
      </c>
      <c r="I386" s="4">
        <v>0</v>
      </c>
      <c r="J386" s="4">
        <v>0</v>
      </c>
      <c r="K386" s="2"/>
    </row>
    <row r="387" spans="1:11" ht="12.75">
      <c r="A387" s="3">
        <v>200201</v>
      </c>
      <c r="B387" s="1">
        <v>2002</v>
      </c>
      <c r="C387" s="1">
        <v>1</v>
      </c>
      <c r="D387" s="1">
        <v>15</v>
      </c>
      <c r="E387" s="4">
        <v>40.614807822303746</v>
      </c>
      <c r="F387" s="4">
        <v>23.40109109642684</v>
      </c>
      <c r="G387" s="4">
        <v>32.00794945936529</v>
      </c>
      <c r="H387" s="4">
        <v>32.99205054063471</v>
      </c>
      <c r="I387" s="4">
        <v>0</v>
      </c>
      <c r="J387" s="4">
        <v>0</v>
      </c>
      <c r="K387" s="2"/>
    </row>
    <row r="388" spans="1:11" ht="12.75">
      <c r="A388" s="3">
        <v>200201</v>
      </c>
      <c r="B388" s="1">
        <v>2002</v>
      </c>
      <c r="C388" s="1">
        <v>1</v>
      </c>
      <c r="D388" s="1">
        <v>16</v>
      </c>
      <c r="E388" s="4">
        <v>43.67133995813096</v>
      </c>
      <c r="F388" s="4">
        <v>24.363471497190368</v>
      </c>
      <c r="G388" s="4">
        <v>34.01740572766066</v>
      </c>
      <c r="H388" s="4">
        <v>30.982594272339334</v>
      </c>
      <c r="I388" s="4">
        <v>0</v>
      </c>
      <c r="J388" s="4">
        <v>0</v>
      </c>
      <c r="K388" s="2"/>
    </row>
    <row r="389" spans="1:11" ht="12.75">
      <c r="A389" s="3">
        <v>200201</v>
      </c>
      <c r="B389" s="1">
        <v>2002</v>
      </c>
      <c r="C389" s="1">
        <v>1</v>
      </c>
      <c r="D389" s="1">
        <v>17</v>
      </c>
      <c r="E389" s="4">
        <v>49.16758335839718</v>
      </c>
      <c r="F389" s="4">
        <v>22.66278747740531</v>
      </c>
      <c r="G389" s="4">
        <v>35.91518541790124</v>
      </c>
      <c r="H389" s="4">
        <v>29.08481458209875</v>
      </c>
      <c r="I389" s="4">
        <v>0</v>
      </c>
      <c r="J389" s="4">
        <v>0.0011956499081323011</v>
      </c>
      <c r="K389" s="2"/>
    </row>
    <row r="390" spans="1:11" ht="12.75">
      <c r="A390" s="3">
        <v>200201</v>
      </c>
      <c r="B390" s="1">
        <v>2002</v>
      </c>
      <c r="C390" s="1">
        <v>1</v>
      </c>
      <c r="D390" s="1">
        <v>18</v>
      </c>
      <c r="E390" s="4">
        <v>37.33905881021652</v>
      </c>
      <c r="F390" s="4">
        <v>18.933191189039007</v>
      </c>
      <c r="G390" s="4">
        <v>28.136124999627764</v>
      </c>
      <c r="H390" s="4">
        <v>36.86387500037223</v>
      </c>
      <c r="I390" s="4">
        <v>0</v>
      </c>
      <c r="J390" s="4">
        <v>0.02584817559982013</v>
      </c>
      <c r="K390" s="2"/>
    </row>
    <row r="391" spans="1:11" ht="12.75">
      <c r="A391" s="3">
        <v>200201</v>
      </c>
      <c r="B391" s="1">
        <v>2002</v>
      </c>
      <c r="C391" s="1">
        <v>1</v>
      </c>
      <c r="D391" s="1">
        <v>19</v>
      </c>
      <c r="E391" s="4">
        <v>37.73914933786766</v>
      </c>
      <c r="F391" s="4">
        <v>19.033927023992806</v>
      </c>
      <c r="G391" s="4">
        <v>28.38653818093023</v>
      </c>
      <c r="H391" s="4">
        <v>36.61346181906977</v>
      </c>
      <c r="I391" s="4">
        <v>0</v>
      </c>
      <c r="J391" s="4">
        <v>0.16749187782340558</v>
      </c>
      <c r="K391" s="2"/>
    </row>
    <row r="392" spans="1:11" ht="12.75">
      <c r="A392" s="3">
        <v>200201</v>
      </c>
      <c r="B392" s="1">
        <v>2002</v>
      </c>
      <c r="C392" s="1">
        <v>1</v>
      </c>
      <c r="D392" s="1">
        <v>20</v>
      </c>
      <c r="E392" s="4">
        <v>37.03199735563966</v>
      </c>
      <c r="F392" s="4">
        <v>23.79848961761001</v>
      </c>
      <c r="G392" s="4">
        <v>30.41524348662484</v>
      </c>
      <c r="H392" s="4">
        <v>34.58475651337516</v>
      </c>
      <c r="I392" s="4">
        <v>0</v>
      </c>
      <c r="J392" s="4">
        <v>0</v>
      </c>
      <c r="K392" s="2"/>
    </row>
    <row r="393" spans="1:11" ht="12.75">
      <c r="A393" s="3">
        <v>200201</v>
      </c>
      <c r="B393" s="1">
        <v>2002</v>
      </c>
      <c r="C393" s="1">
        <v>1</v>
      </c>
      <c r="D393" s="1">
        <v>21</v>
      </c>
      <c r="E393" s="4">
        <v>44.23539869390039</v>
      </c>
      <c r="F393" s="4">
        <v>24.587464898201063</v>
      </c>
      <c r="G393" s="4">
        <v>34.411431796050735</v>
      </c>
      <c r="H393" s="4">
        <v>30.58856820394927</v>
      </c>
      <c r="I393" s="4">
        <v>0</v>
      </c>
      <c r="J393" s="4">
        <v>0</v>
      </c>
      <c r="K393" s="2"/>
    </row>
    <row r="394" spans="1:11" ht="12.75">
      <c r="A394" s="3">
        <v>200201</v>
      </c>
      <c r="B394" s="1">
        <v>2002</v>
      </c>
      <c r="C394" s="1">
        <v>1</v>
      </c>
      <c r="D394" s="1">
        <v>22</v>
      </c>
      <c r="E394" s="4">
        <v>56.87003624083928</v>
      </c>
      <c r="F394" s="4">
        <v>29.069700335607443</v>
      </c>
      <c r="G394" s="4">
        <v>42.96986828822337</v>
      </c>
      <c r="H394" s="4">
        <v>22.030131711776633</v>
      </c>
      <c r="I394" s="4">
        <v>0</v>
      </c>
      <c r="J394" s="4">
        <v>0</v>
      </c>
      <c r="K394" s="2"/>
    </row>
    <row r="395" spans="1:11" ht="12.75">
      <c r="A395" s="3">
        <v>200201</v>
      </c>
      <c r="B395" s="1">
        <v>2002</v>
      </c>
      <c r="C395" s="1">
        <v>1</v>
      </c>
      <c r="D395" s="1">
        <v>23</v>
      </c>
      <c r="E395" s="4">
        <v>57.51965551846436</v>
      </c>
      <c r="F395" s="4">
        <v>38.467938619870225</v>
      </c>
      <c r="G395" s="4">
        <v>47.99379706916729</v>
      </c>
      <c r="H395" s="4">
        <v>17.006202930832707</v>
      </c>
      <c r="I395" s="4">
        <v>0</v>
      </c>
      <c r="J395" s="4">
        <v>0.0022692363813953766</v>
      </c>
      <c r="K395" s="2"/>
    </row>
    <row r="396" spans="1:11" ht="12.75">
      <c r="A396" s="3">
        <v>200201</v>
      </c>
      <c r="B396" s="1">
        <v>2002</v>
      </c>
      <c r="C396" s="1">
        <v>1</v>
      </c>
      <c r="D396" s="1">
        <v>24</v>
      </c>
      <c r="E396" s="4">
        <v>54.170442126327764</v>
      </c>
      <c r="F396" s="4">
        <v>22.69675321388051</v>
      </c>
      <c r="G396" s="4">
        <v>38.433597670104135</v>
      </c>
      <c r="H396" s="4">
        <v>26.566402329895862</v>
      </c>
      <c r="I396" s="4">
        <v>0</v>
      </c>
      <c r="J396" s="4">
        <v>0.05514640763052807</v>
      </c>
      <c r="K396" s="2"/>
    </row>
    <row r="397" spans="1:11" ht="12.75">
      <c r="A397" s="3">
        <v>200201</v>
      </c>
      <c r="B397" s="1">
        <v>2002</v>
      </c>
      <c r="C397" s="1">
        <v>1</v>
      </c>
      <c r="D397" s="1">
        <v>25</v>
      </c>
      <c r="E397" s="4">
        <v>45.275948530265715</v>
      </c>
      <c r="F397" s="4">
        <v>22.024329306242535</v>
      </c>
      <c r="G397" s="4">
        <v>33.65013891825413</v>
      </c>
      <c r="H397" s="4">
        <v>31.349861081745875</v>
      </c>
      <c r="I397" s="4">
        <v>0</v>
      </c>
      <c r="J397" s="4">
        <v>0</v>
      </c>
      <c r="K397" s="2"/>
    </row>
    <row r="398" spans="1:11" ht="12.75">
      <c r="A398" s="3">
        <v>200201</v>
      </c>
      <c r="B398" s="1">
        <v>2002</v>
      </c>
      <c r="C398" s="1">
        <v>1</v>
      </c>
      <c r="D398" s="1">
        <v>26</v>
      </c>
      <c r="E398" s="4">
        <v>57.50941160004645</v>
      </c>
      <c r="F398" s="4">
        <v>28.99794823843316</v>
      </c>
      <c r="G398" s="4">
        <v>43.25367991923981</v>
      </c>
      <c r="H398" s="4">
        <v>21.746320080760192</v>
      </c>
      <c r="I398" s="4">
        <v>0</v>
      </c>
      <c r="J398" s="4">
        <v>0</v>
      </c>
      <c r="K398" s="2"/>
    </row>
    <row r="399" spans="1:11" ht="12.75">
      <c r="A399" s="3">
        <v>200201</v>
      </c>
      <c r="B399" s="1">
        <v>2002</v>
      </c>
      <c r="C399" s="1">
        <v>1</v>
      </c>
      <c r="D399" s="1">
        <v>27</v>
      </c>
      <c r="E399" s="4">
        <v>63.929415233064034</v>
      </c>
      <c r="F399" s="4">
        <v>40.128078759056486</v>
      </c>
      <c r="G399" s="4">
        <v>52.02874699606026</v>
      </c>
      <c r="H399" s="4">
        <v>12.97125300393974</v>
      </c>
      <c r="I399" s="4">
        <v>0</v>
      </c>
      <c r="J399" s="4">
        <v>0</v>
      </c>
      <c r="K399" s="2"/>
    </row>
    <row r="400" spans="1:11" ht="12.75">
      <c r="A400" s="3">
        <v>200201</v>
      </c>
      <c r="B400" s="1">
        <v>2002</v>
      </c>
      <c r="C400" s="1">
        <v>1</v>
      </c>
      <c r="D400" s="1">
        <v>28</v>
      </c>
      <c r="E400" s="4">
        <v>64.00373128772605</v>
      </c>
      <c r="F400" s="4">
        <v>31.87176639101394</v>
      </c>
      <c r="G400" s="4">
        <v>47.937748839369995</v>
      </c>
      <c r="H400" s="4">
        <v>17.062251160629998</v>
      </c>
      <c r="I400" s="4">
        <v>0</v>
      </c>
      <c r="J400" s="4">
        <v>0</v>
      </c>
      <c r="K400" s="2"/>
    </row>
    <row r="401" spans="1:11" ht="12.75">
      <c r="A401" s="3">
        <v>200201</v>
      </c>
      <c r="B401" s="1">
        <v>2002</v>
      </c>
      <c r="C401" s="1">
        <v>1</v>
      </c>
      <c r="D401" s="1">
        <v>29</v>
      </c>
      <c r="E401" s="4">
        <v>54.18071284569503</v>
      </c>
      <c r="F401" s="4">
        <v>27.91147050853312</v>
      </c>
      <c r="G401" s="4">
        <v>41.04609167711408</v>
      </c>
      <c r="H401" s="4">
        <v>23.953908322885926</v>
      </c>
      <c r="I401" s="4">
        <v>0</v>
      </c>
      <c r="J401" s="4">
        <v>0.08136178601526461</v>
      </c>
      <c r="K401" s="2"/>
    </row>
    <row r="402" spans="1:11" ht="12.75">
      <c r="A402" s="3">
        <v>200201</v>
      </c>
      <c r="B402" s="1">
        <v>2002</v>
      </c>
      <c r="C402" s="1">
        <v>1</v>
      </c>
      <c r="D402" s="1">
        <v>30</v>
      </c>
      <c r="E402" s="4">
        <v>33.92476080152706</v>
      </c>
      <c r="F402" s="4">
        <v>27.766408881239037</v>
      </c>
      <c r="G402" s="4">
        <v>30.84558484138305</v>
      </c>
      <c r="H402" s="4">
        <v>34.15441515861695</v>
      </c>
      <c r="I402" s="4">
        <v>0</v>
      </c>
      <c r="J402" s="4">
        <v>0.5501706029320238</v>
      </c>
      <c r="K402" s="2"/>
    </row>
    <row r="403" spans="1:11" ht="12.75">
      <c r="A403" s="3">
        <v>200201</v>
      </c>
      <c r="B403" s="1">
        <v>2002</v>
      </c>
      <c r="C403" s="1">
        <v>1</v>
      </c>
      <c r="D403" s="1">
        <v>31</v>
      </c>
      <c r="E403" s="4">
        <v>33.58854884770807</v>
      </c>
      <c r="F403" s="4">
        <v>28.430363688882668</v>
      </c>
      <c r="G403" s="4">
        <v>31.00945626829537</v>
      </c>
      <c r="H403" s="4">
        <v>33.99054373170463</v>
      </c>
      <c r="I403" s="4">
        <v>0</v>
      </c>
      <c r="J403" s="4">
        <v>1.009573477780524</v>
      </c>
      <c r="K403" s="2"/>
    </row>
    <row r="404" spans="1:11" ht="12.75">
      <c r="A404" s="3">
        <v>200202</v>
      </c>
      <c r="B404" s="1">
        <v>2002</v>
      </c>
      <c r="C404" s="1">
        <v>2</v>
      </c>
      <c r="D404" s="1">
        <v>1</v>
      </c>
      <c r="E404" s="4">
        <v>34.56498187958036</v>
      </c>
      <c r="F404" s="4">
        <v>23.208133194762496</v>
      </c>
      <c r="G404" s="4">
        <v>28.886557537171427</v>
      </c>
      <c r="H404" s="4">
        <v>36.11344246282857</v>
      </c>
      <c r="I404" s="4">
        <v>0</v>
      </c>
      <c r="J404" s="4">
        <v>0.048200822491356696</v>
      </c>
      <c r="K404" s="2"/>
    </row>
    <row r="405" spans="1:11" ht="12.75">
      <c r="A405" s="3">
        <v>200202</v>
      </c>
      <c r="B405" s="1">
        <v>2002</v>
      </c>
      <c r="C405" s="1">
        <v>2</v>
      </c>
      <c r="D405" s="1">
        <v>2</v>
      </c>
      <c r="E405" s="4">
        <v>35.71554365725755</v>
      </c>
      <c r="F405" s="4">
        <v>20.43871069566331</v>
      </c>
      <c r="G405" s="4">
        <v>28.07712717646043</v>
      </c>
      <c r="H405" s="4">
        <v>36.92287282353957</v>
      </c>
      <c r="I405" s="4">
        <v>0</v>
      </c>
      <c r="J405" s="4">
        <v>0</v>
      </c>
      <c r="K405" s="2"/>
    </row>
    <row r="406" spans="1:11" ht="12.75">
      <c r="A406" s="3">
        <v>200202</v>
      </c>
      <c r="B406" s="1">
        <v>2002</v>
      </c>
      <c r="C406" s="1">
        <v>2</v>
      </c>
      <c r="D406" s="1">
        <v>3</v>
      </c>
      <c r="E406" s="4">
        <v>44.266472905729145</v>
      </c>
      <c r="F406" s="4">
        <v>23.45091703915023</v>
      </c>
      <c r="G406" s="4">
        <v>33.85869497243969</v>
      </c>
      <c r="H406" s="4">
        <v>31.14130502756031</v>
      </c>
      <c r="I406" s="4">
        <v>0</v>
      </c>
      <c r="J406" s="4">
        <v>0</v>
      </c>
      <c r="K406" s="2"/>
    </row>
    <row r="407" spans="1:11" ht="12.75">
      <c r="A407" s="3">
        <v>200202</v>
      </c>
      <c r="B407" s="1">
        <v>2002</v>
      </c>
      <c r="C407" s="1">
        <v>2</v>
      </c>
      <c r="D407" s="1">
        <v>4</v>
      </c>
      <c r="E407" s="4">
        <v>43.97538779484766</v>
      </c>
      <c r="F407" s="4">
        <v>16.227769356985668</v>
      </c>
      <c r="G407" s="4">
        <v>30.10157857591667</v>
      </c>
      <c r="H407" s="4">
        <v>34.89842142408333</v>
      </c>
      <c r="I407" s="4">
        <v>0</v>
      </c>
      <c r="J407" s="4">
        <v>0</v>
      </c>
      <c r="K407" s="2"/>
    </row>
    <row r="408" spans="1:11" ht="12.75">
      <c r="A408" s="3">
        <v>200202</v>
      </c>
      <c r="B408" s="1">
        <v>2002</v>
      </c>
      <c r="C408" s="1">
        <v>2</v>
      </c>
      <c r="D408" s="1">
        <v>5</v>
      </c>
      <c r="E408" s="4">
        <v>33.05649342334482</v>
      </c>
      <c r="F408" s="4">
        <v>17.37941508416987</v>
      </c>
      <c r="G408" s="4">
        <v>25.217954253757345</v>
      </c>
      <c r="H408" s="4">
        <v>39.78204574624266</v>
      </c>
      <c r="I408" s="4">
        <v>0</v>
      </c>
      <c r="J408" s="4">
        <v>0</v>
      </c>
      <c r="K408" s="2"/>
    </row>
    <row r="409" spans="1:11" ht="12.75">
      <c r="A409" s="3">
        <v>200202</v>
      </c>
      <c r="B409" s="1">
        <v>2002</v>
      </c>
      <c r="C409" s="1">
        <v>2</v>
      </c>
      <c r="D409" s="1">
        <v>6</v>
      </c>
      <c r="E409" s="4">
        <v>39.747663106110906</v>
      </c>
      <c r="F409" s="4">
        <v>26.732526525495146</v>
      </c>
      <c r="G409" s="4">
        <v>33.24009481580303</v>
      </c>
      <c r="H409" s="4">
        <v>31.759905184196967</v>
      </c>
      <c r="I409" s="4">
        <v>0</v>
      </c>
      <c r="J409" s="4">
        <v>0.005978249540661507</v>
      </c>
      <c r="K409" s="2"/>
    </row>
    <row r="410" spans="1:11" ht="12.75">
      <c r="A410" s="3">
        <v>200202</v>
      </c>
      <c r="B410" s="1">
        <v>2002</v>
      </c>
      <c r="C410" s="1">
        <v>2</v>
      </c>
      <c r="D410" s="1">
        <v>7</v>
      </c>
      <c r="E410" s="4">
        <v>38.55751334836172</v>
      </c>
      <c r="F410" s="4">
        <v>27.03761959923647</v>
      </c>
      <c r="G410" s="4">
        <v>32.797566473799094</v>
      </c>
      <c r="H410" s="4">
        <v>32.202433526200906</v>
      </c>
      <c r="I410" s="4">
        <v>0</v>
      </c>
      <c r="J410" s="4">
        <v>0.0011956499081323011</v>
      </c>
      <c r="K410" s="2"/>
    </row>
    <row r="411" spans="1:11" ht="12.75">
      <c r="A411" s="3">
        <v>200202</v>
      </c>
      <c r="B411" s="1">
        <v>2002</v>
      </c>
      <c r="C411" s="1">
        <v>2</v>
      </c>
      <c r="D411" s="1">
        <v>8</v>
      </c>
      <c r="E411" s="4">
        <v>44.25896566202812</v>
      </c>
      <c r="F411" s="4">
        <v>28.808849673475102</v>
      </c>
      <c r="G411" s="4">
        <v>36.533907667751606</v>
      </c>
      <c r="H411" s="4">
        <v>28.46609233224839</v>
      </c>
      <c r="I411" s="4">
        <v>0</v>
      </c>
      <c r="J411" s="4">
        <v>0</v>
      </c>
      <c r="K411" s="2"/>
    </row>
    <row r="412" spans="1:11" ht="12.75">
      <c r="A412" s="3">
        <v>200202</v>
      </c>
      <c r="B412" s="1">
        <v>2002</v>
      </c>
      <c r="C412" s="1">
        <v>2</v>
      </c>
      <c r="D412" s="1">
        <v>9</v>
      </c>
      <c r="E412" s="4">
        <v>58.10077454743619</v>
      </c>
      <c r="F412" s="4">
        <v>32.013290292993936</v>
      </c>
      <c r="G412" s="4">
        <v>45.057032420215066</v>
      </c>
      <c r="H412" s="4">
        <v>19.942967579784938</v>
      </c>
      <c r="I412" s="4">
        <v>0</v>
      </c>
      <c r="J412" s="4">
        <v>0.0017232117066546754</v>
      </c>
      <c r="K412" s="2"/>
    </row>
    <row r="413" spans="1:11" ht="12.75">
      <c r="A413" s="3">
        <v>200202</v>
      </c>
      <c r="B413" s="1">
        <v>2002</v>
      </c>
      <c r="C413" s="1">
        <v>2</v>
      </c>
      <c r="D413" s="1">
        <v>10</v>
      </c>
      <c r="E413" s="4">
        <v>49.59970995417038</v>
      </c>
      <c r="F413" s="4">
        <v>33.52069479972246</v>
      </c>
      <c r="G413" s="4">
        <v>41.56020237694642</v>
      </c>
      <c r="H413" s="4">
        <v>23.43979762305358</v>
      </c>
      <c r="I413" s="4">
        <v>0</v>
      </c>
      <c r="J413" s="4">
        <v>0.04141324383801506</v>
      </c>
      <c r="K413" s="2"/>
    </row>
    <row r="414" spans="1:11" ht="12.75">
      <c r="A414" s="3">
        <v>200202</v>
      </c>
      <c r="B414" s="1">
        <v>2002</v>
      </c>
      <c r="C414" s="1">
        <v>2</v>
      </c>
      <c r="D414" s="1">
        <v>11</v>
      </c>
      <c r="E414" s="4">
        <v>39.651626370943006</v>
      </c>
      <c r="F414" s="4">
        <v>17.331352048337</v>
      </c>
      <c r="G414" s="4">
        <v>28.491489209640005</v>
      </c>
      <c r="H414" s="4">
        <v>36.50851079035999</v>
      </c>
      <c r="I414" s="4">
        <v>0</v>
      </c>
      <c r="J414" s="4">
        <v>0</v>
      </c>
      <c r="K414" s="2"/>
    </row>
    <row r="415" spans="1:11" ht="12.75">
      <c r="A415" s="3">
        <v>200202</v>
      </c>
      <c r="B415" s="1">
        <v>2002</v>
      </c>
      <c r="C415" s="1">
        <v>2</v>
      </c>
      <c r="D415" s="1">
        <v>12</v>
      </c>
      <c r="E415" s="4">
        <v>48.77307636186046</v>
      </c>
      <c r="F415" s="4">
        <v>19.63648979032724</v>
      </c>
      <c r="G415" s="4">
        <v>34.20478307609385</v>
      </c>
      <c r="H415" s="4">
        <v>30.795216923906146</v>
      </c>
      <c r="I415" s="4">
        <v>0</v>
      </c>
      <c r="J415" s="4">
        <v>0</v>
      </c>
      <c r="K415" s="2"/>
    </row>
    <row r="416" spans="1:11" ht="12.75">
      <c r="A416" s="3">
        <v>200202</v>
      </c>
      <c r="B416" s="1">
        <v>2002</v>
      </c>
      <c r="C416" s="1">
        <v>2</v>
      </c>
      <c r="D416" s="1">
        <v>13</v>
      </c>
      <c r="E416" s="4">
        <v>47.9830171317624</v>
      </c>
      <c r="F416" s="4">
        <v>21.381177991060394</v>
      </c>
      <c r="G416" s="4">
        <v>34.682097561411396</v>
      </c>
      <c r="H416" s="4">
        <v>30.317902438588604</v>
      </c>
      <c r="I416" s="4">
        <v>0</v>
      </c>
      <c r="J416" s="4">
        <v>0</v>
      </c>
      <c r="K416" s="2"/>
    </row>
    <row r="417" spans="1:11" ht="12.75">
      <c r="A417" s="3">
        <v>200202</v>
      </c>
      <c r="B417" s="1">
        <v>2002</v>
      </c>
      <c r="C417" s="1">
        <v>2</v>
      </c>
      <c r="D417" s="1">
        <v>14</v>
      </c>
      <c r="E417" s="4">
        <v>49.016944155755205</v>
      </c>
      <c r="F417" s="4">
        <v>23.67595567718554</v>
      </c>
      <c r="G417" s="4">
        <v>36.34644991647038</v>
      </c>
      <c r="H417" s="4">
        <v>28.653550083529623</v>
      </c>
      <c r="I417" s="4">
        <v>0</v>
      </c>
      <c r="J417" s="4">
        <v>0</v>
      </c>
      <c r="K417" s="2"/>
    </row>
    <row r="418" spans="1:11" ht="12.75">
      <c r="A418" s="3">
        <v>200202</v>
      </c>
      <c r="B418" s="1">
        <v>2002</v>
      </c>
      <c r="C418" s="1">
        <v>2</v>
      </c>
      <c r="D418" s="1">
        <v>15</v>
      </c>
      <c r="E418" s="4">
        <v>54.24390650637713</v>
      </c>
      <c r="F418" s="4">
        <v>31.169390933536626</v>
      </c>
      <c r="G418" s="4">
        <v>42.70664871995688</v>
      </c>
      <c r="H418" s="4">
        <v>22.29335128004312</v>
      </c>
      <c r="I418" s="4">
        <v>0</v>
      </c>
      <c r="J418" s="4">
        <v>0</v>
      </c>
      <c r="K418" s="2"/>
    </row>
    <row r="419" spans="1:11" ht="12.75">
      <c r="A419" s="3">
        <v>200202</v>
      </c>
      <c r="B419" s="1">
        <v>2002</v>
      </c>
      <c r="C419" s="1">
        <v>2</v>
      </c>
      <c r="D419" s="1">
        <v>16</v>
      </c>
      <c r="E419" s="4">
        <v>51.153492014806034</v>
      </c>
      <c r="F419" s="4">
        <v>29.6062553415781</v>
      </c>
      <c r="G419" s="4">
        <v>40.37987367819207</v>
      </c>
      <c r="H419" s="4">
        <v>24.62012632180793</v>
      </c>
      <c r="I419" s="4">
        <v>0</v>
      </c>
      <c r="J419" s="4">
        <v>0</v>
      </c>
      <c r="K419" s="2"/>
    </row>
    <row r="420" spans="1:11" ht="12.75">
      <c r="A420" s="3">
        <v>200202</v>
      </c>
      <c r="B420" s="1">
        <v>2002</v>
      </c>
      <c r="C420" s="1">
        <v>2</v>
      </c>
      <c r="D420" s="1">
        <v>17</v>
      </c>
      <c r="E420" s="4">
        <v>56.12992504667832</v>
      </c>
      <c r="F420" s="4">
        <v>22.36234883520096</v>
      </c>
      <c r="G420" s="4">
        <v>39.24613694093964</v>
      </c>
      <c r="H420" s="4">
        <v>25.753863059060357</v>
      </c>
      <c r="I420" s="4">
        <v>0</v>
      </c>
      <c r="J420" s="4">
        <v>0</v>
      </c>
      <c r="K420" s="2"/>
    </row>
    <row r="421" spans="1:11" ht="12.75">
      <c r="A421" s="3">
        <v>200202</v>
      </c>
      <c r="B421" s="1">
        <v>2002</v>
      </c>
      <c r="C421" s="1">
        <v>2</v>
      </c>
      <c r="D421" s="1">
        <v>18</v>
      </c>
      <c r="E421" s="4">
        <v>61.13092561545403</v>
      </c>
      <c r="F421" s="4">
        <v>34.41618896456021</v>
      </c>
      <c r="G421" s="4">
        <v>47.77355729000712</v>
      </c>
      <c r="H421" s="4">
        <v>17.22644270999288</v>
      </c>
      <c r="I421" s="4">
        <v>0</v>
      </c>
      <c r="J421" s="4">
        <v>0.02332352617112704</v>
      </c>
      <c r="K421" s="2"/>
    </row>
    <row r="422" spans="1:11" ht="12.75">
      <c r="A422" s="3">
        <v>200202</v>
      </c>
      <c r="B422" s="1">
        <v>2002</v>
      </c>
      <c r="C422" s="1">
        <v>2</v>
      </c>
      <c r="D422" s="1">
        <v>19</v>
      </c>
      <c r="E422" s="4">
        <v>62.52258575559321</v>
      </c>
      <c r="F422" s="4">
        <v>41.196733857639316</v>
      </c>
      <c r="G422" s="4">
        <v>51.85965980661626</v>
      </c>
      <c r="H422" s="4">
        <v>13.14034019338374</v>
      </c>
      <c r="I422" s="4">
        <v>0</v>
      </c>
      <c r="J422" s="4">
        <v>0.3534983576973815</v>
      </c>
      <c r="K422" s="2"/>
    </row>
    <row r="423" spans="1:11" ht="12.75">
      <c r="A423" s="3">
        <v>200202</v>
      </c>
      <c r="B423" s="1">
        <v>2002</v>
      </c>
      <c r="C423" s="1">
        <v>2</v>
      </c>
      <c r="D423" s="1">
        <v>20</v>
      </c>
      <c r="E423" s="4">
        <v>59.66282618988771</v>
      </c>
      <c r="F423" s="4">
        <v>38.29859235458251</v>
      </c>
      <c r="G423" s="4">
        <v>48.98070927223511</v>
      </c>
      <c r="H423" s="4">
        <v>16.01929072776489</v>
      </c>
      <c r="I423" s="4">
        <v>0</v>
      </c>
      <c r="J423" s="4">
        <v>0.3175562298806763</v>
      </c>
      <c r="K423" s="2"/>
    </row>
    <row r="424" spans="1:11" ht="12.75">
      <c r="A424" s="3">
        <v>200202</v>
      </c>
      <c r="B424" s="1">
        <v>2002</v>
      </c>
      <c r="C424" s="1">
        <v>2</v>
      </c>
      <c r="D424" s="1">
        <v>21</v>
      </c>
      <c r="E424" s="4">
        <v>49.88979449627615</v>
      </c>
      <c r="F424" s="4">
        <v>31.839968553552765</v>
      </c>
      <c r="G424" s="4">
        <v>40.86488152491446</v>
      </c>
      <c r="H424" s="4">
        <v>24.13511847508554</v>
      </c>
      <c r="I424" s="4">
        <v>0</v>
      </c>
      <c r="J424" s="4">
        <v>0</v>
      </c>
      <c r="K424" s="2"/>
    </row>
    <row r="425" spans="1:11" ht="12.75">
      <c r="A425" s="3">
        <v>200202</v>
      </c>
      <c r="B425" s="1">
        <v>2002</v>
      </c>
      <c r="C425" s="1">
        <v>2</v>
      </c>
      <c r="D425" s="1">
        <v>22</v>
      </c>
      <c r="E425" s="4">
        <v>46.6062553415781</v>
      </c>
      <c r="F425" s="4">
        <v>25.88043500918677</v>
      </c>
      <c r="G425" s="4">
        <v>36.24334517538243</v>
      </c>
      <c r="H425" s="4">
        <v>28.756654824617563</v>
      </c>
      <c r="I425" s="4">
        <v>0</v>
      </c>
      <c r="J425" s="4">
        <v>0</v>
      </c>
      <c r="K425" s="2"/>
    </row>
    <row r="426" spans="1:11" ht="12.75">
      <c r="A426" s="3">
        <v>200202</v>
      </c>
      <c r="B426" s="1">
        <v>2002</v>
      </c>
      <c r="C426" s="1">
        <v>2</v>
      </c>
      <c r="D426" s="1">
        <v>23</v>
      </c>
      <c r="E426" s="4">
        <v>50.20620948217588</v>
      </c>
      <c r="F426" s="4">
        <v>30.760747925159837</v>
      </c>
      <c r="G426" s="4">
        <v>40.483478703667856</v>
      </c>
      <c r="H426" s="4">
        <v>24.51652129633214</v>
      </c>
      <c r="I426" s="4">
        <v>0</v>
      </c>
      <c r="J426" s="4">
        <v>0</v>
      </c>
      <c r="K426" s="2"/>
    </row>
    <row r="427" spans="1:11" ht="12.75">
      <c r="A427" s="3">
        <v>200202</v>
      </c>
      <c r="B427" s="1">
        <v>2002</v>
      </c>
      <c r="C427" s="1">
        <v>2</v>
      </c>
      <c r="D427" s="1">
        <v>24</v>
      </c>
      <c r="E427" s="4">
        <v>65.37856936532374</v>
      </c>
      <c r="F427" s="4">
        <v>38.1627234529152</v>
      </c>
      <c r="G427" s="4">
        <v>51.77064640911947</v>
      </c>
      <c r="H427" s="4">
        <v>13.22935359088053</v>
      </c>
      <c r="I427" s="4">
        <v>0</v>
      </c>
      <c r="J427" s="4">
        <v>0</v>
      </c>
      <c r="K427" s="2"/>
    </row>
    <row r="428" spans="1:11" ht="12.75">
      <c r="A428" s="3">
        <v>200202</v>
      </c>
      <c r="B428" s="1">
        <v>2002</v>
      </c>
      <c r="C428" s="1">
        <v>2</v>
      </c>
      <c r="D428" s="1">
        <v>25</v>
      </c>
      <c r="E428" s="4">
        <v>68.02813801893339</v>
      </c>
      <c r="F428" s="4">
        <v>28.07905386693031</v>
      </c>
      <c r="G428" s="4">
        <v>48.05359594293185</v>
      </c>
      <c r="H428" s="4">
        <v>16.946404057068154</v>
      </c>
      <c r="I428" s="4">
        <v>0</v>
      </c>
      <c r="J428" s="4">
        <v>0</v>
      </c>
      <c r="K428" s="2"/>
    </row>
    <row r="429" spans="1:11" ht="12.75">
      <c r="A429" s="3">
        <v>200202</v>
      </c>
      <c r="B429" s="1">
        <v>2002</v>
      </c>
      <c r="C429" s="1">
        <v>2</v>
      </c>
      <c r="D429" s="1">
        <v>26</v>
      </c>
      <c r="E429" s="4">
        <v>31.091260210417232</v>
      </c>
      <c r="F429" s="4">
        <v>11.37567784067729</v>
      </c>
      <c r="G429" s="4">
        <v>21.233469025547258</v>
      </c>
      <c r="H429" s="4">
        <v>43.766530974452735</v>
      </c>
      <c r="I429" s="4">
        <v>0</v>
      </c>
      <c r="J429" s="4">
        <v>0.013405864643294255</v>
      </c>
      <c r="K429" s="2"/>
    </row>
    <row r="430" spans="1:11" ht="12.75">
      <c r="A430" s="3">
        <v>200202</v>
      </c>
      <c r="B430" s="1">
        <v>2002</v>
      </c>
      <c r="C430" s="1">
        <v>2</v>
      </c>
      <c r="D430" s="1">
        <v>27</v>
      </c>
      <c r="E430" s="4">
        <v>21.240175218651075</v>
      </c>
      <c r="F430" s="4">
        <v>10.535792667855834</v>
      </c>
      <c r="G430" s="4">
        <v>15.887983943253456</v>
      </c>
      <c r="H430" s="4">
        <v>49.11201605674654</v>
      </c>
      <c r="I430" s="4">
        <v>0</v>
      </c>
      <c r="J430" s="4">
        <v>0</v>
      </c>
      <c r="K430" s="2"/>
    </row>
    <row r="431" spans="1:11" ht="12.75">
      <c r="A431" s="3">
        <v>200202</v>
      </c>
      <c r="B431" s="1">
        <v>2002</v>
      </c>
      <c r="C431" s="1">
        <v>2</v>
      </c>
      <c r="D431" s="1">
        <v>28</v>
      </c>
      <c r="E431" s="4">
        <v>33.59702390346894</v>
      </c>
      <c r="F431" s="4">
        <v>12.790020517615668</v>
      </c>
      <c r="G431" s="4">
        <v>23.1935222105423</v>
      </c>
      <c r="H431" s="4">
        <v>41.8064777894577</v>
      </c>
      <c r="I431" s="4">
        <v>0</v>
      </c>
      <c r="J431" s="4">
        <v>0</v>
      </c>
      <c r="K431" s="2"/>
    </row>
    <row r="432" spans="1:11" ht="12.75">
      <c r="A432" s="3">
        <v>200203</v>
      </c>
      <c r="B432" s="1">
        <v>2002</v>
      </c>
      <c r="C432" s="1">
        <v>3</v>
      </c>
      <c r="D432" s="1">
        <v>1</v>
      </c>
      <c r="E432" s="4">
        <v>44.75320196897641</v>
      </c>
      <c r="F432" s="4">
        <v>24.11294217844072</v>
      </c>
      <c r="G432" s="4">
        <v>34.433072073708566</v>
      </c>
      <c r="H432" s="4">
        <v>30.566927926291434</v>
      </c>
      <c r="I432" s="4">
        <v>0</v>
      </c>
      <c r="J432" s="4">
        <v>0.03791065754640286</v>
      </c>
      <c r="K432" s="2"/>
    </row>
    <row r="433" spans="1:11" ht="12.75">
      <c r="A433" s="3">
        <v>200203</v>
      </c>
      <c r="B433" s="1">
        <v>2002</v>
      </c>
      <c r="C433" s="1">
        <v>3</v>
      </c>
      <c r="D433" s="1">
        <v>2</v>
      </c>
      <c r="E433" s="4">
        <v>39.94912882025199</v>
      </c>
      <c r="F433" s="4">
        <v>20.004815237233068</v>
      </c>
      <c r="G433" s="4">
        <v>29.97697202874253</v>
      </c>
      <c r="H433" s="4">
        <v>35.02302797125747</v>
      </c>
      <c r="I433" s="4">
        <v>0</v>
      </c>
      <c r="J433" s="4">
        <v>0.3923605085033457</v>
      </c>
      <c r="K433" s="2"/>
    </row>
    <row r="434" spans="1:11" ht="12.75">
      <c r="A434" s="3">
        <v>200203</v>
      </c>
      <c r="B434" s="1">
        <v>2002</v>
      </c>
      <c r="C434" s="1">
        <v>3</v>
      </c>
      <c r="D434" s="1">
        <v>3</v>
      </c>
      <c r="E434" s="4">
        <v>21.967156925514203</v>
      </c>
      <c r="F434" s="4">
        <v>4.832455354085209</v>
      </c>
      <c r="G434" s="4">
        <v>13.399806139799708</v>
      </c>
      <c r="H434" s="4">
        <v>51.60019386020029</v>
      </c>
      <c r="I434" s="4">
        <v>0</v>
      </c>
      <c r="J434" s="4">
        <v>0.08398851728214551</v>
      </c>
      <c r="K434" s="2"/>
    </row>
    <row r="435" spans="1:11" ht="12.75">
      <c r="A435" s="3">
        <v>200203</v>
      </c>
      <c r="B435" s="1">
        <v>2002</v>
      </c>
      <c r="C435" s="1">
        <v>3</v>
      </c>
      <c r="D435" s="1">
        <v>4</v>
      </c>
      <c r="E435" s="4">
        <v>22.147914439458145</v>
      </c>
      <c r="F435" s="4">
        <v>-1.5472366732279361</v>
      </c>
      <c r="G435" s="4">
        <v>10.300338883115105</v>
      </c>
      <c r="H435" s="4">
        <v>54.6996611168849</v>
      </c>
      <c r="I435" s="4">
        <v>0</v>
      </c>
      <c r="J435" s="4">
        <v>0</v>
      </c>
      <c r="K435" s="2"/>
    </row>
    <row r="436" spans="1:11" ht="12.75">
      <c r="A436" s="3">
        <v>200203</v>
      </c>
      <c r="B436" s="1">
        <v>2002</v>
      </c>
      <c r="C436" s="1">
        <v>3</v>
      </c>
      <c r="D436" s="1">
        <v>5</v>
      </c>
      <c r="E436" s="4">
        <v>39.47557391255148</v>
      </c>
      <c r="F436" s="4">
        <v>8.549005535884982</v>
      </c>
      <c r="G436" s="4">
        <v>24.01228972421823</v>
      </c>
      <c r="H436" s="4">
        <v>40.987710275781765</v>
      </c>
      <c r="I436" s="4">
        <v>0</v>
      </c>
      <c r="J436" s="4">
        <v>0</v>
      </c>
      <c r="K436" s="2"/>
    </row>
    <row r="437" spans="1:11" ht="12.75">
      <c r="A437" s="3">
        <v>200203</v>
      </c>
      <c r="B437" s="1">
        <v>2002</v>
      </c>
      <c r="C437" s="1">
        <v>3</v>
      </c>
      <c r="D437" s="1">
        <v>6</v>
      </c>
      <c r="E437" s="4">
        <v>57.634682215187794</v>
      </c>
      <c r="F437" s="4">
        <v>33.841814841174596</v>
      </c>
      <c r="G437" s="4">
        <v>45.7382485281812</v>
      </c>
      <c r="H437" s="4">
        <v>19.2617514718188</v>
      </c>
      <c r="I437" s="4">
        <v>0</v>
      </c>
      <c r="J437" s="4">
        <v>0</v>
      </c>
      <c r="K437" s="2"/>
    </row>
    <row r="438" spans="1:11" ht="12.75">
      <c r="A438" s="3">
        <v>200203</v>
      </c>
      <c r="B438" s="1">
        <v>2002</v>
      </c>
      <c r="C438" s="1">
        <v>3</v>
      </c>
      <c r="D438" s="1">
        <v>7</v>
      </c>
      <c r="E438" s="4">
        <v>58.71469793841142</v>
      </c>
      <c r="F438" s="4">
        <v>30.720320182008223</v>
      </c>
      <c r="G438" s="4">
        <v>44.71750906020982</v>
      </c>
      <c r="H438" s="4">
        <v>20.28249093979018</v>
      </c>
      <c r="I438" s="4">
        <v>0</v>
      </c>
      <c r="J438" s="4">
        <v>0</v>
      </c>
      <c r="K438" s="2"/>
    </row>
    <row r="439" spans="1:11" ht="12.75">
      <c r="A439" s="3">
        <v>200203</v>
      </c>
      <c r="B439" s="1">
        <v>2002</v>
      </c>
      <c r="C439" s="1">
        <v>3</v>
      </c>
      <c r="D439" s="1">
        <v>8</v>
      </c>
      <c r="E439" s="4">
        <v>64.77123007423863</v>
      </c>
      <c r="F439" s="4">
        <v>32.81920972934019</v>
      </c>
      <c r="G439" s="4">
        <v>48.79521990178941</v>
      </c>
      <c r="H439" s="4">
        <v>16.20478009821059</v>
      </c>
      <c r="I439" s="4">
        <v>0</v>
      </c>
      <c r="J439" s="4">
        <v>0.043080292666366884</v>
      </c>
      <c r="K439" s="2"/>
    </row>
    <row r="440" spans="1:11" ht="12.75">
      <c r="A440" s="3">
        <v>200203</v>
      </c>
      <c r="B440" s="1">
        <v>2002</v>
      </c>
      <c r="C440" s="1">
        <v>3</v>
      </c>
      <c r="D440" s="1">
        <v>9</v>
      </c>
      <c r="E440" s="4">
        <v>62.4838762510832</v>
      </c>
      <c r="F440" s="4">
        <v>20.92660708914889</v>
      </c>
      <c r="G440" s="4">
        <v>41.705241670116045</v>
      </c>
      <c r="H440" s="4">
        <v>23.29475832988395</v>
      </c>
      <c r="I440" s="4">
        <v>0</v>
      </c>
      <c r="J440" s="4">
        <v>0.32564490528842294</v>
      </c>
      <c r="K440" s="2"/>
    </row>
    <row r="441" spans="1:11" ht="12.75">
      <c r="A441" s="3">
        <v>200203</v>
      </c>
      <c r="B441" s="1">
        <v>2002</v>
      </c>
      <c r="C441" s="1">
        <v>3</v>
      </c>
      <c r="D441" s="1">
        <v>10</v>
      </c>
      <c r="E441" s="4">
        <v>37.6619864268081</v>
      </c>
      <c r="F441" s="4">
        <v>20.5734122670923</v>
      </c>
      <c r="G441" s="4">
        <v>29.1176993469502</v>
      </c>
      <c r="H441" s="4">
        <v>35.882300653049796</v>
      </c>
      <c r="I441" s="4">
        <v>0</v>
      </c>
      <c r="J441" s="4">
        <v>0</v>
      </c>
      <c r="K441" s="2"/>
    </row>
    <row r="442" spans="1:11" ht="12.75">
      <c r="A442" s="3">
        <v>200203</v>
      </c>
      <c r="B442" s="1">
        <v>2002</v>
      </c>
      <c r="C442" s="1">
        <v>3</v>
      </c>
      <c r="D442" s="1">
        <v>11</v>
      </c>
      <c r="E442" s="4">
        <v>50.16569835829296</v>
      </c>
      <c r="F442" s="4">
        <v>26.131732621817758</v>
      </c>
      <c r="G442" s="4">
        <v>38.14871549005536</v>
      </c>
      <c r="H442" s="4">
        <v>26.85128450994464</v>
      </c>
      <c r="I442" s="4">
        <v>0</v>
      </c>
      <c r="J442" s="4">
        <v>0</v>
      </c>
      <c r="K442" s="2"/>
    </row>
    <row r="443" spans="1:11" ht="12.75">
      <c r="A443" s="3">
        <v>200203</v>
      </c>
      <c r="B443" s="1">
        <v>2002</v>
      </c>
      <c r="C443" s="1">
        <v>3</v>
      </c>
      <c r="D443" s="1">
        <v>12</v>
      </c>
      <c r="E443" s="4">
        <v>49.342757341226715</v>
      </c>
      <c r="F443" s="4">
        <v>25.531016143105155</v>
      </c>
      <c r="G443" s="4">
        <v>37.43688674216593</v>
      </c>
      <c r="H443" s="4">
        <v>27.56311325783407</v>
      </c>
      <c r="I443" s="4">
        <v>0</v>
      </c>
      <c r="J443" s="4">
        <v>0</v>
      </c>
      <c r="K443" s="2"/>
    </row>
    <row r="444" spans="1:11" ht="12.75">
      <c r="A444" s="3">
        <v>200203</v>
      </c>
      <c r="B444" s="1">
        <v>2002</v>
      </c>
      <c r="C444" s="1">
        <v>3</v>
      </c>
      <c r="D444" s="1">
        <v>13</v>
      </c>
      <c r="E444" s="4">
        <v>60.13281657132477</v>
      </c>
      <c r="F444" s="4">
        <v>28.835069935588386</v>
      </c>
      <c r="G444" s="4">
        <v>44.48394325345657</v>
      </c>
      <c r="H444" s="4">
        <v>20.51605674654342</v>
      </c>
      <c r="I444" s="4">
        <v>0</v>
      </c>
      <c r="J444" s="4">
        <v>0</v>
      </c>
      <c r="K444" s="2"/>
    </row>
    <row r="445" spans="1:11" ht="12.75">
      <c r="A445" s="3">
        <v>200203</v>
      </c>
      <c r="B445" s="1">
        <v>2002</v>
      </c>
      <c r="C445" s="1">
        <v>3</v>
      </c>
      <c r="D445" s="1">
        <v>14</v>
      </c>
      <c r="E445" s="4">
        <v>74.76460726186612</v>
      </c>
      <c r="F445" s="4">
        <v>40.75135568135458</v>
      </c>
      <c r="G445" s="4">
        <v>57.75798147161035</v>
      </c>
      <c r="H445" s="4">
        <v>7.24201852838965</v>
      </c>
      <c r="I445" s="4">
        <v>0</v>
      </c>
      <c r="J445" s="4">
        <v>0</v>
      </c>
      <c r="K445" s="2"/>
    </row>
    <row r="446" spans="1:11" ht="12.75">
      <c r="A446" s="3">
        <v>200203</v>
      </c>
      <c r="B446" s="1">
        <v>2002</v>
      </c>
      <c r="C446" s="1">
        <v>3</v>
      </c>
      <c r="D446" s="1">
        <v>15</v>
      </c>
      <c r="E446" s="4">
        <v>73.59123489840951</v>
      </c>
      <c r="F446" s="4">
        <v>33.97643303187229</v>
      </c>
      <c r="G446" s="4">
        <v>53.7838339651409</v>
      </c>
      <c r="H446" s="4">
        <v>11.2161660348591</v>
      </c>
      <c r="I446" s="4">
        <v>0</v>
      </c>
      <c r="J446" s="4">
        <v>0.0374014990664336</v>
      </c>
      <c r="K446" s="2"/>
    </row>
    <row r="447" spans="1:11" ht="12.75">
      <c r="A447" s="3">
        <v>200203</v>
      </c>
      <c r="B447" s="1">
        <v>2002</v>
      </c>
      <c r="C447" s="1">
        <v>3</v>
      </c>
      <c r="D447" s="1">
        <v>16</v>
      </c>
      <c r="E447" s="4">
        <v>46.45200098865725</v>
      </c>
      <c r="F447" s="4">
        <v>27.45762323225405</v>
      </c>
      <c r="G447" s="4">
        <v>36.95481211045565</v>
      </c>
      <c r="H447" s="4">
        <v>28.04518788954435</v>
      </c>
      <c r="I447" s="4">
        <v>0</v>
      </c>
      <c r="J447" s="4">
        <v>0</v>
      </c>
      <c r="K447" s="2"/>
    </row>
    <row r="448" spans="1:11" ht="12.75">
      <c r="A448" s="3">
        <v>200203</v>
      </c>
      <c r="B448" s="1">
        <v>2002</v>
      </c>
      <c r="C448" s="1">
        <v>3</v>
      </c>
      <c r="D448" s="1">
        <v>17</v>
      </c>
      <c r="E448" s="4">
        <v>47.88332653383322</v>
      </c>
      <c r="F448" s="4">
        <v>29.421811208157017</v>
      </c>
      <c r="G448" s="4">
        <v>38.65256887099512</v>
      </c>
      <c r="H448" s="4">
        <v>26.34743112900488</v>
      </c>
      <c r="I448" s="4">
        <v>0</v>
      </c>
      <c r="J448" s="4">
        <v>0</v>
      </c>
      <c r="K448" s="2"/>
    </row>
    <row r="449" spans="1:11" ht="12.75">
      <c r="A449" s="3">
        <v>200203</v>
      </c>
      <c r="B449" s="1">
        <v>2002</v>
      </c>
      <c r="C449" s="1">
        <v>3</v>
      </c>
      <c r="D449" s="1">
        <v>18</v>
      </c>
      <c r="E449" s="4">
        <v>53.787128992969215</v>
      </c>
      <c r="F449" s="4">
        <v>36.54322248659208</v>
      </c>
      <c r="G449" s="4">
        <v>45.16517573978065</v>
      </c>
      <c r="H449" s="4">
        <v>19.83482426021935</v>
      </c>
      <c r="I449" s="4">
        <v>0</v>
      </c>
      <c r="J449" s="4">
        <v>0</v>
      </c>
      <c r="K449" s="2"/>
    </row>
    <row r="450" spans="1:11" ht="12.75">
      <c r="A450" s="3">
        <v>200203</v>
      </c>
      <c r="B450" s="1">
        <v>2002</v>
      </c>
      <c r="C450" s="1">
        <v>3</v>
      </c>
      <c r="D450" s="1">
        <v>19</v>
      </c>
      <c r="E450" s="4">
        <v>54.38126137179171</v>
      </c>
      <c r="F450" s="4">
        <v>38.76536959998094</v>
      </c>
      <c r="G450" s="4">
        <v>46.57331548588632</v>
      </c>
      <c r="H450" s="4">
        <v>18.426684514113678</v>
      </c>
      <c r="I450" s="4">
        <v>0</v>
      </c>
      <c r="J450" s="4">
        <v>0.00956519926505841</v>
      </c>
      <c r="K450" s="2"/>
    </row>
    <row r="451" spans="1:11" ht="12.75">
      <c r="A451" s="3">
        <v>200203</v>
      </c>
      <c r="B451" s="1">
        <v>2002</v>
      </c>
      <c r="C451" s="1">
        <v>3</v>
      </c>
      <c r="D451" s="1">
        <v>20</v>
      </c>
      <c r="E451" s="4">
        <v>52.25242027462039</v>
      </c>
      <c r="F451" s="4">
        <v>31.82831907423565</v>
      </c>
      <c r="G451" s="4">
        <v>42.04036967442802</v>
      </c>
      <c r="H451" s="4">
        <v>22.95963032557198</v>
      </c>
      <c r="I451" s="4">
        <v>0</v>
      </c>
      <c r="J451" s="4">
        <v>0.0093503747666084</v>
      </c>
      <c r="K451" s="2"/>
    </row>
    <row r="452" spans="1:11" ht="12.75">
      <c r="A452" s="3">
        <v>200203</v>
      </c>
      <c r="B452" s="1">
        <v>2002</v>
      </c>
      <c r="C452" s="1">
        <v>3</v>
      </c>
      <c r="D452" s="1">
        <v>21</v>
      </c>
      <c r="E452" s="4">
        <v>49.225878401114926</v>
      </c>
      <c r="F452" s="4">
        <v>22.809734104803624</v>
      </c>
      <c r="G452" s="4">
        <v>36.017806252959275</v>
      </c>
      <c r="H452" s="4">
        <v>28.982193747040732</v>
      </c>
      <c r="I452" s="4">
        <v>0</v>
      </c>
      <c r="J452" s="4">
        <v>0</v>
      </c>
      <c r="K452" s="2"/>
    </row>
    <row r="453" spans="1:11" ht="12.75">
      <c r="A453" s="3">
        <v>200203</v>
      </c>
      <c r="B453" s="1">
        <v>2002</v>
      </c>
      <c r="C453" s="1">
        <v>3</v>
      </c>
      <c r="D453" s="1">
        <v>22</v>
      </c>
      <c r="E453" s="4">
        <v>33.1516457271842</v>
      </c>
      <c r="F453" s="4">
        <v>11.657203946290897</v>
      </c>
      <c r="G453" s="4">
        <v>22.404424836737547</v>
      </c>
      <c r="H453" s="4">
        <v>42.59557516326245</v>
      </c>
      <c r="I453" s="4">
        <v>0</v>
      </c>
      <c r="J453" s="4">
        <v>0</v>
      </c>
      <c r="K453" s="2"/>
    </row>
    <row r="454" spans="1:11" ht="12.75">
      <c r="A454" s="3">
        <v>200203</v>
      </c>
      <c r="B454" s="1">
        <v>2002</v>
      </c>
      <c r="C454" s="1">
        <v>3</v>
      </c>
      <c r="D454" s="1">
        <v>23</v>
      </c>
      <c r="E454" s="4">
        <v>42.39366723345711</v>
      </c>
      <c r="F454" s="4">
        <v>16.018790443377036</v>
      </c>
      <c r="G454" s="4">
        <v>29.206228838417076</v>
      </c>
      <c r="H454" s="4">
        <v>35.793771161582924</v>
      </c>
      <c r="I454" s="4">
        <v>0</v>
      </c>
      <c r="J454" s="4">
        <v>0</v>
      </c>
      <c r="K454" s="2"/>
    </row>
    <row r="455" spans="1:11" ht="12.75">
      <c r="A455" s="3">
        <v>200203</v>
      </c>
      <c r="B455" s="1">
        <v>2002</v>
      </c>
      <c r="C455" s="1">
        <v>3</v>
      </c>
      <c r="D455" s="1">
        <v>24</v>
      </c>
      <c r="E455" s="4">
        <v>54.60444776643865</v>
      </c>
      <c r="F455" s="4">
        <v>32.30216283661248</v>
      </c>
      <c r="G455" s="4">
        <v>43.453305301525575</v>
      </c>
      <c r="H455" s="4">
        <v>21.546694698474433</v>
      </c>
      <c r="I455" s="4">
        <v>0</v>
      </c>
      <c r="J455" s="4">
        <v>0.03076239767248644</v>
      </c>
      <c r="K455" s="2"/>
    </row>
    <row r="456" spans="1:11" ht="12.75">
      <c r="A456" s="3">
        <v>200203</v>
      </c>
      <c r="B456" s="1">
        <v>2002</v>
      </c>
      <c r="C456" s="1">
        <v>3</v>
      </c>
      <c r="D456" s="1">
        <v>25</v>
      </c>
      <c r="E456" s="4">
        <v>47.65331185286874</v>
      </c>
      <c r="F456" s="4">
        <v>24.166460696407782</v>
      </c>
      <c r="G456" s="4">
        <v>35.90988627463826</v>
      </c>
      <c r="H456" s="4">
        <v>29.09011372536174</v>
      </c>
      <c r="I456" s="4">
        <v>0</v>
      </c>
      <c r="J456" s="4">
        <v>0.06600114946293877</v>
      </c>
      <c r="K456" s="2"/>
    </row>
    <row r="457" spans="1:11" ht="12.75">
      <c r="A457" s="3">
        <v>200203</v>
      </c>
      <c r="B457" s="1">
        <v>2002</v>
      </c>
      <c r="C457" s="1">
        <v>3</v>
      </c>
      <c r="D457" s="1">
        <v>26</v>
      </c>
      <c r="E457" s="4">
        <v>33.59702390346894</v>
      </c>
      <c r="F457" s="4">
        <v>26.191150326524898</v>
      </c>
      <c r="G457" s="4">
        <v>29.894087114996914</v>
      </c>
      <c r="H457" s="4">
        <v>35.10591288500308</v>
      </c>
      <c r="I457" s="4">
        <v>0</v>
      </c>
      <c r="J457" s="4">
        <v>0.0011956499081323011</v>
      </c>
      <c r="K457" s="2"/>
    </row>
    <row r="458" spans="1:11" ht="12.75">
      <c r="A458" s="3">
        <v>200203</v>
      </c>
      <c r="B458" s="1">
        <v>2002</v>
      </c>
      <c r="C458" s="1">
        <v>3</v>
      </c>
      <c r="D458" s="1">
        <v>27</v>
      </c>
      <c r="E458" s="4">
        <v>48.00662876813903</v>
      </c>
      <c r="F458" s="4">
        <v>26.768216456378475</v>
      </c>
      <c r="G458" s="4">
        <v>37.38742261225875</v>
      </c>
      <c r="H458" s="4">
        <v>27.612577387741247</v>
      </c>
      <c r="I458" s="4">
        <v>0</v>
      </c>
      <c r="J458" s="4">
        <v>0</v>
      </c>
      <c r="K458" s="2"/>
    </row>
    <row r="459" spans="1:11" ht="12.75">
      <c r="A459" s="3">
        <v>200203</v>
      </c>
      <c r="B459" s="1">
        <v>2002</v>
      </c>
      <c r="C459" s="1">
        <v>3</v>
      </c>
      <c r="D459" s="1">
        <v>28</v>
      </c>
      <c r="E459" s="4">
        <v>62.3258131854715</v>
      </c>
      <c r="F459" s="4">
        <v>31.08556054185564</v>
      </c>
      <c r="G459" s="4">
        <v>46.70568686366357</v>
      </c>
      <c r="H459" s="4">
        <v>18.29431313633643</v>
      </c>
      <c r="I459" s="4">
        <v>0</v>
      </c>
      <c r="J459" s="4">
        <v>0.057241735629479845</v>
      </c>
      <c r="K459" s="2"/>
    </row>
    <row r="460" spans="1:11" ht="12.75">
      <c r="A460" s="3">
        <v>200203</v>
      </c>
      <c r="B460" s="1">
        <v>2002</v>
      </c>
      <c r="C460" s="1">
        <v>3</v>
      </c>
      <c r="D460" s="1">
        <v>29</v>
      </c>
      <c r="E460" s="4">
        <v>67.84357774806512</v>
      </c>
      <c r="F460" s="4">
        <v>43.66463376502715</v>
      </c>
      <c r="G460" s="4">
        <v>55.75410575654613</v>
      </c>
      <c r="H460" s="4">
        <v>9.245894243453868</v>
      </c>
      <c r="I460" s="4">
        <v>0</v>
      </c>
      <c r="J460" s="4">
        <v>0</v>
      </c>
      <c r="K460" s="2"/>
    </row>
    <row r="461" spans="1:11" ht="12.75">
      <c r="A461" s="3">
        <v>200203</v>
      </c>
      <c r="B461" s="1">
        <v>2002</v>
      </c>
      <c r="C461" s="1">
        <v>3</v>
      </c>
      <c r="D461" s="1">
        <v>30</v>
      </c>
      <c r="E461" s="4">
        <v>61.77014612473162</v>
      </c>
      <c r="F461" s="4">
        <v>36.05918542981278</v>
      </c>
      <c r="G461" s="4">
        <v>48.9146657772722</v>
      </c>
      <c r="H461" s="4">
        <v>16.085334222727802</v>
      </c>
      <c r="I461" s="4">
        <v>0</v>
      </c>
      <c r="J461" s="4">
        <v>0.047025303074068894</v>
      </c>
      <c r="K461" s="2"/>
    </row>
    <row r="462" spans="1:11" ht="12.75">
      <c r="A462" s="3">
        <v>200203</v>
      </c>
      <c r="B462" s="1">
        <v>2002</v>
      </c>
      <c r="C462" s="1">
        <v>3</v>
      </c>
      <c r="D462" s="1">
        <v>31</v>
      </c>
      <c r="E462" s="4">
        <v>61.4321265957732</v>
      </c>
      <c r="F462" s="4">
        <v>35.957603876012854</v>
      </c>
      <c r="G462" s="4">
        <v>48.69486523589302</v>
      </c>
      <c r="H462" s="4">
        <v>16.305134764106977</v>
      </c>
      <c r="I462" s="4">
        <v>0</v>
      </c>
      <c r="J462" s="4">
        <v>0</v>
      </c>
      <c r="K462" s="2"/>
    </row>
    <row r="463" spans="1:11" ht="12.75">
      <c r="A463" s="3">
        <v>200204</v>
      </c>
      <c r="B463" s="1">
        <v>2002</v>
      </c>
      <c r="C463" s="1">
        <v>4</v>
      </c>
      <c r="D463" s="1">
        <v>1</v>
      </c>
      <c r="E463" s="4">
        <v>60.97266303166383</v>
      </c>
      <c r="F463" s="4">
        <v>33.77572965584603</v>
      </c>
      <c r="G463" s="4">
        <v>47.37419634375493</v>
      </c>
      <c r="H463" s="4">
        <v>17.62580365624507</v>
      </c>
      <c r="I463" s="4">
        <v>0</v>
      </c>
      <c r="J463" s="4">
        <v>0</v>
      </c>
      <c r="K463" s="2"/>
    </row>
    <row r="464" spans="1:11" ht="12.75">
      <c r="A464" s="3">
        <v>200204</v>
      </c>
      <c r="B464" s="1">
        <v>2002</v>
      </c>
      <c r="C464" s="1">
        <v>4</v>
      </c>
      <c r="D464" s="1">
        <v>2</v>
      </c>
      <c r="E464" s="4">
        <v>73.74946472548383</v>
      </c>
      <c r="F464" s="4">
        <v>40.80680386767478</v>
      </c>
      <c r="G464" s="4">
        <v>57.2781342965793</v>
      </c>
      <c r="H464" s="4">
        <v>7.7218657034206934</v>
      </c>
      <c r="I464" s="4">
        <v>0</v>
      </c>
      <c r="J464" s="4">
        <v>0</v>
      </c>
      <c r="K464" s="2"/>
    </row>
    <row r="465" spans="1:11" ht="12.75">
      <c r="A465" s="3">
        <v>200204</v>
      </c>
      <c r="B465" s="1">
        <v>2002</v>
      </c>
      <c r="C465" s="1">
        <v>4</v>
      </c>
      <c r="D465" s="1">
        <v>3</v>
      </c>
      <c r="E465" s="4">
        <v>51.65061984640078</v>
      </c>
      <c r="F465" s="4">
        <v>24.585618610579225</v>
      </c>
      <c r="G465" s="4">
        <v>38.11811922849</v>
      </c>
      <c r="H465" s="4">
        <v>26.881880771509994</v>
      </c>
      <c r="I465" s="4">
        <v>0</v>
      </c>
      <c r="J465" s="4">
        <v>0</v>
      </c>
      <c r="K465" s="2"/>
    </row>
    <row r="466" spans="1:11" ht="12.75">
      <c r="A466" s="3">
        <v>200204</v>
      </c>
      <c r="B466" s="1">
        <v>2002</v>
      </c>
      <c r="C466" s="1">
        <v>4</v>
      </c>
      <c r="D466" s="1">
        <v>4</v>
      </c>
      <c r="E466" s="4">
        <v>48.429601350767854</v>
      </c>
      <c r="F466" s="4">
        <v>26.667564002155984</v>
      </c>
      <c r="G466" s="4">
        <v>37.54858267646192</v>
      </c>
      <c r="H466" s="4">
        <v>27.45141732353808</v>
      </c>
      <c r="I466" s="4">
        <v>0</v>
      </c>
      <c r="J466" s="4">
        <v>0</v>
      </c>
      <c r="K466" s="2"/>
    </row>
    <row r="467" spans="1:11" ht="12.75">
      <c r="A467" s="3">
        <v>200204</v>
      </c>
      <c r="B467" s="1">
        <v>2002</v>
      </c>
      <c r="C467" s="1">
        <v>4</v>
      </c>
      <c r="D467" s="1">
        <v>5</v>
      </c>
      <c r="E467" s="4">
        <v>51.477458912655706</v>
      </c>
      <c r="F467" s="4">
        <v>26.09965188544679</v>
      </c>
      <c r="G467" s="4">
        <v>38.78855539905124</v>
      </c>
      <c r="H467" s="4">
        <v>26.211444600948752</v>
      </c>
      <c r="I467" s="4">
        <v>0</v>
      </c>
      <c r="J467" s="4">
        <v>0</v>
      </c>
      <c r="K467" s="2"/>
    </row>
    <row r="468" spans="1:11" ht="12.75">
      <c r="A468" s="3">
        <v>200204</v>
      </c>
      <c r="B468" s="1">
        <v>2002</v>
      </c>
      <c r="C468" s="1">
        <v>4</v>
      </c>
      <c r="D468" s="1">
        <v>6</v>
      </c>
      <c r="E468" s="4">
        <v>62.4999806437588</v>
      </c>
      <c r="F468" s="4">
        <v>32.58449594858982</v>
      </c>
      <c r="G468" s="4">
        <v>47.54223829617431</v>
      </c>
      <c r="H468" s="4">
        <v>17.457761703825685</v>
      </c>
      <c r="I468" s="4">
        <v>0</v>
      </c>
      <c r="J468" s="4">
        <v>0.0017232117066546754</v>
      </c>
      <c r="K468" s="2"/>
    </row>
    <row r="469" spans="1:11" ht="12.75">
      <c r="A469" s="3">
        <v>200204</v>
      </c>
      <c r="B469" s="1">
        <v>2002</v>
      </c>
      <c r="C469" s="1">
        <v>4</v>
      </c>
      <c r="D469" s="1">
        <v>7</v>
      </c>
      <c r="E469" s="4">
        <v>65.30597750506985</v>
      </c>
      <c r="F469" s="4">
        <v>45.88794820865432</v>
      </c>
      <c r="G469" s="4">
        <v>55.596962856862085</v>
      </c>
      <c r="H469" s="4">
        <v>9.403037143137915</v>
      </c>
      <c r="I469" s="4">
        <v>0</v>
      </c>
      <c r="J469" s="4">
        <v>0.013785693653237403</v>
      </c>
      <c r="K469" s="2"/>
    </row>
    <row r="470" spans="1:11" ht="12.75">
      <c r="A470" s="3">
        <v>200204</v>
      </c>
      <c r="B470" s="1">
        <v>2002</v>
      </c>
      <c r="C470" s="1">
        <v>4</v>
      </c>
      <c r="D470" s="1">
        <v>8</v>
      </c>
      <c r="E470" s="4">
        <v>57.48781301275427</v>
      </c>
      <c r="F470" s="4">
        <v>47.42843402052952</v>
      </c>
      <c r="G470" s="4">
        <v>52.4581235166419</v>
      </c>
      <c r="H470" s="4">
        <v>12.541876483358099</v>
      </c>
      <c r="I470" s="4">
        <v>0</v>
      </c>
      <c r="J470" s="4">
        <v>0.29558493071954595</v>
      </c>
      <c r="K470" s="2"/>
    </row>
    <row r="471" spans="1:11" ht="12.75">
      <c r="A471" s="3">
        <v>200204</v>
      </c>
      <c r="B471" s="1">
        <v>2002</v>
      </c>
      <c r="C471" s="1">
        <v>4</v>
      </c>
      <c r="D471" s="1">
        <v>9</v>
      </c>
      <c r="E471" s="4">
        <v>55.5612505918543</v>
      </c>
      <c r="F471" s="4">
        <v>42.04617207996212</v>
      </c>
      <c r="G471" s="4">
        <v>48.80371133590821</v>
      </c>
      <c r="H471" s="4">
        <v>16.196288664091792</v>
      </c>
      <c r="I471" s="4">
        <v>0</v>
      </c>
      <c r="J471" s="4">
        <v>0.22219404482905464</v>
      </c>
      <c r="K471" s="2"/>
    </row>
    <row r="472" spans="1:11" ht="12.75">
      <c r="A472" s="3">
        <v>200204</v>
      </c>
      <c r="B472" s="1">
        <v>2002</v>
      </c>
      <c r="C472" s="1">
        <v>4</v>
      </c>
      <c r="D472" s="1">
        <v>10</v>
      </c>
      <c r="E472" s="4">
        <v>66.96049540065931</v>
      </c>
      <c r="F472" s="4">
        <v>40.793713092859335</v>
      </c>
      <c r="G472" s="4">
        <v>53.877104246759316</v>
      </c>
      <c r="H472" s="4">
        <v>11.122895753240682</v>
      </c>
      <c r="I472" s="4">
        <v>0</v>
      </c>
      <c r="J472" s="4">
        <v>0</v>
      </c>
      <c r="K472" s="2"/>
    </row>
    <row r="473" spans="1:11" ht="12.75">
      <c r="A473" s="3">
        <v>200204</v>
      </c>
      <c r="B473" s="1">
        <v>2002</v>
      </c>
      <c r="C473" s="1">
        <v>4</v>
      </c>
      <c r="D473" s="1">
        <v>11</v>
      </c>
      <c r="E473" s="4">
        <v>76.13654785905084</v>
      </c>
      <c r="F473" s="4">
        <v>49.808933054206406</v>
      </c>
      <c r="G473" s="4">
        <v>62.972740456628614</v>
      </c>
      <c r="H473" s="4">
        <v>2.0272595433713807</v>
      </c>
      <c r="I473" s="4">
        <v>0</v>
      </c>
      <c r="J473" s="4">
        <v>0.03446423413309351</v>
      </c>
      <c r="K473" s="2"/>
    </row>
    <row r="474" spans="1:11" ht="12.75">
      <c r="A474" s="3">
        <v>200204</v>
      </c>
      <c r="B474" s="1">
        <v>2002</v>
      </c>
      <c r="C474" s="1">
        <v>4</v>
      </c>
      <c r="D474" s="1">
        <v>12</v>
      </c>
      <c r="E474" s="4">
        <v>71.7701014564827</v>
      </c>
      <c r="F474" s="4">
        <v>53.17794341426227</v>
      </c>
      <c r="G474" s="4">
        <v>62.47402243537249</v>
      </c>
      <c r="H474" s="4">
        <v>2.585760060034126</v>
      </c>
      <c r="I474" s="4">
        <v>0.05978249540661506</v>
      </c>
      <c r="J474" s="4">
        <v>0.09872085024522868</v>
      </c>
      <c r="K474" s="2"/>
    </row>
    <row r="475" spans="1:11" ht="12.75">
      <c r="A475" s="3">
        <v>200204</v>
      </c>
      <c r="B475" s="1">
        <v>2002</v>
      </c>
      <c r="C475" s="1">
        <v>4</v>
      </c>
      <c r="D475" s="1">
        <v>13</v>
      </c>
      <c r="E475" s="4">
        <v>65.17541816925693</v>
      </c>
      <c r="F475" s="4">
        <v>41.37648484704103</v>
      </c>
      <c r="G475" s="4">
        <v>53.27595150814898</v>
      </c>
      <c r="H475" s="4">
        <v>11.724048491851022</v>
      </c>
      <c r="I475" s="4">
        <v>0</v>
      </c>
      <c r="J475" s="4">
        <v>0</v>
      </c>
      <c r="K475" s="2"/>
    </row>
    <row r="476" spans="1:11" ht="12.75">
      <c r="A476" s="3">
        <v>200204</v>
      </c>
      <c r="B476" s="1">
        <v>2002</v>
      </c>
      <c r="C476" s="1">
        <v>4</v>
      </c>
      <c r="D476" s="1">
        <v>14</v>
      </c>
      <c r="E476" s="4">
        <v>67.87116485859521</v>
      </c>
      <c r="F476" s="4">
        <v>48.293815829831836</v>
      </c>
      <c r="G476" s="4">
        <v>58.082490344213525</v>
      </c>
      <c r="H476" s="4">
        <v>7.348312582450143</v>
      </c>
      <c r="I476" s="4">
        <v>0.4308029266636688</v>
      </c>
      <c r="J476" s="4">
        <v>0.0011956499081323011</v>
      </c>
      <c r="K476" s="2"/>
    </row>
    <row r="477" spans="1:11" ht="12.75">
      <c r="A477" s="3">
        <v>200204</v>
      </c>
      <c r="B477" s="1">
        <v>2002</v>
      </c>
      <c r="C477" s="1">
        <v>4</v>
      </c>
      <c r="D477" s="1">
        <v>15</v>
      </c>
      <c r="E477" s="4">
        <v>82.91436203317957</v>
      </c>
      <c r="F477" s="4">
        <v>56.70815850677022</v>
      </c>
      <c r="G477" s="4">
        <v>69.8112602699749</v>
      </c>
      <c r="H477" s="4">
        <v>0</v>
      </c>
      <c r="I477" s="4">
        <v>4.8112602699748965</v>
      </c>
      <c r="J477" s="4">
        <v>0</v>
      </c>
      <c r="K477" s="2"/>
    </row>
    <row r="478" spans="1:11" ht="12.75">
      <c r="A478" s="3">
        <v>200204</v>
      </c>
      <c r="B478" s="1">
        <v>2002</v>
      </c>
      <c r="C478" s="1">
        <v>4</v>
      </c>
      <c r="D478" s="1">
        <v>16</v>
      </c>
      <c r="E478" s="4">
        <v>84.90111045266804</v>
      </c>
      <c r="F478" s="4">
        <v>65.40960486467009</v>
      </c>
      <c r="G478" s="4">
        <v>75.15535765866906</v>
      </c>
      <c r="H478" s="4">
        <v>0</v>
      </c>
      <c r="I478" s="4">
        <v>10.155357658669065</v>
      </c>
      <c r="J478" s="4">
        <v>0.0017232117066546754</v>
      </c>
      <c r="K478" s="2"/>
    </row>
    <row r="479" spans="1:11" ht="12.75">
      <c r="A479" s="3">
        <v>200204</v>
      </c>
      <c r="B479" s="1">
        <v>2002</v>
      </c>
      <c r="C479" s="1">
        <v>4</v>
      </c>
      <c r="D479" s="1">
        <v>17</v>
      </c>
      <c r="E479" s="4">
        <v>84.00586047425769</v>
      </c>
      <c r="F479" s="4">
        <v>65.12141127843506</v>
      </c>
      <c r="G479" s="4">
        <v>74.56363587634638</v>
      </c>
      <c r="H479" s="4">
        <v>0</v>
      </c>
      <c r="I479" s="4">
        <v>9.563635876346375</v>
      </c>
      <c r="J479" s="4">
        <v>0.0011956499081323011</v>
      </c>
      <c r="K479" s="2"/>
    </row>
    <row r="480" spans="1:11" ht="12.75">
      <c r="A480" s="3">
        <v>200204</v>
      </c>
      <c r="B480" s="1">
        <v>2002</v>
      </c>
      <c r="C480" s="1">
        <v>4</v>
      </c>
      <c r="D480" s="1">
        <v>18</v>
      </c>
      <c r="E480" s="4">
        <v>84.85502175343723</v>
      </c>
      <c r="F480" s="4">
        <v>66.67230181442427</v>
      </c>
      <c r="G480" s="4">
        <v>75.76366178393074</v>
      </c>
      <c r="H480" s="4">
        <v>0</v>
      </c>
      <c r="I480" s="4">
        <v>10.763661783930747</v>
      </c>
      <c r="J480" s="4">
        <v>0</v>
      </c>
      <c r="K480" s="2"/>
    </row>
    <row r="481" spans="1:11" ht="12.75">
      <c r="A481" s="3">
        <v>200204</v>
      </c>
      <c r="B481" s="1">
        <v>2002</v>
      </c>
      <c r="C481" s="1">
        <v>4</v>
      </c>
      <c r="D481" s="1">
        <v>19</v>
      </c>
      <c r="E481" s="4">
        <v>81.74284191311132</v>
      </c>
      <c r="F481" s="4">
        <v>61.435985932479475</v>
      </c>
      <c r="G481" s="4">
        <v>71.5894139227954</v>
      </c>
      <c r="H481" s="4">
        <v>0.25848175599820133</v>
      </c>
      <c r="I481" s="4">
        <v>6.8478956787936</v>
      </c>
      <c r="J481" s="4">
        <v>0.06203562143956831</v>
      </c>
      <c r="K481" s="2"/>
    </row>
    <row r="482" spans="1:11" ht="12.75">
      <c r="A482" s="3">
        <v>200204</v>
      </c>
      <c r="B482" s="1">
        <v>2002</v>
      </c>
      <c r="C482" s="1">
        <v>4</v>
      </c>
      <c r="D482" s="1">
        <v>20</v>
      </c>
      <c r="E482" s="4">
        <v>75.44621793936435</v>
      </c>
      <c r="F482" s="4">
        <v>53.13839414667266</v>
      </c>
      <c r="G482" s="4">
        <v>64.2923060430185</v>
      </c>
      <c r="H482" s="4">
        <v>1.895532877320143</v>
      </c>
      <c r="I482" s="4">
        <v>1.187838920338645</v>
      </c>
      <c r="J482" s="4">
        <v>0.841137462069212</v>
      </c>
      <c r="K482" s="2"/>
    </row>
    <row r="483" spans="1:11" ht="12.75">
      <c r="A483" s="3">
        <v>200204</v>
      </c>
      <c r="B483" s="1">
        <v>2002</v>
      </c>
      <c r="C483" s="1">
        <v>4</v>
      </c>
      <c r="D483" s="1">
        <v>21</v>
      </c>
      <c r="E483" s="4">
        <v>61.65620337751519</v>
      </c>
      <c r="F483" s="4">
        <v>48.727788713226865</v>
      </c>
      <c r="G483" s="4">
        <v>55.19199604537103</v>
      </c>
      <c r="H483" s="4">
        <v>9.80800395462897</v>
      </c>
      <c r="I483" s="4">
        <v>0</v>
      </c>
      <c r="J483" s="4">
        <v>0.8158931118582289</v>
      </c>
      <c r="K483" s="2"/>
    </row>
    <row r="484" spans="1:11" ht="12.75">
      <c r="A484" s="3">
        <v>200204</v>
      </c>
      <c r="B484" s="1">
        <v>2002</v>
      </c>
      <c r="C484" s="1">
        <v>4</v>
      </c>
      <c r="D484" s="1">
        <v>22</v>
      </c>
      <c r="E484" s="4">
        <v>59.961341119505434</v>
      </c>
      <c r="F484" s="4">
        <v>36.707029889014294</v>
      </c>
      <c r="G484" s="4">
        <v>48.334185504259864</v>
      </c>
      <c r="H484" s="4">
        <v>16.665814495740136</v>
      </c>
      <c r="I484" s="4">
        <v>0</v>
      </c>
      <c r="J484" s="4">
        <v>0.01134701571428997</v>
      </c>
      <c r="K484" s="2"/>
    </row>
    <row r="485" spans="1:11" ht="12.75">
      <c r="A485" s="3">
        <v>200204</v>
      </c>
      <c r="B485" s="1">
        <v>2002</v>
      </c>
      <c r="C485" s="1">
        <v>4</v>
      </c>
      <c r="D485" s="1">
        <v>23</v>
      </c>
      <c r="E485" s="4">
        <v>68.26458790562492</v>
      </c>
      <c r="F485" s="4">
        <v>45.87204928992374</v>
      </c>
      <c r="G485" s="4">
        <v>57.06831859777433</v>
      </c>
      <c r="H485" s="4">
        <v>8.104002572891137</v>
      </c>
      <c r="I485" s="4">
        <v>0.17232117066546754</v>
      </c>
      <c r="J485" s="4">
        <v>0</v>
      </c>
      <c r="K485" s="2"/>
    </row>
    <row r="486" spans="1:11" ht="12.75">
      <c r="A486" s="3">
        <v>200204</v>
      </c>
      <c r="B486" s="1">
        <v>2002</v>
      </c>
      <c r="C486" s="1">
        <v>4</v>
      </c>
      <c r="D486" s="1">
        <v>24</v>
      </c>
      <c r="E486" s="4">
        <v>76.87754348454033</v>
      </c>
      <c r="F486" s="4">
        <v>53.91700937139862</v>
      </c>
      <c r="G486" s="4">
        <v>65.39727642796947</v>
      </c>
      <c r="H486" s="4">
        <v>1.5508905359892078</v>
      </c>
      <c r="I486" s="4">
        <v>1.9481669639586787</v>
      </c>
      <c r="J486" s="4">
        <v>0.01895532877320143</v>
      </c>
      <c r="K486" s="2"/>
    </row>
    <row r="487" spans="1:11" ht="12.75">
      <c r="A487" s="3">
        <v>200204</v>
      </c>
      <c r="B487" s="1">
        <v>2002</v>
      </c>
      <c r="C487" s="1">
        <v>4</v>
      </c>
      <c r="D487" s="1">
        <v>25</v>
      </c>
      <c r="E487" s="4">
        <v>72.45288541998576</v>
      </c>
      <c r="F487" s="4">
        <v>33.967880551146635</v>
      </c>
      <c r="G487" s="4">
        <v>53.2103829855662</v>
      </c>
      <c r="H487" s="4">
        <v>11.7896170144338</v>
      </c>
      <c r="I487" s="4">
        <v>0</v>
      </c>
      <c r="J487" s="4">
        <v>0.004538472762790753</v>
      </c>
      <c r="K487" s="2"/>
    </row>
    <row r="488" spans="1:11" ht="12.75">
      <c r="A488" s="3">
        <v>200204</v>
      </c>
      <c r="B488" s="1">
        <v>2002</v>
      </c>
      <c r="C488" s="1">
        <v>4</v>
      </c>
      <c r="D488" s="1">
        <v>26</v>
      </c>
      <c r="E488" s="4">
        <v>61.51222569972812</v>
      </c>
      <c r="F488" s="4">
        <v>43.943634625635404</v>
      </c>
      <c r="G488" s="4">
        <v>52.72793016268176</v>
      </c>
      <c r="H488" s="4">
        <v>12.272069837318238</v>
      </c>
      <c r="I488" s="4">
        <v>0</v>
      </c>
      <c r="J488" s="4">
        <v>0.048740593611249244</v>
      </c>
      <c r="K488" s="2"/>
    </row>
    <row r="489" spans="1:11" ht="12.75">
      <c r="A489" s="3">
        <v>200204</v>
      </c>
      <c r="B489" s="1">
        <v>2002</v>
      </c>
      <c r="C489" s="1">
        <v>4</v>
      </c>
      <c r="D489" s="1">
        <v>27</v>
      </c>
      <c r="E489" s="4">
        <v>59.4888195372965</v>
      </c>
      <c r="F489" s="4">
        <v>47.17232117066547</v>
      </c>
      <c r="G489" s="4">
        <v>53.33057035398098</v>
      </c>
      <c r="H489" s="4">
        <v>11.669429646019017</v>
      </c>
      <c r="I489" s="4">
        <v>0</v>
      </c>
      <c r="J489" s="4">
        <v>0.8690914180382301</v>
      </c>
      <c r="K489" s="2"/>
    </row>
    <row r="490" spans="1:11" ht="12.75">
      <c r="A490" s="3">
        <v>200204</v>
      </c>
      <c r="B490" s="1">
        <v>2002</v>
      </c>
      <c r="C490" s="1">
        <v>4</v>
      </c>
      <c r="D490" s="1">
        <v>28</v>
      </c>
      <c r="E490" s="4">
        <v>69.37463260365267</v>
      </c>
      <c r="F490" s="4">
        <v>43.749509393732744</v>
      </c>
      <c r="G490" s="4">
        <v>56.56207099869271</v>
      </c>
      <c r="H490" s="4">
        <v>8.43792900130729</v>
      </c>
      <c r="I490" s="4">
        <v>0</v>
      </c>
      <c r="J490" s="4">
        <v>0.7406171365270139</v>
      </c>
      <c r="K490" s="2"/>
    </row>
    <row r="491" spans="1:11" ht="12.75">
      <c r="A491" s="3">
        <v>200204</v>
      </c>
      <c r="B491" s="1">
        <v>2002</v>
      </c>
      <c r="C491" s="1">
        <v>4</v>
      </c>
      <c r="D491" s="1">
        <v>29</v>
      </c>
      <c r="E491" s="4">
        <v>58.419926208052786</v>
      </c>
      <c r="F491" s="4">
        <v>40.94246729539708</v>
      </c>
      <c r="G491" s="4">
        <v>49.68119675172494</v>
      </c>
      <c r="H491" s="4">
        <v>15.318803248275062</v>
      </c>
      <c r="I491" s="4">
        <v>0</v>
      </c>
      <c r="J491" s="4">
        <v>0</v>
      </c>
      <c r="K491" s="2"/>
    </row>
    <row r="492" spans="1:11" ht="12.75">
      <c r="A492" s="3">
        <v>200204</v>
      </c>
      <c r="B492" s="1">
        <v>2002</v>
      </c>
      <c r="C492" s="1">
        <v>4</v>
      </c>
      <c r="D492" s="1">
        <v>30</v>
      </c>
      <c r="E492" s="4">
        <v>71.04797965510156</v>
      </c>
      <c r="F492" s="4">
        <v>46.03842660560021</v>
      </c>
      <c r="G492" s="4">
        <v>58.54320313035089</v>
      </c>
      <c r="H492" s="4">
        <v>6.456796869649116</v>
      </c>
      <c r="I492" s="4">
        <v>0</v>
      </c>
      <c r="J492" s="4">
        <v>0</v>
      </c>
      <c r="K492" s="2"/>
    </row>
    <row r="493" spans="1:11" ht="12.75">
      <c r="A493" s="3">
        <v>200205</v>
      </c>
      <c r="B493" s="1">
        <v>2002</v>
      </c>
      <c r="C493" s="1">
        <v>5</v>
      </c>
      <c r="D493" s="1">
        <v>1</v>
      </c>
      <c r="E493" s="4">
        <v>70.66310313303097</v>
      </c>
      <c r="F493" s="4">
        <v>51.72108252012305</v>
      </c>
      <c r="G493" s="4">
        <v>61.19209282657701</v>
      </c>
      <c r="H493" s="4">
        <v>3.807907173422987</v>
      </c>
      <c r="I493" s="4">
        <v>0</v>
      </c>
      <c r="J493" s="4">
        <v>0.030137756879654795</v>
      </c>
      <c r="K493" s="2"/>
    </row>
    <row r="494" spans="1:11" ht="12.75">
      <c r="A494" s="3">
        <v>200205</v>
      </c>
      <c r="B494" s="1">
        <v>2002</v>
      </c>
      <c r="C494" s="1">
        <v>5</v>
      </c>
      <c r="D494" s="1">
        <v>2</v>
      </c>
      <c r="E494" s="4">
        <v>66.99141476255846</v>
      </c>
      <c r="F494" s="4">
        <v>43.92183056439821</v>
      </c>
      <c r="G494" s="4">
        <v>55.45662266347834</v>
      </c>
      <c r="H494" s="4">
        <v>9.543377336521653</v>
      </c>
      <c r="I494" s="4">
        <v>0</v>
      </c>
      <c r="J494" s="4">
        <v>0</v>
      </c>
      <c r="K494" s="2"/>
    </row>
    <row r="495" spans="1:11" ht="12.75">
      <c r="A495" s="3">
        <v>200205</v>
      </c>
      <c r="B495" s="1">
        <v>2002</v>
      </c>
      <c r="C495" s="1">
        <v>5</v>
      </c>
      <c r="D495" s="1">
        <v>3</v>
      </c>
      <c r="E495" s="4">
        <v>60.63098963994413</v>
      </c>
      <c r="F495" s="4">
        <v>37.63544455330262</v>
      </c>
      <c r="G495" s="4">
        <v>49.133217096623376</v>
      </c>
      <c r="H495" s="4">
        <v>15.866782903376622</v>
      </c>
      <c r="I495" s="4">
        <v>0</v>
      </c>
      <c r="J495" s="4">
        <v>0</v>
      </c>
      <c r="K495" s="2"/>
    </row>
    <row r="496" spans="1:11" ht="12.75">
      <c r="A496" s="3">
        <v>200205</v>
      </c>
      <c r="B496" s="1">
        <v>2002</v>
      </c>
      <c r="C496" s="1">
        <v>5</v>
      </c>
      <c r="D496" s="1">
        <v>4</v>
      </c>
      <c r="E496" s="4">
        <v>69.0339270239928</v>
      </c>
      <c r="F496" s="4">
        <v>39.23242378852264</v>
      </c>
      <c r="G496" s="4">
        <v>54.13317540625773</v>
      </c>
      <c r="H496" s="4">
        <v>10.866824593742276</v>
      </c>
      <c r="I496" s="4">
        <v>0</v>
      </c>
      <c r="J496" s="4">
        <v>0</v>
      </c>
      <c r="K496" s="2"/>
    </row>
    <row r="497" spans="1:11" ht="12.75">
      <c r="A497" s="3">
        <v>200205</v>
      </c>
      <c r="B497" s="1">
        <v>2002</v>
      </c>
      <c r="C497" s="1">
        <v>5</v>
      </c>
      <c r="D497" s="1">
        <v>5</v>
      </c>
      <c r="E497" s="4">
        <v>75.42947925755414</v>
      </c>
      <c r="F497" s="4">
        <v>44.370862603444216</v>
      </c>
      <c r="G497" s="4">
        <v>59.90017093049918</v>
      </c>
      <c r="H497" s="4">
        <v>5.789113752162688</v>
      </c>
      <c r="I497" s="4">
        <v>0.6892846826618702</v>
      </c>
      <c r="J497" s="4">
        <v>0.25848175599820133</v>
      </c>
      <c r="K497" s="2"/>
    </row>
    <row r="498" spans="1:11" ht="12.75">
      <c r="A498" s="3">
        <v>200205</v>
      </c>
      <c r="B498" s="1">
        <v>2002</v>
      </c>
      <c r="C498" s="1">
        <v>5</v>
      </c>
      <c r="D498" s="1">
        <v>6</v>
      </c>
      <c r="E498" s="4">
        <v>82.6741868145285</v>
      </c>
      <c r="F498" s="4">
        <v>53.978157226280416</v>
      </c>
      <c r="G498" s="4">
        <v>68.32617202040446</v>
      </c>
      <c r="H498" s="4">
        <v>0</v>
      </c>
      <c r="I498" s="4">
        <v>3.326172020404456</v>
      </c>
      <c r="J498" s="4">
        <v>0.5736866790348084</v>
      </c>
      <c r="K498" s="2"/>
    </row>
    <row r="499" spans="1:11" ht="12.75">
      <c r="A499" s="3">
        <v>200205</v>
      </c>
      <c r="B499" s="1">
        <v>2002</v>
      </c>
      <c r="C499" s="1">
        <v>5</v>
      </c>
      <c r="D499" s="1">
        <v>7</v>
      </c>
      <c r="E499" s="4">
        <v>75.99706976287115</v>
      </c>
      <c r="F499" s="4">
        <v>58.25611284986406</v>
      </c>
      <c r="G499" s="4">
        <v>67.1265913063676</v>
      </c>
      <c r="H499" s="4">
        <v>0</v>
      </c>
      <c r="I499" s="4">
        <v>2.1265913063676076</v>
      </c>
      <c r="J499" s="4">
        <v>1.0327343221891014</v>
      </c>
      <c r="K499" s="2"/>
    </row>
    <row r="500" spans="1:11" ht="12.75">
      <c r="A500" s="3">
        <v>200205</v>
      </c>
      <c r="B500" s="1">
        <v>2002</v>
      </c>
      <c r="C500" s="1">
        <v>5</v>
      </c>
      <c r="D500" s="1">
        <v>8</v>
      </c>
      <c r="E500" s="4">
        <v>69.59987075986648</v>
      </c>
      <c r="F500" s="4">
        <v>58.781545461854805</v>
      </c>
      <c r="G500" s="4">
        <v>64.19070811086064</v>
      </c>
      <c r="H500" s="4">
        <v>1.3808578686098347</v>
      </c>
      <c r="I500" s="4">
        <v>0.5715659794704727</v>
      </c>
      <c r="J500" s="4">
        <v>1.6370357554443151</v>
      </c>
      <c r="K500" s="2"/>
    </row>
    <row r="501" spans="1:11" ht="12.75">
      <c r="A501" s="3">
        <v>200205</v>
      </c>
      <c r="B501" s="1">
        <v>2002</v>
      </c>
      <c r="C501" s="1">
        <v>5</v>
      </c>
      <c r="D501" s="1">
        <v>9</v>
      </c>
      <c r="E501" s="4">
        <v>74.05355723044946</v>
      </c>
      <c r="F501" s="4">
        <v>48.53579266785583</v>
      </c>
      <c r="G501" s="4">
        <v>61.294674949152636</v>
      </c>
      <c r="H501" s="4">
        <v>3.7053250508473563</v>
      </c>
      <c r="I501" s="4">
        <v>0</v>
      </c>
      <c r="J501" s="4">
        <v>1.424232644151884</v>
      </c>
      <c r="K501" s="2"/>
    </row>
    <row r="502" spans="1:11" ht="12.75">
      <c r="A502" s="3">
        <v>200205</v>
      </c>
      <c r="B502" s="1">
        <v>2002</v>
      </c>
      <c r="C502" s="1">
        <v>5</v>
      </c>
      <c r="D502" s="1">
        <v>10</v>
      </c>
      <c r="E502" s="4">
        <v>62.981170844140564</v>
      </c>
      <c r="F502" s="4">
        <v>41.84353903558272</v>
      </c>
      <c r="G502" s="4">
        <v>52.41235493986164</v>
      </c>
      <c r="H502" s="4">
        <v>12.587645060138353</v>
      </c>
      <c r="I502" s="4">
        <v>0</v>
      </c>
      <c r="J502" s="4">
        <v>0.006892846826618702</v>
      </c>
      <c r="K502" s="2"/>
    </row>
    <row r="503" spans="1:11" ht="12.75">
      <c r="A503" s="3">
        <v>200205</v>
      </c>
      <c r="B503" s="1">
        <v>2002</v>
      </c>
      <c r="C503" s="1">
        <v>5</v>
      </c>
      <c r="D503" s="1">
        <v>11</v>
      </c>
      <c r="E503" s="4">
        <v>68.96418797590297</v>
      </c>
      <c r="F503" s="4">
        <v>49.01036005586509</v>
      </c>
      <c r="G503" s="4">
        <v>58.987274015884026</v>
      </c>
      <c r="H503" s="4">
        <v>6.012725984115971</v>
      </c>
      <c r="I503" s="4">
        <v>0</v>
      </c>
      <c r="J503" s="4">
        <v>0.8361162148721446</v>
      </c>
      <c r="K503" s="2"/>
    </row>
    <row r="504" spans="1:11" ht="12.75">
      <c r="A504" s="3">
        <v>200205</v>
      </c>
      <c r="B504" s="1">
        <v>2002</v>
      </c>
      <c r="C504" s="1">
        <v>5</v>
      </c>
      <c r="D504" s="1">
        <v>12</v>
      </c>
      <c r="E504" s="4">
        <v>76.38976918426843</v>
      </c>
      <c r="F504" s="4">
        <v>53.36138697890765</v>
      </c>
      <c r="G504" s="4">
        <v>64.87557808158805</v>
      </c>
      <c r="H504" s="4">
        <v>1.8639747594614793</v>
      </c>
      <c r="I504" s="4">
        <v>1.7395528410495251</v>
      </c>
      <c r="J504" s="4">
        <v>0.31130630805011184</v>
      </c>
      <c r="K504" s="2"/>
    </row>
    <row r="505" spans="1:11" ht="12.75">
      <c r="A505" s="3">
        <v>200205</v>
      </c>
      <c r="B505" s="1">
        <v>2002</v>
      </c>
      <c r="C505" s="1">
        <v>5</v>
      </c>
      <c r="D505" s="1">
        <v>13</v>
      </c>
      <c r="E505" s="4">
        <v>65.93877472015342</v>
      </c>
      <c r="F505" s="4">
        <v>46.01882915585943</v>
      </c>
      <c r="G505" s="4">
        <v>55.97880193800643</v>
      </c>
      <c r="H505" s="4">
        <v>9.021198061993573</v>
      </c>
      <c r="I505" s="4">
        <v>0</v>
      </c>
      <c r="J505" s="4">
        <v>0.4104732154290087</v>
      </c>
      <c r="K505" s="2"/>
    </row>
    <row r="506" spans="1:11" ht="12.75">
      <c r="A506" s="3">
        <v>200205</v>
      </c>
      <c r="B506" s="1">
        <v>2002</v>
      </c>
      <c r="C506" s="1">
        <v>5</v>
      </c>
      <c r="D506" s="1">
        <v>14</v>
      </c>
      <c r="E506" s="4">
        <v>69.26085066213234</v>
      </c>
      <c r="F506" s="4">
        <v>44.55827568647654</v>
      </c>
      <c r="G506" s="4">
        <v>56.909563174304445</v>
      </c>
      <c r="H506" s="4">
        <v>8.090436825695559</v>
      </c>
      <c r="I506" s="4">
        <v>0</v>
      </c>
      <c r="J506" s="4">
        <v>0</v>
      </c>
      <c r="K506" s="2"/>
    </row>
    <row r="507" spans="1:11" ht="12.75">
      <c r="A507" s="3">
        <v>200205</v>
      </c>
      <c r="B507" s="1">
        <v>2002</v>
      </c>
      <c r="C507" s="1">
        <v>5</v>
      </c>
      <c r="D507" s="1">
        <v>15</v>
      </c>
      <c r="E507" s="4">
        <v>73.58192603533556</v>
      </c>
      <c r="F507" s="4">
        <v>48.19845805204744</v>
      </c>
      <c r="G507" s="4">
        <v>60.8901920436915</v>
      </c>
      <c r="H507" s="4">
        <v>4.282129126973965</v>
      </c>
      <c r="I507" s="4">
        <v>0.17232117066546754</v>
      </c>
      <c r="J507" s="4">
        <v>0</v>
      </c>
      <c r="K507" s="2"/>
    </row>
    <row r="508" spans="1:11" ht="12.75">
      <c r="A508" s="3">
        <v>200205</v>
      </c>
      <c r="B508" s="1">
        <v>2002</v>
      </c>
      <c r="C508" s="1">
        <v>5</v>
      </c>
      <c r="D508" s="1">
        <v>16</v>
      </c>
      <c r="E508" s="4">
        <v>74.55751334836171</v>
      </c>
      <c r="F508" s="4">
        <v>57.102582122575626</v>
      </c>
      <c r="G508" s="4">
        <v>65.83004773546867</v>
      </c>
      <c r="H508" s="4">
        <v>0</v>
      </c>
      <c r="I508" s="4">
        <v>0.830047735468674</v>
      </c>
      <c r="J508" s="4">
        <v>0.05894171984669856</v>
      </c>
      <c r="K508" s="2"/>
    </row>
    <row r="509" spans="1:11" ht="12.75">
      <c r="A509" s="3">
        <v>200205</v>
      </c>
      <c r="B509" s="1">
        <v>2002</v>
      </c>
      <c r="C509" s="1">
        <v>5</v>
      </c>
      <c r="D509" s="1">
        <v>17</v>
      </c>
      <c r="E509" s="4">
        <v>72.40956019642118</v>
      </c>
      <c r="F509" s="4">
        <v>51.073431623333505</v>
      </c>
      <c r="G509" s="4">
        <v>61.741495909877344</v>
      </c>
      <c r="H509" s="4">
        <v>3.2585040901226585</v>
      </c>
      <c r="I509" s="4">
        <v>0</v>
      </c>
      <c r="J509" s="4">
        <v>0.43863550411096786</v>
      </c>
      <c r="K509" s="2"/>
    </row>
    <row r="510" spans="1:11" ht="12.75">
      <c r="A510" s="3">
        <v>200205</v>
      </c>
      <c r="B510" s="1">
        <v>2002</v>
      </c>
      <c r="C510" s="1">
        <v>5</v>
      </c>
      <c r="D510" s="1">
        <v>18</v>
      </c>
      <c r="E510" s="4">
        <v>60.28827696696634</v>
      </c>
      <c r="F510" s="4">
        <v>37.966034263524804</v>
      </c>
      <c r="G510" s="4">
        <v>49.12715561524557</v>
      </c>
      <c r="H510" s="4">
        <v>15.87284438475443</v>
      </c>
      <c r="I510" s="4">
        <v>0</v>
      </c>
      <c r="J510" s="4">
        <v>0.6148157434732244</v>
      </c>
      <c r="K510" s="2"/>
    </row>
    <row r="511" spans="1:11" ht="12.75">
      <c r="A511" s="3">
        <v>200205</v>
      </c>
      <c r="B511" s="1">
        <v>2002</v>
      </c>
      <c r="C511" s="1">
        <v>5</v>
      </c>
      <c r="D511" s="1">
        <v>19</v>
      </c>
      <c r="E511" s="4">
        <v>63.80700338585327</v>
      </c>
      <c r="F511" s="4">
        <v>39.64387494081457</v>
      </c>
      <c r="G511" s="4">
        <v>51.72543916333392</v>
      </c>
      <c r="H511" s="4">
        <v>13.274560836666081</v>
      </c>
      <c r="I511" s="4">
        <v>0</v>
      </c>
      <c r="J511" s="4">
        <v>0</v>
      </c>
      <c r="K511" s="2"/>
    </row>
    <row r="512" spans="1:11" ht="12.75">
      <c r="A512" s="3">
        <v>200205</v>
      </c>
      <c r="B512" s="1">
        <v>2002</v>
      </c>
      <c r="C512" s="1">
        <v>5</v>
      </c>
      <c r="D512" s="1">
        <v>20</v>
      </c>
      <c r="E512" s="4">
        <v>67.35977892194671</v>
      </c>
      <c r="F512" s="4">
        <v>41.029912837356946</v>
      </c>
      <c r="G512" s="4">
        <v>54.19484587965182</v>
      </c>
      <c r="H512" s="4">
        <v>10.805154120348174</v>
      </c>
      <c r="I512" s="4">
        <v>0</v>
      </c>
      <c r="J512" s="4">
        <v>0</v>
      </c>
      <c r="K512" s="2"/>
    </row>
    <row r="513" spans="1:11" ht="12.75">
      <c r="A513" s="3">
        <v>200205</v>
      </c>
      <c r="B513" s="1">
        <v>2002</v>
      </c>
      <c r="C513" s="1">
        <v>5</v>
      </c>
      <c r="D513" s="1">
        <v>21</v>
      </c>
      <c r="E513" s="4">
        <v>66.64873484629655</v>
      </c>
      <c r="F513" s="4">
        <v>42.39446828405433</v>
      </c>
      <c r="G513" s="4">
        <v>54.521601565175445</v>
      </c>
      <c r="H513" s="4">
        <v>10.478398434824559</v>
      </c>
      <c r="I513" s="4">
        <v>0</v>
      </c>
      <c r="J513" s="4">
        <v>0</v>
      </c>
      <c r="K513" s="2"/>
    </row>
    <row r="514" spans="1:11" ht="12.75">
      <c r="A514" s="3">
        <v>200205</v>
      </c>
      <c r="B514" s="1">
        <v>2002</v>
      </c>
      <c r="C514" s="1">
        <v>5</v>
      </c>
      <c r="D514" s="1">
        <v>22</v>
      </c>
      <c r="E514" s="4">
        <v>68.43875536391222</v>
      </c>
      <c r="F514" s="4">
        <v>46.114749753580156</v>
      </c>
      <c r="G514" s="4">
        <v>57.27675255874619</v>
      </c>
      <c r="H514" s="4">
        <v>8.154050367917478</v>
      </c>
      <c r="I514" s="4">
        <v>0.4308029266636688</v>
      </c>
      <c r="J514" s="4">
        <v>0</v>
      </c>
      <c r="K514" s="2"/>
    </row>
    <row r="515" spans="1:11" ht="12.75">
      <c r="A515" s="3">
        <v>200205</v>
      </c>
      <c r="B515" s="1">
        <v>2002</v>
      </c>
      <c r="C515" s="1">
        <v>5</v>
      </c>
      <c r="D515" s="1">
        <v>23</v>
      </c>
      <c r="E515" s="4">
        <v>75.00369257524366</v>
      </c>
      <c r="F515" s="4">
        <v>54.11294217844072</v>
      </c>
      <c r="G515" s="4">
        <v>64.5583173768422</v>
      </c>
      <c r="H515" s="4">
        <v>0.6808126047842673</v>
      </c>
      <c r="I515" s="4">
        <v>0.23912998162646024</v>
      </c>
      <c r="J515" s="4">
        <v>0.015508905359892078</v>
      </c>
      <c r="K515" s="2"/>
    </row>
    <row r="516" spans="1:11" ht="12.75">
      <c r="A516" s="3">
        <v>200205</v>
      </c>
      <c r="B516" s="1">
        <v>2002</v>
      </c>
      <c r="C516" s="1">
        <v>5</v>
      </c>
      <c r="D516" s="1">
        <v>24</v>
      </c>
      <c r="E516" s="4">
        <v>70.10446712267986</v>
      </c>
      <c r="F516" s="4">
        <v>56.94065972025764</v>
      </c>
      <c r="G516" s="4">
        <v>63.52256342146876</v>
      </c>
      <c r="H516" s="4">
        <v>1.7778141741287454</v>
      </c>
      <c r="I516" s="4">
        <v>0.3003775955974974</v>
      </c>
      <c r="J516" s="4">
        <v>0.5310341890777197</v>
      </c>
      <c r="K516" s="2"/>
    </row>
    <row r="517" spans="1:11" ht="12.75">
      <c r="A517" s="3">
        <v>200205</v>
      </c>
      <c r="B517" s="1">
        <v>2002</v>
      </c>
      <c r="C517" s="1">
        <v>5</v>
      </c>
      <c r="D517" s="1">
        <v>25</v>
      </c>
      <c r="E517" s="4">
        <v>66.83803888519961</v>
      </c>
      <c r="F517" s="4">
        <v>52.07158533571167</v>
      </c>
      <c r="G517" s="4">
        <v>59.45481211045565</v>
      </c>
      <c r="H517" s="4">
        <v>5.545187889544353</v>
      </c>
      <c r="I517" s="4">
        <v>0</v>
      </c>
      <c r="J517" s="4">
        <v>0.6011399337123187</v>
      </c>
      <c r="K517" s="2"/>
    </row>
    <row r="518" spans="1:11" ht="12.75">
      <c r="A518" s="3">
        <v>200205</v>
      </c>
      <c r="B518" s="1">
        <v>2002</v>
      </c>
      <c r="C518" s="1">
        <v>5</v>
      </c>
      <c r="D518" s="1">
        <v>26</v>
      </c>
      <c r="E518" s="4">
        <v>66.75155519953307</v>
      </c>
      <c r="F518" s="4">
        <v>46.37190188470231</v>
      </c>
      <c r="G518" s="4">
        <v>56.56172854211769</v>
      </c>
      <c r="H518" s="4">
        <v>8.438271457882308</v>
      </c>
      <c r="I518" s="4">
        <v>0</v>
      </c>
      <c r="J518" s="4">
        <v>0.004538472762790753</v>
      </c>
      <c r="K518" s="2"/>
    </row>
    <row r="519" spans="1:11" ht="12.75">
      <c r="A519" s="3">
        <v>200205</v>
      </c>
      <c r="B519" s="1">
        <v>2002</v>
      </c>
      <c r="C519" s="1">
        <v>5</v>
      </c>
      <c r="D519" s="1">
        <v>27</v>
      </c>
      <c r="E519" s="4">
        <v>76.87381219681426</v>
      </c>
      <c r="F519" s="4">
        <v>51.5328237182446</v>
      </c>
      <c r="G519" s="4">
        <v>64.20331795752942</v>
      </c>
      <c r="H519" s="4">
        <v>1.8974178774243693</v>
      </c>
      <c r="I519" s="4">
        <v>1.100735834953798</v>
      </c>
      <c r="J519" s="4">
        <v>0.272956442501541</v>
      </c>
      <c r="K519" s="2"/>
    </row>
    <row r="520" spans="1:11" ht="12.75">
      <c r="A520" s="3">
        <v>200205</v>
      </c>
      <c r="B520" s="1">
        <v>2002</v>
      </c>
      <c r="C520" s="1">
        <v>5</v>
      </c>
      <c r="D520" s="1">
        <v>28</v>
      </c>
      <c r="E520" s="4">
        <v>79.40960486467009</v>
      </c>
      <c r="F520" s="4">
        <v>60.81069596109693</v>
      </c>
      <c r="G520" s="4">
        <v>70.11015041288351</v>
      </c>
      <c r="H520" s="4">
        <v>0</v>
      </c>
      <c r="I520" s="4">
        <v>5.110150412883514</v>
      </c>
      <c r="J520" s="4">
        <v>0</v>
      </c>
      <c r="K520" s="2"/>
    </row>
    <row r="521" spans="1:11" ht="12.75">
      <c r="A521" s="3">
        <v>200205</v>
      </c>
      <c r="B521" s="1">
        <v>2002</v>
      </c>
      <c r="C521" s="1">
        <v>5</v>
      </c>
      <c r="D521" s="1">
        <v>29</v>
      </c>
      <c r="E521" s="4">
        <v>77.09989011610767</v>
      </c>
      <c r="F521" s="4">
        <v>59.46605361976599</v>
      </c>
      <c r="G521" s="4">
        <v>68.28297186793682</v>
      </c>
      <c r="H521" s="4">
        <v>0</v>
      </c>
      <c r="I521" s="4">
        <v>3.282971867936833</v>
      </c>
      <c r="J521" s="4">
        <v>0</v>
      </c>
      <c r="K521" s="2"/>
    </row>
    <row r="522" spans="1:11" ht="12.75">
      <c r="A522" s="3">
        <v>200205</v>
      </c>
      <c r="B522" s="1">
        <v>2002</v>
      </c>
      <c r="C522" s="1">
        <v>5</v>
      </c>
      <c r="D522" s="1">
        <v>30</v>
      </c>
      <c r="E522" s="4">
        <v>82.07632314797996</v>
      </c>
      <c r="F522" s="4">
        <v>61.46420733214416</v>
      </c>
      <c r="G522" s="4">
        <v>71.77026524006206</v>
      </c>
      <c r="H522" s="4">
        <v>0</v>
      </c>
      <c r="I522" s="4">
        <v>6.770265240062059</v>
      </c>
      <c r="J522" s="4">
        <v>0</v>
      </c>
      <c r="K522" s="2"/>
    </row>
    <row r="523" spans="1:11" ht="12.75">
      <c r="A523" s="3">
        <v>200205</v>
      </c>
      <c r="B523" s="1">
        <v>2002</v>
      </c>
      <c r="C523" s="1">
        <v>5</v>
      </c>
      <c r="D523" s="1">
        <v>31</v>
      </c>
      <c r="E523" s="4">
        <v>85.36820930945865</v>
      </c>
      <c r="F523" s="4">
        <v>63.711767701282575</v>
      </c>
      <c r="G523" s="4">
        <v>74.53998850537062</v>
      </c>
      <c r="H523" s="4">
        <v>0</v>
      </c>
      <c r="I523" s="4">
        <v>9.539988505370612</v>
      </c>
      <c r="J523" s="4">
        <v>0</v>
      </c>
      <c r="K523" s="2"/>
    </row>
    <row r="524" spans="1:11" ht="12.75">
      <c r="A524" s="3">
        <v>200206</v>
      </c>
      <c r="B524" s="1">
        <v>2002</v>
      </c>
      <c r="C524" s="1">
        <v>6</v>
      </c>
      <c r="D524" s="1">
        <v>1</v>
      </c>
      <c r="E524" s="4">
        <v>88.67892462679679</v>
      </c>
      <c r="F524" s="4">
        <v>66.16561497756165</v>
      </c>
      <c r="G524" s="4">
        <v>77.42226980217922</v>
      </c>
      <c r="H524" s="4">
        <v>0</v>
      </c>
      <c r="I524" s="4">
        <v>12.422269802179216</v>
      </c>
      <c r="J524" s="4">
        <v>0</v>
      </c>
      <c r="K524" s="2"/>
    </row>
    <row r="525" spans="1:11" ht="12.75">
      <c r="A525" s="3">
        <v>200206</v>
      </c>
      <c r="B525" s="1">
        <v>2002</v>
      </c>
      <c r="C525" s="1">
        <v>6</v>
      </c>
      <c r="D525" s="1">
        <v>2</v>
      </c>
      <c r="E525" s="4">
        <v>89.16011482717855</v>
      </c>
      <c r="F525" s="4">
        <v>69.15533830242786</v>
      </c>
      <c r="G525" s="4">
        <v>79.1577265648032</v>
      </c>
      <c r="H525" s="4">
        <v>0</v>
      </c>
      <c r="I525" s="4">
        <v>14.157726564803205</v>
      </c>
      <c r="J525" s="4">
        <v>0</v>
      </c>
      <c r="K525" s="2"/>
    </row>
    <row r="526" spans="1:11" ht="12.75">
      <c r="A526" s="3">
        <v>200206</v>
      </c>
      <c r="B526" s="1">
        <v>2002</v>
      </c>
      <c r="C526" s="1">
        <v>6</v>
      </c>
      <c r="D526" s="1">
        <v>3</v>
      </c>
      <c r="E526" s="4">
        <v>89.93319118903901</v>
      </c>
      <c r="F526" s="4">
        <v>70.8088496734751</v>
      </c>
      <c r="G526" s="4">
        <v>80.37102043125705</v>
      </c>
      <c r="H526" s="4">
        <v>0</v>
      </c>
      <c r="I526" s="4">
        <v>15.371020431257055</v>
      </c>
      <c r="J526" s="4">
        <v>0</v>
      </c>
      <c r="K526" s="2"/>
    </row>
    <row r="527" spans="1:11" ht="12.75">
      <c r="A527" s="3">
        <v>200206</v>
      </c>
      <c r="B527" s="1">
        <v>2002</v>
      </c>
      <c r="C527" s="1">
        <v>6</v>
      </c>
      <c r="D527" s="1">
        <v>4</v>
      </c>
      <c r="E527" s="4">
        <v>86.73063556962441</v>
      </c>
      <c r="F527" s="4">
        <v>69.56682816720217</v>
      </c>
      <c r="G527" s="4">
        <v>78.1487318684133</v>
      </c>
      <c r="H527" s="4">
        <v>0</v>
      </c>
      <c r="I527" s="4">
        <v>13.148731868413293</v>
      </c>
      <c r="J527" s="4">
        <v>0.09305343215935248</v>
      </c>
      <c r="K527" s="2"/>
    </row>
    <row r="528" spans="1:11" ht="12.75">
      <c r="A528" s="3">
        <v>200206</v>
      </c>
      <c r="B528" s="1">
        <v>2002</v>
      </c>
      <c r="C528" s="1">
        <v>6</v>
      </c>
      <c r="D528" s="1">
        <v>5</v>
      </c>
      <c r="E528" s="4">
        <v>82.95286606374458</v>
      </c>
      <c r="F528" s="4">
        <v>62.37567784067729</v>
      </c>
      <c r="G528" s="4">
        <v>72.66427195221092</v>
      </c>
      <c r="H528" s="4">
        <v>0</v>
      </c>
      <c r="I528" s="4">
        <v>7.66427195221093</v>
      </c>
      <c r="J528" s="4">
        <v>0.12018951249073134</v>
      </c>
      <c r="K528" s="2"/>
    </row>
    <row r="529" spans="1:11" ht="12.75">
      <c r="A529" s="3">
        <v>200206</v>
      </c>
      <c r="B529" s="1">
        <v>2002</v>
      </c>
      <c r="C529" s="1">
        <v>6</v>
      </c>
      <c r="D529" s="1">
        <v>6</v>
      </c>
      <c r="E529" s="4">
        <v>72.37479340934877</v>
      </c>
      <c r="F529" s="4">
        <v>55.79848961761001</v>
      </c>
      <c r="G529" s="4">
        <v>64.08664151347939</v>
      </c>
      <c r="H529" s="4">
        <v>1.8022655735849844</v>
      </c>
      <c r="I529" s="4">
        <v>0.8889070870643727</v>
      </c>
      <c r="J529" s="4">
        <v>0.02525515992722054</v>
      </c>
      <c r="K529" s="2"/>
    </row>
    <row r="530" spans="1:11" ht="12.75">
      <c r="A530" s="3">
        <v>200206</v>
      </c>
      <c r="B530" s="1">
        <v>2002</v>
      </c>
      <c r="C530" s="1">
        <v>6</v>
      </c>
      <c r="D530" s="1">
        <v>7</v>
      </c>
      <c r="E530" s="4">
        <v>80.56971969184863</v>
      </c>
      <c r="F530" s="4">
        <v>57.329505760715165</v>
      </c>
      <c r="G530" s="4">
        <v>68.94961272628191</v>
      </c>
      <c r="H530" s="4">
        <v>0</v>
      </c>
      <c r="I530" s="4">
        <v>3.949612726281904</v>
      </c>
      <c r="J530" s="4">
        <v>0</v>
      </c>
      <c r="K530" s="2"/>
    </row>
    <row r="531" spans="1:11" ht="12.75">
      <c r="A531" s="3">
        <v>200206</v>
      </c>
      <c r="B531" s="1">
        <v>2002</v>
      </c>
      <c r="C531" s="1">
        <v>6</v>
      </c>
      <c r="D531" s="1">
        <v>8</v>
      </c>
      <c r="E531" s="4">
        <v>84.59890890357316</v>
      </c>
      <c r="F531" s="4">
        <v>61.24278384438773</v>
      </c>
      <c r="G531" s="4">
        <v>72.92084637398045</v>
      </c>
      <c r="H531" s="4">
        <v>0</v>
      </c>
      <c r="I531" s="4">
        <v>7.920846373980447</v>
      </c>
      <c r="J531" s="4">
        <v>0</v>
      </c>
      <c r="K531" s="2"/>
    </row>
    <row r="532" spans="1:11" ht="12.75">
      <c r="A532" s="3">
        <v>200206</v>
      </c>
      <c r="B532" s="1">
        <v>2002</v>
      </c>
      <c r="C532" s="1">
        <v>6</v>
      </c>
      <c r="D532" s="1">
        <v>9</v>
      </c>
      <c r="E532" s="4">
        <v>86.44541688876713</v>
      </c>
      <c r="F532" s="4">
        <v>64.44244793915588</v>
      </c>
      <c r="G532" s="4">
        <v>75.4439324139615</v>
      </c>
      <c r="H532" s="4">
        <v>0</v>
      </c>
      <c r="I532" s="4">
        <v>10.443932413961507</v>
      </c>
      <c r="J532" s="4">
        <v>0.055248787257041944</v>
      </c>
      <c r="K532" s="2"/>
    </row>
    <row r="533" spans="1:11" ht="12.75">
      <c r="A533" s="3">
        <v>200206</v>
      </c>
      <c r="B533" s="1">
        <v>2002</v>
      </c>
      <c r="C533" s="1">
        <v>6</v>
      </c>
      <c r="D533" s="1">
        <v>10</v>
      </c>
      <c r="E533" s="4">
        <v>78.72505799427651</v>
      </c>
      <c r="F533" s="4">
        <v>68.1178020839227</v>
      </c>
      <c r="G533" s="4">
        <v>73.42143003909962</v>
      </c>
      <c r="H533" s="4">
        <v>0</v>
      </c>
      <c r="I533" s="4">
        <v>8.421430039099608</v>
      </c>
      <c r="J533" s="4">
        <v>0.28376955352596267</v>
      </c>
      <c r="K533" s="2"/>
    </row>
    <row r="534" spans="1:11" ht="12.75">
      <c r="A534" s="3">
        <v>200206</v>
      </c>
      <c r="B534" s="1">
        <v>2002</v>
      </c>
      <c r="C534" s="1">
        <v>6</v>
      </c>
      <c r="D534" s="1">
        <v>11</v>
      </c>
      <c r="E534" s="4">
        <v>83.98117084414056</v>
      </c>
      <c r="F534" s="4">
        <v>70.89448764029552</v>
      </c>
      <c r="G534" s="4">
        <v>77.43782924221804</v>
      </c>
      <c r="H534" s="4">
        <v>0</v>
      </c>
      <c r="I534" s="4">
        <v>12.437829242218047</v>
      </c>
      <c r="J534" s="4">
        <v>0.16841930978621775</v>
      </c>
      <c r="K534" s="2"/>
    </row>
    <row r="535" spans="1:11" ht="12.75">
      <c r="A535" s="3">
        <v>200206</v>
      </c>
      <c r="B535" s="1">
        <v>2002</v>
      </c>
      <c r="C535" s="1">
        <v>6</v>
      </c>
      <c r="D535" s="1">
        <v>12</v>
      </c>
      <c r="E535" s="4">
        <v>85.40117447715815</v>
      </c>
      <c r="F535" s="4">
        <v>66.1741674582873</v>
      </c>
      <c r="G535" s="4">
        <v>75.78767096772272</v>
      </c>
      <c r="H535" s="4">
        <v>0</v>
      </c>
      <c r="I535" s="4">
        <v>10.787670967722722</v>
      </c>
      <c r="J535" s="4">
        <v>1.3900886218058481</v>
      </c>
      <c r="K535" s="2"/>
    </row>
    <row r="536" spans="1:11" ht="12.75">
      <c r="A536" s="3">
        <v>200206</v>
      </c>
      <c r="B536" s="1">
        <v>2002</v>
      </c>
      <c r="C536" s="1">
        <v>6</v>
      </c>
      <c r="D536" s="1">
        <v>13</v>
      </c>
      <c r="E536" s="4">
        <v>83.0734316233335</v>
      </c>
      <c r="F536" s="4">
        <v>66.03288178696818</v>
      </c>
      <c r="G536" s="4">
        <v>74.55315670515084</v>
      </c>
      <c r="H536" s="4">
        <v>0</v>
      </c>
      <c r="I536" s="4">
        <v>9.553156705150844</v>
      </c>
      <c r="J536" s="4">
        <v>0.2624085715391785</v>
      </c>
      <c r="K536" s="2"/>
    </row>
    <row r="537" spans="1:11" ht="12.75">
      <c r="A537" s="3">
        <v>200206</v>
      </c>
      <c r="B537" s="1">
        <v>2002</v>
      </c>
      <c r="C537" s="1">
        <v>6</v>
      </c>
      <c r="D537" s="1">
        <v>14</v>
      </c>
      <c r="E537" s="4">
        <v>78.12434151556391</v>
      </c>
      <c r="F537" s="4">
        <v>56.11956499081323</v>
      </c>
      <c r="G537" s="4">
        <v>67.12195325318856</v>
      </c>
      <c r="H537" s="4">
        <v>0</v>
      </c>
      <c r="I537" s="4">
        <v>2.1219532531885683</v>
      </c>
      <c r="J537" s="4">
        <v>0.016827005827717543</v>
      </c>
      <c r="K537" s="2"/>
    </row>
    <row r="538" spans="1:11" ht="12.75">
      <c r="A538" s="3">
        <v>200206</v>
      </c>
      <c r="B538" s="1">
        <v>2002</v>
      </c>
      <c r="C538" s="1">
        <v>6</v>
      </c>
      <c r="D538" s="1">
        <v>15</v>
      </c>
      <c r="E538" s="4">
        <v>75.27121071799743</v>
      </c>
      <c r="F538" s="4">
        <v>53.904764315429304</v>
      </c>
      <c r="G538" s="4">
        <v>64.58798751671337</v>
      </c>
      <c r="H538" s="4">
        <v>0.9623804007635294</v>
      </c>
      <c r="I538" s="4">
        <v>0.550367917476899</v>
      </c>
      <c r="J538" s="4">
        <v>0.0048119020038176466</v>
      </c>
      <c r="K538" s="2"/>
    </row>
    <row r="539" spans="1:11" ht="12.75">
      <c r="A539" s="3">
        <v>200206</v>
      </c>
      <c r="B539" s="1">
        <v>2002</v>
      </c>
      <c r="C539" s="1">
        <v>6</v>
      </c>
      <c r="D539" s="1">
        <v>16</v>
      </c>
      <c r="E539" s="4">
        <v>81.59039513532991</v>
      </c>
      <c r="F539" s="4">
        <v>58.585618610579225</v>
      </c>
      <c r="G539" s="4">
        <v>70.08800687295457</v>
      </c>
      <c r="H539" s="4">
        <v>0</v>
      </c>
      <c r="I539" s="4">
        <v>5.088006872954566</v>
      </c>
      <c r="J539" s="4">
        <v>0</v>
      </c>
      <c r="K539" s="2"/>
    </row>
    <row r="540" spans="1:11" ht="12.75">
      <c r="A540" s="3">
        <v>200206</v>
      </c>
      <c r="B540" s="1">
        <v>2002</v>
      </c>
      <c r="C540" s="1">
        <v>6</v>
      </c>
      <c r="D540" s="1">
        <v>17</v>
      </c>
      <c r="E540" s="4">
        <v>79.18083493890873</v>
      </c>
      <c r="F540" s="4">
        <v>53.88593515956988</v>
      </c>
      <c r="G540" s="4">
        <v>66.5333850492393</v>
      </c>
      <c r="H540" s="4">
        <v>0</v>
      </c>
      <c r="I540" s="4">
        <v>1.5333850492392995</v>
      </c>
      <c r="J540" s="4">
        <v>0</v>
      </c>
      <c r="K540" s="2"/>
    </row>
    <row r="541" spans="1:11" ht="12.75">
      <c r="A541" s="3">
        <v>200206</v>
      </c>
      <c r="B541" s="1">
        <v>2002</v>
      </c>
      <c r="C541" s="1">
        <v>6</v>
      </c>
      <c r="D541" s="1">
        <v>18</v>
      </c>
      <c r="E541" s="4">
        <v>82.1571845900497</v>
      </c>
      <c r="F541" s="4">
        <v>62.53952991134841</v>
      </c>
      <c r="G541" s="4">
        <v>72.34835725069905</v>
      </c>
      <c r="H541" s="4">
        <v>0</v>
      </c>
      <c r="I541" s="4">
        <v>7.348357250699058</v>
      </c>
      <c r="J541" s="4">
        <v>0.017232117066546756</v>
      </c>
      <c r="K541" s="2"/>
    </row>
    <row r="542" spans="1:11" ht="12.75">
      <c r="A542" s="3">
        <v>200206</v>
      </c>
      <c r="B542" s="1">
        <v>2002</v>
      </c>
      <c r="C542" s="1">
        <v>6</v>
      </c>
      <c r="D542" s="1">
        <v>19</v>
      </c>
      <c r="E542" s="4">
        <v>83.51511722437456</v>
      </c>
      <c r="F542" s="4">
        <v>67.17232117066547</v>
      </c>
      <c r="G542" s="4">
        <v>75.34371919752002</v>
      </c>
      <c r="H542" s="4">
        <v>0</v>
      </c>
      <c r="I542" s="4">
        <v>10.343719197520018</v>
      </c>
      <c r="J542" s="4">
        <v>0.0048119020038176466</v>
      </c>
      <c r="K542" s="2"/>
    </row>
    <row r="543" spans="1:11" ht="12.75">
      <c r="A543" s="3">
        <v>200206</v>
      </c>
      <c r="B543" s="1">
        <v>2002</v>
      </c>
      <c r="C543" s="1">
        <v>6</v>
      </c>
      <c r="D543" s="1">
        <v>20</v>
      </c>
      <c r="E543" s="4">
        <v>87.86160585332733</v>
      </c>
      <c r="F543" s="4">
        <v>67.27674958086293</v>
      </c>
      <c r="G543" s="4">
        <v>77.56917771709513</v>
      </c>
      <c r="H543" s="4">
        <v>0</v>
      </c>
      <c r="I543" s="4">
        <v>12.569177717095133</v>
      </c>
      <c r="J543" s="4">
        <v>0</v>
      </c>
      <c r="K543" s="2"/>
    </row>
    <row r="544" spans="1:11" ht="12.75">
      <c r="A544" s="3">
        <v>200206</v>
      </c>
      <c r="B544" s="1">
        <v>2002</v>
      </c>
      <c r="C544" s="1">
        <v>6</v>
      </c>
      <c r="D544" s="1">
        <v>21</v>
      </c>
      <c r="E544" s="4">
        <v>90.45200098865725</v>
      </c>
      <c r="F544" s="4">
        <v>69.38410822818923</v>
      </c>
      <c r="G544" s="4">
        <v>79.91805460842323</v>
      </c>
      <c r="H544" s="4">
        <v>0</v>
      </c>
      <c r="I544" s="4">
        <v>14.91805460842324</v>
      </c>
      <c r="J544" s="4">
        <v>0</v>
      </c>
      <c r="K544" s="2"/>
    </row>
    <row r="545" spans="1:11" ht="12.75">
      <c r="A545" s="3">
        <v>200206</v>
      </c>
      <c r="B545" s="1">
        <v>2002</v>
      </c>
      <c r="C545" s="1">
        <v>6</v>
      </c>
      <c r="D545" s="1">
        <v>22</v>
      </c>
      <c r="E545" s="4">
        <v>91.17232117066547</v>
      </c>
      <c r="F545" s="4">
        <v>68.07708548609477</v>
      </c>
      <c r="G545" s="4">
        <v>79.62470332838012</v>
      </c>
      <c r="H545" s="4">
        <v>0</v>
      </c>
      <c r="I545" s="4">
        <v>14.62470332838012</v>
      </c>
      <c r="J545" s="4">
        <v>0</v>
      </c>
      <c r="K545" s="2"/>
    </row>
    <row r="546" spans="1:11" ht="12.75">
      <c r="A546" s="3">
        <v>200206</v>
      </c>
      <c r="B546" s="1">
        <v>2002</v>
      </c>
      <c r="C546" s="1">
        <v>6</v>
      </c>
      <c r="D546" s="1">
        <v>23</v>
      </c>
      <c r="E546" s="4">
        <v>90.17232117066547</v>
      </c>
      <c r="F546" s="4">
        <v>64.94246729539708</v>
      </c>
      <c r="G546" s="4">
        <v>77.55739423303129</v>
      </c>
      <c r="H546" s="4">
        <v>0</v>
      </c>
      <c r="I546" s="4">
        <v>12.557394233031276</v>
      </c>
      <c r="J546" s="4">
        <v>0</v>
      </c>
      <c r="K546" s="2"/>
    </row>
    <row r="547" spans="1:11" ht="12.75">
      <c r="A547" s="3">
        <v>200206</v>
      </c>
      <c r="B547" s="1">
        <v>2002</v>
      </c>
      <c r="C547" s="1">
        <v>6</v>
      </c>
      <c r="D547" s="1">
        <v>24</v>
      </c>
      <c r="E547" s="4">
        <v>88.91805460842325</v>
      </c>
      <c r="F547" s="4">
        <v>66.5055195066243</v>
      </c>
      <c r="G547" s="4">
        <v>77.71178705752376</v>
      </c>
      <c r="H547" s="4">
        <v>0</v>
      </c>
      <c r="I547" s="4">
        <v>12.71178705752377</v>
      </c>
      <c r="J547" s="4">
        <v>0</v>
      </c>
      <c r="K547" s="2"/>
    </row>
    <row r="548" spans="1:11" ht="12.75">
      <c r="A548" s="3">
        <v>200206</v>
      </c>
      <c r="B548" s="1">
        <v>2002</v>
      </c>
      <c r="C548" s="1">
        <v>6</v>
      </c>
      <c r="D548" s="1">
        <v>25</v>
      </c>
      <c r="E548" s="4">
        <v>89.69406120741255</v>
      </c>
      <c r="F548" s="4">
        <v>67.97081078827549</v>
      </c>
      <c r="G548" s="4">
        <v>78.83243599784402</v>
      </c>
      <c r="H548" s="4">
        <v>0</v>
      </c>
      <c r="I548" s="4">
        <v>13.832435997844012</v>
      </c>
      <c r="J548" s="4">
        <v>0.007173899448793807</v>
      </c>
      <c r="K548" s="2"/>
    </row>
    <row r="549" spans="1:11" ht="12.75">
      <c r="A549" s="3">
        <v>200206</v>
      </c>
      <c r="B549" s="1">
        <v>2002</v>
      </c>
      <c r="C549" s="1">
        <v>6</v>
      </c>
      <c r="D549" s="1">
        <v>26</v>
      </c>
      <c r="E549" s="4">
        <v>90.27783353036995</v>
      </c>
      <c r="F549" s="4">
        <v>67.05275617985224</v>
      </c>
      <c r="G549" s="4">
        <v>78.66529485511109</v>
      </c>
      <c r="H549" s="4">
        <v>0</v>
      </c>
      <c r="I549" s="4">
        <v>13.665294855111089</v>
      </c>
      <c r="J549" s="4">
        <v>0.003446423413309351</v>
      </c>
      <c r="K549" s="2"/>
    </row>
    <row r="550" spans="1:11" ht="12.75">
      <c r="A550" s="3">
        <v>200206</v>
      </c>
      <c r="B550" s="1">
        <v>2002</v>
      </c>
      <c r="C550" s="1">
        <v>6</v>
      </c>
      <c r="D550" s="1">
        <v>27</v>
      </c>
      <c r="E550" s="4">
        <v>89.16011482717855</v>
      </c>
      <c r="F550" s="4">
        <v>65.06680881096099</v>
      </c>
      <c r="G550" s="4">
        <v>77.11346181906977</v>
      </c>
      <c r="H550" s="4">
        <v>0</v>
      </c>
      <c r="I550" s="4">
        <v>12.11346181906977</v>
      </c>
      <c r="J550" s="4">
        <v>0</v>
      </c>
      <c r="K550" s="2"/>
    </row>
    <row r="551" spans="1:11" ht="12.75">
      <c r="A551" s="3">
        <v>200206</v>
      </c>
      <c r="B551" s="1">
        <v>2002</v>
      </c>
      <c r="C551" s="1">
        <v>6</v>
      </c>
      <c r="D551" s="1">
        <v>28</v>
      </c>
      <c r="E551" s="4">
        <v>89.39739852118316</v>
      </c>
      <c r="F551" s="4">
        <v>67.93026095191016</v>
      </c>
      <c r="G551" s="4">
        <v>78.66382973654666</v>
      </c>
      <c r="H551" s="4">
        <v>0</v>
      </c>
      <c r="I551" s="4">
        <v>13.663829736546667</v>
      </c>
      <c r="J551" s="4">
        <v>0</v>
      </c>
      <c r="K551" s="2"/>
    </row>
    <row r="552" spans="1:11" ht="12.75">
      <c r="A552" s="3">
        <v>200206</v>
      </c>
      <c r="B552" s="1">
        <v>2002</v>
      </c>
      <c r="C552" s="1">
        <v>6</v>
      </c>
      <c r="D552" s="1">
        <v>29</v>
      </c>
      <c r="E552" s="4">
        <v>90.09888954733196</v>
      </c>
      <c r="F552" s="4">
        <v>68.80784910469939</v>
      </c>
      <c r="G552" s="4">
        <v>79.45336932601568</v>
      </c>
      <c r="H552" s="4">
        <v>0</v>
      </c>
      <c r="I552" s="4">
        <v>14.45336932601568</v>
      </c>
      <c r="J552" s="4">
        <v>0</v>
      </c>
      <c r="K552" s="2"/>
    </row>
    <row r="553" spans="1:11" ht="12.75">
      <c r="A553" s="3">
        <v>200206</v>
      </c>
      <c r="B553" s="1">
        <v>2002</v>
      </c>
      <c r="C553" s="1">
        <v>6</v>
      </c>
      <c r="D553" s="1">
        <v>30</v>
      </c>
      <c r="E553" s="4">
        <v>92.53579266785583</v>
      </c>
      <c r="F553" s="4">
        <v>70.06311623571733</v>
      </c>
      <c r="G553" s="4">
        <v>81.29945445178657</v>
      </c>
      <c r="H553" s="4">
        <v>0</v>
      </c>
      <c r="I553" s="4">
        <v>16.29945445178658</v>
      </c>
      <c r="J553" s="4">
        <v>0</v>
      </c>
      <c r="K553" s="2"/>
    </row>
    <row r="554" spans="1:11" ht="12.75">
      <c r="A554" s="3">
        <v>200207</v>
      </c>
      <c r="B554" s="1">
        <v>2002</v>
      </c>
      <c r="C554" s="1">
        <v>7</v>
      </c>
      <c r="D554" s="1">
        <v>1</v>
      </c>
      <c r="E554" s="4">
        <v>88.88043500918677</v>
      </c>
      <c r="F554" s="4">
        <v>67.39631457167616</v>
      </c>
      <c r="G554" s="4">
        <v>78.13837479043147</v>
      </c>
      <c r="H554" s="4">
        <v>0</v>
      </c>
      <c r="I554" s="4">
        <v>13.138374790431465</v>
      </c>
      <c r="J554" s="4">
        <v>0</v>
      </c>
      <c r="K554" s="2"/>
    </row>
    <row r="555" spans="1:11" ht="12.75">
      <c r="A555" s="3">
        <v>200207</v>
      </c>
      <c r="B555" s="1">
        <v>2002</v>
      </c>
      <c r="C555" s="1">
        <v>7</v>
      </c>
      <c r="D555" s="1">
        <v>2</v>
      </c>
      <c r="E555" s="4">
        <v>87.11213517207699</v>
      </c>
      <c r="F555" s="4">
        <v>68.1166347536844</v>
      </c>
      <c r="G555" s="4">
        <v>77.61438496288068</v>
      </c>
      <c r="H555" s="4">
        <v>0</v>
      </c>
      <c r="I555" s="4">
        <v>12.614384962880685</v>
      </c>
      <c r="J555" s="4">
        <v>0.005169635119964026</v>
      </c>
      <c r="K555" s="2"/>
    </row>
    <row r="556" spans="1:11" ht="12.75">
      <c r="A556" s="3">
        <v>200207</v>
      </c>
      <c r="B556" s="1">
        <v>2002</v>
      </c>
      <c r="C556" s="1">
        <v>7</v>
      </c>
      <c r="D556" s="1">
        <v>3</v>
      </c>
      <c r="E556" s="4">
        <v>86.87858872156494</v>
      </c>
      <c r="F556" s="4">
        <v>69.01220634348692</v>
      </c>
      <c r="G556" s="4">
        <v>77.94539753252593</v>
      </c>
      <c r="H556" s="4">
        <v>0</v>
      </c>
      <c r="I556" s="4">
        <v>12.94539753252593</v>
      </c>
      <c r="J556" s="4">
        <v>0.003446423413309351</v>
      </c>
      <c r="K556" s="2"/>
    </row>
    <row r="557" spans="1:11" ht="12.75">
      <c r="A557" s="3">
        <v>200207</v>
      </c>
      <c r="B557" s="1">
        <v>2002</v>
      </c>
      <c r="C557" s="1">
        <v>7</v>
      </c>
      <c r="D557" s="1">
        <v>4</v>
      </c>
      <c r="E557" s="4">
        <v>88.9501740572766</v>
      </c>
      <c r="F557" s="4">
        <v>69.53101614310515</v>
      </c>
      <c r="G557" s="4">
        <v>79.24059510019089</v>
      </c>
      <c r="H557" s="4">
        <v>0</v>
      </c>
      <c r="I557" s="4">
        <v>14.240595100190882</v>
      </c>
      <c r="J557" s="4">
        <v>0.07582131509280572</v>
      </c>
      <c r="K557" s="2"/>
    </row>
    <row r="558" spans="1:11" ht="12.75">
      <c r="A558" s="3">
        <v>200207</v>
      </c>
      <c r="B558" s="1">
        <v>2002</v>
      </c>
      <c r="C558" s="1">
        <v>7</v>
      </c>
      <c r="D558" s="1">
        <v>5</v>
      </c>
      <c r="E558" s="4">
        <v>90.5169635119964</v>
      </c>
      <c r="F558" s="4">
        <v>68.81069596109694</v>
      </c>
      <c r="G558" s="4">
        <v>79.66382973654666</v>
      </c>
      <c r="H558" s="4">
        <v>0</v>
      </c>
      <c r="I558" s="4">
        <v>14.663829736546667</v>
      </c>
      <c r="J558" s="4">
        <v>0.12629774663573637</v>
      </c>
      <c r="K558" s="2"/>
    </row>
    <row r="559" spans="1:11" ht="12.75">
      <c r="A559" s="3">
        <v>200207</v>
      </c>
      <c r="B559" s="1">
        <v>2002</v>
      </c>
      <c r="C559" s="1">
        <v>7</v>
      </c>
      <c r="D559" s="1">
        <v>6</v>
      </c>
      <c r="E559" s="4">
        <v>92.87858872156494</v>
      </c>
      <c r="F559" s="4">
        <v>71.26269694975417</v>
      </c>
      <c r="G559" s="4">
        <v>82.07064283565956</v>
      </c>
      <c r="H559" s="4">
        <v>0</v>
      </c>
      <c r="I559" s="4">
        <v>17.070642835659555</v>
      </c>
      <c r="J559" s="4">
        <v>0</v>
      </c>
      <c r="K559" s="2"/>
    </row>
    <row r="560" spans="1:11" ht="12.75">
      <c r="A560" s="3">
        <v>200207</v>
      </c>
      <c r="B560" s="1">
        <v>2002</v>
      </c>
      <c r="C560" s="1">
        <v>7</v>
      </c>
      <c r="D560" s="1">
        <v>7</v>
      </c>
      <c r="E560" s="4">
        <v>94.77307636186046</v>
      </c>
      <c r="F560" s="4">
        <v>70.99522347524933</v>
      </c>
      <c r="G560" s="4">
        <v>82.8841499185549</v>
      </c>
      <c r="H560" s="4">
        <v>0</v>
      </c>
      <c r="I560" s="4">
        <v>17.884149918554893</v>
      </c>
      <c r="J560" s="4">
        <v>0</v>
      </c>
      <c r="K560" s="2"/>
    </row>
    <row r="561" spans="1:11" ht="12.75">
      <c r="A561" s="3">
        <v>200207</v>
      </c>
      <c r="B561" s="1">
        <v>2002</v>
      </c>
      <c r="C561" s="1">
        <v>7</v>
      </c>
      <c r="D561" s="1">
        <v>8</v>
      </c>
      <c r="E561" s="4">
        <v>93.38226194056742</v>
      </c>
      <c r="F561" s="4">
        <v>70.2749032932411</v>
      </c>
      <c r="G561" s="4">
        <v>81.82858261690426</v>
      </c>
      <c r="H561" s="4">
        <v>0</v>
      </c>
      <c r="I561" s="4">
        <v>16.828582616904253</v>
      </c>
      <c r="J561" s="4">
        <v>0</v>
      </c>
      <c r="K561" s="2"/>
    </row>
    <row r="562" spans="1:11" ht="12.75">
      <c r="A562" s="3">
        <v>200207</v>
      </c>
      <c r="B562" s="1">
        <v>2002</v>
      </c>
      <c r="C562" s="1">
        <v>7</v>
      </c>
      <c r="D562" s="1">
        <v>9</v>
      </c>
      <c r="E562" s="4">
        <v>95.3427960537091</v>
      </c>
      <c r="F562" s="4">
        <v>73.34648862895276</v>
      </c>
      <c r="G562" s="4">
        <v>84.34464234133094</v>
      </c>
      <c r="H562" s="4">
        <v>0</v>
      </c>
      <c r="I562" s="4">
        <v>19.344642341330932</v>
      </c>
      <c r="J562" s="4">
        <v>0.010339270239928052</v>
      </c>
      <c r="K562" s="2"/>
    </row>
    <row r="563" spans="1:11" ht="12.75">
      <c r="A563" s="3">
        <v>200207</v>
      </c>
      <c r="B563" s="1">
        <v>2002</v>
      </c>
      <c r="C563" s="1">
        <v>7</v>
      </c>
      <c r="D563" s="1">
        <v>10</v>
      </c>
      <c r="E563" s="4">
        <v>95.8653371410534</v>
      </c>
      <c r="F563" s="4">
        <v>72.48010625087474</v>
      </c>
      <c r="G563" s="4">
        <v>84.17272169596407</v>
      </c>
      <c r="H563" s="4">
        <v>0</v>
      </c>
      <c r="I563" s="4">
        <v>19.17272169596407</v>
      </c>
      <c r="J563" s="4">
        <v>0.027571387306474807</v>
      </c>
      <c r="K563" s="2"/>
    </row>
    <row r="564" spans="1:11" ht="12.75">
      <c r="A564" s="3">
        <v>200207</v>
      </c>
      <c r="B564" s="1">
        <v>2002</v>
      </c>
      <c r="C564" s="1">
        <v>7</v>
      </c>
      <c r="D564" s="1">
        <v>11</v>
      </c>
      <c r="E564" s="4">
        <v>91.01782858708373</v>
      </c>
      <c r="F564" s="4">
        <v>67.7749226494823</v>
      </c>
      <c r="G564" s="4">
        <v>79.39637561828302</v>
      </c>
      <c r="H564" s="4">
        <v>0</v>
      </c>
      <c r="I564" s="4">
        <v>14.396375618283013</v>
      </c>
      <c r="J564" s="4">
        <v>0.18261785717476303</v>
      </c>
      <c r="K564" s="2"/>
    </row>
    <row r="565" spans="1:11" ht="12.75">
      <c r="A565" s="3">
        <v>200207</v>
      </c>
      <c r="B565" s="1">
        <v>2002</v>
      </c>
      <c r="C565" s="1">
        <v>7</v>
      </c>
      <c r="D565" s="1">
        <v>12</v>
      </c>
      <c r="E565" s="4">
        <v>85.12618780318573</v>
      </c>
      <c r="F565" s="4">
        <v>67.18452751415239</v>
      </c>
      <c r="G565" s="4">
        <v>76.15535765866906</v>
      </c>
      <c r="H565" s="4">
        <v>0</v>
      </c>
      <c r="I565" s="4">
        <v>11.155357658669065</v>
      </c>
      <c r="J565" s="4">
        <v>0.4061951883362269</v>
      </c>
      <c r="K565" s="2"/>
    </row>
    <row r="566" spans="1:11" ht="12.75">
      <c r="A566" s="3">
        <v>200207</v>
      </c>
      <c r="B566" s="1">
        <v>2002</v>
      </c>
      <c r="C566" s="1">
        <v>7</v>
      </c>
      <c r="D566" s="1">
        <v>13</v>
      </c>
      <c r="E566" s="4">
        <v>80.62147530292518</v>
      </c>
      <c r="F566" s="4">
        <v>65.31445256083072</v>
      </c>
      <c r="G566" s="4">
        <v>72.96796393187793</v>
      </c>
      <c r="H566" s="4">
        <v>0</v>
      </c>
      <c r="I566" s="4">
        <v>7.967963931877943</v>
      </c>
      <c r="J566" s="4">
        <v>0.07451122513095243</v>
      </c>
      <c r="K566" s="2"/>
    </row>
    <row r="567" spans="1:11" ht="12.75">
      <c r="A567" s="3">
        <v>200207</v>
      </c>
      <c r="B567" s="1">
        <v>2002</v>
      </c>
      <c r="C567" s="1">
        <v>7</v>
      </c>
      <c r="D567" s="1">
        <v>14</v>
      </c>
      <c r="E567" s="4">
        <v>81.98117084414056</v>
      </c>
      <c r="F567" s="4">
        <v>58.92548442715949</v>
      </c>
      <c r="G567" s="4">
        <v>70.45332763565003</v>
      </c>
      <c r="H567" s="4">
        <v>0</v>
      </c>
      <c r="I567" s="4">
        <v>5.4533276356500275</v>
      </c>
      <c r="J567" s="4">
        <v>0</v>
      </c>
      <c r="K567" s="2"/>
    </row>
    <row r="568" spans="1:11" ht="12.75">
      <c r="A568" s="3">
        <v>200207</v>
      </c>
      <c r="B568" s="1">
        <v>2002</v>
      </c>
      <c r="C568" s="1">
        <v>7</v>
      </c>
      <c r="D568" s="1">
        <v>15</v>
      </c>
      <c r="E568" s="4">
        <v>84.40775857704827</v>
      </c>
      <c r="F568" s="4">
        <v>60.35207216006718</v>
      </c>
      <c r="G568" s="4">
        <v>72.37991536855773</v>
      </c>
      <c r="H568" s="4">
        <v>0</v>
      </c>
      <c r="I568" s="4">
        <v>7.379915368557722</v>
      </c>
      <c r="J568" s="4">
        <v>0</v>
      </c>
      <c r="K568" s="2"/>
    </row>
    <row r="569" spans="1:11" ht="12.75">
      <c r="A569" s="3">
        <v>200207</v>
      </c>
      <c r="B569" s="1">
        <v>2002</v>
      </c>
      <c r="C569" s="1">
        <v>7</v>
      </c>
      <c r="D569" s="1">
        <v>16</v>
      </c>
      <c r="E569" s="4">
        <v>86.65716523380851</v>
      </c>
      <c r="F569" s="4">
        <v>63.7804227998654</v>
      </c>
      <c r="G569" s="4">
        <v>75.21879401683694</v>
      </c>
      <c r="H569" s="4">
        <v>0</v>
      </c>
      <c r="I569" s="4">
        <v>10.218794016836952</v>
      </c>
      <c r="J569" s="4">
        <v>0</v>
      </c>
      <c r="K569" s="2"/>
    </row>
    <row r="570" spans="1:11" ht="12.75">
      <c r="A570" s="3">
        <v>200207</v>
      </c>
      <c r="B570" s="1">
        <v>2002</v>
      </c>
      <c r="C570" s="1">
        <v>7</v>
      </c>
      <c r="D570" s="1">
        <v>17</v>
      </c>
      <c r="E570" s="4">
        <v>89.15533830242788</v>
      </c>
      <c r="F570" s="4">
        <v>67.93026095191016</v>
      </c>
      <c r="G570" s="4">
        <v>78.54279962716902</v>
      </c>
      <c r="H570" s="4">
        <v>0</v>
      </c>
      <c r="I570" s="4">
        <v>13.542799627169014</v>
      </c>
      <c r="J570" s="4">
        <v>0.0035869497243969034</v>
      </c>
      <c r="K570" s="2"/>
    </row>
    <row r="571" spans="1:11" ht="12.75">
      <c r="A571" s="3">
        <v>200207</v>
      </c>
      <c r="B571" s="1">
        <v>2002</v>
      </c>
      <c r="C571" s="1">
        <v>7</v>
      </c>
      <c r="D571" s="1">
        <v>18</v>
      </c>
      <c r="E571" s="4">
        <v>87.99253146878135</v>
      </c>
      <c r="F571" s="4">
        <v>69.4933965438687</v>
      </c>
      <c r="G571" s="4">
        <v>78.74296400632502</v>
      </c>
      <c r="H571" s="4">
        <v>0</v>
      </c>
      <c r="I571" s="4">
        <v>13.742964006325025</v>
      </c>
      <c r="J571" s="4">
        <v>0</v>
      </c>
      <c r="K571" s="2"/>
    </row>
    <row r="572" spans="1:11" ht="12.75">
      <c r="A572" s="3">
        <v>200207</v>
      </c>
      <c r="B572" s="1">
        <v>2002</v>
      </c>
      <c r="C572" s="1">
        <v>7</v>
      </c>
      <c r="D572" s="1">
        <v>19</v>
      </c>
      <c r="E572" s="4">
        <v>91.16778287657567</v>
      </c>
      <c r="F572" s="4">
        <v>70.78343641772554</v>
      </c>
      <c r="G572" s="4">
        <v>80.9756096471506</v>
      </c>
      <c r="H572" s="4">
        <v>0</v>
      </c>
      <c r="I572" s="4">
        <v>15.975609647150613</v>
      </c>
      <c r="J572" s="4">
        <v>0.026304297978910627</v>
      </c>
      <c r="K572" s="2"/>
    </row>
    <row r="573" spans="1:11" ht="12.75">
      <c r="A573" s="3">
        <v>200207</v>
      </c>
      <c r="B573" s="1">
        <v>2002</v>
      </c>
      <c r="C573" s="1">
        <v>7</v>
      </c>
      <c r="D573" s="1">
        <v>20</v>
      </c>
      <c r="E573" s="4">
        <v>94.07154662322927</v>
      </c>
      <c r="F573" s="4">
        <v>70.92841466428834</v>
      </c>
      <c r="G573" s="4">
        <v>82.49998064375879</v>
      </c>
      <c r="H573" s="4">
        <v>0</v>
      </c>
      <c r="I573" s="4">
        <v>17.499980643758803</v>
      </c>
      <c r="J573" s="4">
        <v>0.1218563528672549</v>
      </c>
      <c r="K573" s="2"/>
    </row>
    <row r="574" spans="1:11" ht="12.75">
      <c r="A574" s="3">
        <v>200207</v>
      </c>
      <c r="B574" s="1">
        <v>2002</v>
      </c>
      <c r="C574" s="1">
        <v>7</v>
      </c>
      <c r="D574" s="1">
        <v>21</v>
      </c>
      <c r="E574" s="4">
        <v>95.80700338585328</v>
      </c>
      <c r="F574" s="4">
        <v>75.1177187031914</v>
      </c>
      <c r="G574" s="4">
        <v>85.46236104452234</v>
      </c>
      <c r="H574" s="4">
        <v>0</v>
      </c>
      <c r="I574" s="4">
        <v>20.462361044522332</v>
      </c>
      <c r="J574" s="4">
        <v>0.12510945209925883</v>
      </c>
      <c r="K574" s="2"/>
    </row>
    <row r="575" spans="1:11" ht="12.75">
      <c r="A575" s="3">
        <v>200207</v>
      </c>
      <c r="B575" s="1">
        <v>2002</v>
      </c>
      <c r="C575" s="1">
        <v>7</v>
      </c>
      <c r="D575" s="1">
        <v>22</v>
      </c>
      <c r="E575" s="4">
        <v>93.96422668838537</v>
      </c>
      <c r="F575" s="4">
        <v>74.11113460330128</v>
      </c>
      <c r="G575" s="4">
        <v>84.03768064584332</v>
      </c>
      <c r="H575" s="4">
        <v>0</v>
      </c>
      <c r="I575" s="4">
        <v>19.037680645843324</v>
      </c>
      <c r="J575" s="4">
        <v>0.004538472762790753</v>
      </c>
      <c r="K575" s="2"/>
    </row>
    <row r="576" spans="1:11" ht="12.75">
      <c r="A576" s="3">
        <v>200207</v>
      </c>
      <c r="B576" s="1">
        <v>2002</v>
      </c>
      <c r="C576" s="1">
        <v>7</v>
      </c>
      <c r="D576" s="1">
        <v>23</v>
      </c>
      <c r="E576" s="4">
        <v>92.9660729760072</v>
      </c>
      <c r="F576" s="4">
        <v>66.40302076477998</v>
      </c>
      <c r="G576" s="4">
        <v>79.68454687039359</v>
      </c>
      <c r="H576" s="4">
        <v>0</v>
      </c>
      <c r="I576" s="4">
        <v>14.684546870393586</v>
      </c>
      <c r="J576" s="4">
        <v>0.06700529169855485</v>
      </c>
      <c r="K576" s="2"/>
    </row>
    <row r="577" spans="1:11" ht="12.75">
      <c r="A577" s="3">
        <v>200207</v>
      </c>
      <c r="B577" s="1">
        <v>2002</v>
      </c>
      <c r="C577" s="1">
        <v>7</v>
      </c>
      <c r="D577" s="1">
        <v>24</v>
      </c>
      <c r="E577" s="4">
        <v>84.68743839504003</v>
      </c>
      <c r="F577" s="4">
        <v>63.100735834953795</v>
      </c>
      <c r="G577" s="4">
        <v>73.89408711499692</v>
      </c>
      <c r="H577" s="4">
        <v>0</v>
      </c>
      <c r="I577" s="4">
        <v>8.894087114996918</v>
      </c>
      <c r="J577" s="4">
        <v>0</v>
      </c>
      <c r="K577" s="2"/>
    </row>
    <row r="578" spans="1:11" ht="12.75">
      <c r="A578" s="3">
        <v>200207</v>
      </c>
      <c r="B578" s="1">
        <v>2002</v>
      </c>
      <c r="C578" s="1">
        <v>7</v>
      </c>
      <c r="D578" s="1">
        <v>25</v>
      </c>
      <c r="E578" s="4">
        <v>88.185572751177</v>
      </c>
      <c r="F578" s="4">
        <v>65.12514852192764</v>
      </c>
      <c r="G578" s="4">
        <v>76.65536063655233</v>
      </c>
      <c r="H578" s="4">
        <v>0</v>
      </c>
      <c r="I578" s="4">
        <v>11.655360636552325</v>
      </c>
      <c r="J578" s="4">
        <v>0</v>
      </c>
      <c r="K578" s="2"/>
    </row>
    <row r="579" spans="1:11" ht="12.75">
      <c r="A579" s="3">
        <v>200207</v>
      </c>
      <c r="B579" s="1">
        <v>2002</v>
      </c>
      <c r="C579" s="1">
        <v>7</v>
      </c>
      <c r="D579" s="1">
        <v>26</v>
      </c>
      <c r="E579" s="4">
        <v>94.01509786813338</v>
      </c>
      <c r="F579" s="4">
        <v>68.41703468340634</v>
      </c>
      <c r="G579" s="4">
        <v>81.21606627576986</v>
      </c>
      <c r="H579" s="4">
        <v>0</v>
      </c>
      <c r="I579" s="4">
        <v>16.216066275769855</v>
      </c>
      <c r="J579" s="4">
        <v>0.006892846826618702</v>
      </c>
      <c r="K579" s="2"/>
    </row>
    <row r="580" spans="1:11" ht="12.75">
      <c r="A580" s="3">
        <v>200207</v>
      </c>
      <c r="B580" s="1">
        <v>2002</v>
      </c>
      <c r="C580" s="1">
        <v>7</v>
      </c>
      <c r="D580" s="1">
        <v>27</v>
      </c>
      <c r="E580" s="4">
        <v>97.82398625409087</v>
      </c>
      <c r="F580" s="4">
        <v>76.40960486467009</v>
      </c>
      <c r="G580" s="4">
        <v>87.11679555938048</v>
      </c>
      <c r="H580" s="4">
        <v>0</v>
      </c>
      <c r="I580" s="4">
        <v>22.11679555938048</v>
      </c>
      <c r="J580" s="4">
        <v>0</v>
      </c>
      <c r="K580" s="2"/>
    </row>
    <row r="581" spans="1:11" ht="12.75">
      <c r="A581" s="3">
        <v>200207</v>
      </c>
      <c r="B581" s="1">
        <v>2002</v>
      </c>
      <c r="C581" s="1">
        <v>7</v>
      </c>
      <c r="D581" s="1">
        <v>28</v>
      </c>
      <c r="E581" s="4">
        <v>95.6243221593227</v>
      </c>
      <c r="F581" s="4">
        <v>76.3823006530498</v>
      </c>
      <c r="G581" s="4">
        <v>86.00331140618626</v>
      </c>
      <c r="H581" s="4">
        <v>0</v>
      </c>
      <c r="I581" s="4">
        <v>21.003311406186256</v>
      </c>
      <c r="J581" s="4">
        <v>0.05686598631960429</v>
      </c>
      <c r="K581" s="2"/>
    </row>
    <row r="582" spans="1:11" ht="12.75">
      <c r="A582" s="3">
        <v>200207</v>
      </c>
      <c r="B582" s="1">
        <v>2002</v>
      </c>
      <c r="C582" s="1">
        <v>7</v>
      </c>
      <c r="D582" s="1">
        <v>29</v>
      </c>
      <c r="E582" s="4">
        <v>93.92283113317391</v>
      </c>
      <c r="F582" s="4">
        <v>68.88043500918677</v>
      </c>
      <c r="G582" s="4">
        <v>81.40163307118034</v>
      </c>
      <c r="H582" s="4">
        <v>0</v>
      </c>
      <c r="I582" s="4">
        <v>16.401633071180342</v>
      </c>
      <c r="J582" s="4">
        <v>0.49519896727008506</v>
      </c>
      <c r="K582" s="2"/>
    </row>
    <row r="583" spans="1:11" ht="12.75">
      <c r="A583" s="3">
        <v>200207</v>
      </c>
      <c r="B583" s="1">
        <v>2002</v>
      </c>
      <c r="C583" s="1">
        <v>7</v>
      </c>
      <c r="D583" s="1">
        <v>30</v>
      </c>
      <c r="E583" s="4">
        <v>90.00951433701896</v>
      </c>
      <c r="F583" s="4">
        <v>67.86529842857101</v>
      </c>
      <c r="G583" s="4">
        <v>78.93740638279498</v>
      </c>
      <c r="H583" s="4">
        <v>0</v>
      </c>
      <c r="I583" s="4">
        <v>13.937406382794983</v>
      </c>
      <c r="J583" s="4">
        <v>0</v>
      </c>
      <c r="K583" s="2"/>
    </row>
    <row r="584" spans="1:11" ht="12.75">
      <c r="A584" s="3">
        <v>200207</v>
      </c>
      <c r="B584" s="1">
        <v>2002</v>
      </c>
      <c r="C584" s="1">
        <v>7</v>
      </c>
      <c r="D584" s="1">
        <v>31</v>
      </c>
      <c r="E584" s="4">
        <v>92.44830841341357</v>
      </c>
      <c r="F584" s="4">
        <v>69.10442841019747</v>
      </c>
      <c r="G584" s="4">
        <v>80.77636841180552</v>
      </c>
      <c r="H584" s="4">
        <v>0</v>
      </c>
      <c r="I584" s="4">
        <v>15.776368411805521</v>
      </c>
      <c r="J584" s="4">
        <v>0</v>
      </c>
      <c r="K584" s="2"/>
    </row>
    <row r="585" spans="1:11" ht="12.75">
      <c r="A585" s="3">
        <v>200208</v>
      </c>
      <c r="B585" s="1">
        <v>2002</v>
      </c>
      <c r="C585" s="1">
        <v>8</v>
      </c>
      <c r="D585" s="1">
        <v>1</v>
      </c>
      <c r="E585" s="4">
        <v>95.34094976608728</v>
      </c>
      <c r="F585" s="4">
        <v>71.95089768290903</v>
      </c>
      <c r="G585" s="4">
        <v>83.64592372449815</v>
      </c>
      <c r="H585" s="4">
        <v>0</v>
      </c>
      <c r="I585" s="4">
        <v>18.645923724498154</v>
      </c>
      <c r="J585" s="4">
        <v>0</v>
      </c>
      <c r="K585" s="2"/>
    </row>
    <row r="586" spans="1:11" ht="12.75">
      <c r="A586" s="3">
        <v>200208</v>
      </c>
      <c r="B586" s="1">
        <v>2002</v>
      </c>
      <c r="C586" s="1">
        <v>8</v>
      </c>
      <c r="D586" s="1">
        <v>2</v>
      </c>
      <c r="E586" s="4">
        <v>95.6741868145285</v>
      </c>
      <c r="F586" s="4">
        <v>70.61296153468192</v>
      </c>
      <c r="G586" s="4">
        <v>83.1435741746052</v>
      </c>
      <c r="H586" s="4">
        <v>0</v>
      </c>
      <c r="I586" s="4">
        <v>18.143574174605206</v>
      </c>
      <c r="J586" s="4">
        <v>0</v>
      </c>
      <c r="K586" s="2"/>
    </row>
    <row r="587" spans="1:11" ht="12.75">
      <c r="A587" s="3">
        <v>200208</v>
      </c>
      <c r="B587" s="1">
        <v>2002</v>
      </c>
      <c r="C587" s="1">
        <v>8</v>
      </c>
      <c r="D587" s="1">
        <v>3</v>
      </c>
      <c r="E587" s="4">
        <v>95.27507005470372</v>
      </c>
      <c r="F587" s="4">
        <v>71.43879407639461</v>
      </c>
      <c r="G587" s="4">
        <v>83.35693206554916</v>
      </c>
      <c r="H587" s="4">
        <v>0</v>
      </c>
      <c r="I587" s="4">
        <v>18.356932065549167</v>
      </c>
      <c r="J587" s="4">
        <v>0</v>
      </c>
      <c r="K587" s="2"/>
    </row>
    <row r="588" spans="1:11" ht="12.75">
      <c r="A588" s="3">
        <v>200208</v>
      </c>
      <c r="B588" s="1">
        <v>2002</v>
      </c>
      <c r="C588" s="1">
        <v>8</v>
      </c>
      <c r="D588" s="1">
        <v>4</v>
      </c>
      <c r="E588" s="4">
        <v>96.68928468266188</v>
      </c>
      <c r="F588" s="4">
        <v>74.94724382014776</v>
      </c>
      <c r="G588" s="4">
        <v>85.81826425140481</v>
      </c>
      <c r="H588" s="4">
        <v>0</v>
      </c>
      <c r="I588" s="4">
        <v>20.818264251404813</v>
      </c>
      <c r="J588" s="4">
        <v>0</v>
      </c>
      <c r="K588" s="2"/>
    </row>
    <row r="589" spans="1:11" ht="12.75">
      <c r="A589" s="3">
        <v>200208</v>
      </c>
      <c r="B589" s="1">
        <v>2002</v>
      </c>
      <c r="C589" s="1">
        <v>8</v>
      </c>
      <c r="D589" s="1">
        <v>5</v>
      </c>
      <c r="E589" s="4">
        <v>95.6911309702837</v>
      </c>
      <c r="F589" s="4">
        <v>72.58561861057923</v>
      </c>
      <c r="G589" s="4">
        <v>84.13837479043147</v>
      </c>
      <c r="H589" s="4">
        <v>0</v>
      </c>
      <c r="I589" s="4">
        <v>19.138374790431463</v>
      </c>
      <c r="J589" s="4">
        <v>0</v>
      </c>
      <c r="K589" s="2"/>
    </row>
    <row r="590" spans="1:11" ht="12.75">
      <c r="A590" s="3">
        <v>200208</v>
      </c>
      <c r="B590" s="1">
        <v>2002</v>
      </c>
      <c r="C590" s="1">
        <v>8</v>
      </c>
      <c r="D590" s="1">
        <v>6</v>
      </c>
      <c r="E590" s="4">
        <v>93.90488640864301</v>
      </c>
      <c r="F590" s="4">
        <v>73.43686440804147</v>
      </c>
      <c r="G590" s="4">
        <v>83.67087540834224</v>
      </c>
      <c r="H590" s="4">
        <v>0</v>
      </c>
      <c r="I590" s="4">
        <v>18.67087540834224</v>
      </c>
      <c r="J590" s="4">
        <v>0</v>
      </c>
      <c r="K590" s="2"/>
    </row>
    <row r="591" spans="1:11" ht="12.75">
      <c r="A591" s="3">
        <v>200208</v>
      </c>
      <c r="B591" s="1">
        <v>2002</v>
      </c>
      <c r="C591" s="1">
        <v>8</v>
      </c>
      <c r="D591" s="1">
        <v>7</v>
      </c>
      <c r="E591" s="4">
        <v>84.93769077064641</v>
      </c>
      <c r="F591" s="4">
        <v>66.83326236044894</v>
      </c>
      <c r="G591" s="4">
        <v>75.88547656554768</v>
      </c>
      <c r="H591" s="4">
        <v>0</v>
      </c>
      <c r="I591" s="4">
        <v>10.885476565547677</v>
      </c>
      <c r="J591" s="4">
        <v>0.013737481723241485</v>
      </c>
      <c r="K591" s="2"/>
    </row>
    <row r="592" spans="1:11" ht="12.75">
      <c r="A592" s="3">
        <v>200208</v>
      </c>
      <c r="B592" s="1">
        <v>2002</v>
      </c>
      <c r="C592" s="1">
        <v>8</v>
      </c>
      <c r="D592" s="1">
        <v>8</v>
      </c>
      <c r="E592" s="4">
        <v>84.96796393187795</v>
      </c>
      <c r="F592" s="4">
        <v>58.33801952895843</v>
      </c>
      <c r="G592" s="4">
        <v>71.65299173041818</v>
      </c>
      <c r="H592" s="4">
        <v>0</v>
      </c>
      <c r="I592" s="4">
        <v>6.652991730418183</v>
      </c>
      <c r="J592" s="4">
        <v>0</v>
      </c>
      <c r="K592" s="2"/>
    </row>
    <row r="593" spans="1:11" ht="12.75">
      <c r="A593" s="3">
        <v>200208</v>
      </c>
      <c r="B593" s="1">
        <v>2002</v>
      </c>
      <c r="C593" s="1">
        <v>8</v>
      </c>
      <c r="D593" s="1">
        <v>9</v>
      </c>
      <c r="E593" s="4">
        <v>85.17790470177988</v>
      </c>
      <c r="F593" s="4">
        <v>60.474567388009255</v>
      </c>
      <c r="G593" s="4">
        <v>72.82623604489457</v>
      </c>
      <c r="H593" s="4">
        <v>0</v>
      </c>
      <c r="I593" s="4">
        <v>7.826236044894568</v>
      </c>
      <c r="J593" s="4">
        <v>0</v>
      </c>
      <c r="K593" s="2"/>
    </row>
    <row r="594" spans="1:11" ht="12.75">
      <c r="A594" s="3">
        <v>200208</v>
      </c>
      <c r="B594" s="1">
        <v>2002</v>
      </c>
      <c r="C594" s="1">
        <v>8</v>
      </c>
      <c r="D594" s="1">
        <v>10</v>
      </c>
      <c r="E594" s="4">
        <v>90.02918921172451</v>
      </c>
      <c r="F594" s="4">
        <v>61.0723923420754</v>
      </c>
      <c r="G594" s="4">
        <v>75.55079077689996</v>
      </c>
      <c r="H594" s="4">
        <v>0</v>
      </c>
      <c r="I594" s="4">
        <v>10.550790776899964</v>
      </c>
      <c r="J594" s="4">
        <v>0.005169635119964026</v>
      </c>
      <c r="K594" s="2"/>
    </row>
    <row r="595" spans="1:11" ht="12.75">
      <c r="A595" s="3">
        <v>200208</v>
      </c>
      <c r="B595" s="1">
        <v>2002</v>
      </c>
      <c r="C595" s="1">
        <v>8</v>
      </c>
      <c r="D595" s="1">
        <v>11</v>
      </c>
      <c r="E595" s="4">
        <v>92.2354374063828</v>
      </c>
      <c r="F595" s="4">
        <v>66.34171210420209</v>
      </c>
      <c r="G595" s="4">
        <v>79.28857475529244</v>
      </c>
      <c r="H595" s="4">
        <v>0</v>
      </c>
      <c r="I595" s="4">
        <v>14.288574755292444</v>
      </c>
      <c r="J595" s="4">
        <v>0</v>
      </c>
      <c r="K595" s="2"/>
    </row>
    <row r="596" spans="1:11" ht="12.75">
      <c r="A596" s="3">
        <v>200208</v>
      </c>
      <c r="B596" s="1">
        <v>2002</v>
      </c>
      <c r="C596" s="1">
        <v>8</v>
      </c>
      <c r="D596" s="1">
        <v>12</v>
      </c>
      <c r="E596" s="4">
        <v>92.5000193562412</v>
      </c>
      <c r="F596" s="4">
        <v>69.90115512091694</v>
      </c>
      <c r="G596" s="4">
        <v>81.20058723857906</v>
      </c>
      <c r="H596" s="4">
        <v>0</v>
      </c>
      <c r="I596" s="4">
        <v>16.200587238579075</v>
      </c>
      <c r="J596" s="4">
        <v>0</v>
      </c>
      <c r="K596" s="2"/>
    </row>
    <row r="597" spans="1:11" ht="12.75">
      <c r="A597" s="3">
        <v>200208</v>
      </c>
      <c r="B597" s="1">
        <v>2002</v>
      </c>
      <c r="C597" s="1">
        <v>8</v>
      </c>
      <c r="D597" s="1">
        <v>13</v>
      </c>
      <c r="E597" s="4">
        <v>87.48785172523667</v>
      </c>
      <c r="F597" s="4">
        <v>66.09969059792917</v>
      </c>
      <c r="G597" s="4">
        <v>76.79377116158292</v>
      </c>
      <c r="H597" s="4">
        <v>0</v>
      </c>
      <c r="I597" s="4">
        <v>11.793771161582924</v>
      </c>
      <c r="J597" s="4">
        <v>0.5776981260180638</v>
      </c>
      <c r="K597" s="2"/>
    </row>
    <row r="598" spans="1:11" ht="12.75">
      <c r="A598" s="3">
        <v>200208</v>
      </c>
      <c r="B598" s="1">
        <v>2002</v>
      </c>
      <c r="C598" s="1">
        <v>8</v>
      </c>
      <c r="D598" s="1">
        <v>14</v>
      </c>
      <c r="E598" s="4">
        <v>76.85498304095483</v>
      </c>
      <c r="F598" s="4">
        <v>57.203356670011814</v>
      </c>
      <c r="G598" s="4">
        <v>67.02916985548333</v>
      </c>
      <c r="H598" s="4">
        <v>0</v>
      </c>
      <c r="I598" s="4">
        <v>2.029169855483325</v>
      </c>
      <c r="J598" s="4">
        <v>0.17888385957493694</v>
      </c>
      <c r="K598" s="2"/>
    </row>
    <row r="599" spans="1:11" ht="12.75">
      <c r="A599" s="3">
        <v>200208</v>
      </c>
      <c r="B599" s="1">
        <v>2002</v>
      </c>
      <c r="C599" s="1">
        <v>8</v>
      </c>
      <c r="D599" s="1">
        <v>15</v>
      </c>
      <c r="E599" s="4">
        <v>83.1346628589466</v>
      </c>
      <c r="F599" s="4">
        <v>58.70149102614879</v>
      </c>
      <c r="G599" s="4">
        <v>70.9180769425477</v>
      </c>
      <c r="H599" s="4">
        <v>0</v>
      </c>
      <c r="I599" s="4">
        <v>5.918076942547698</v>
      </c>
      <c r="J599" s="4">
        <v>0</v>
      </c>
      <c r="K599" s="2"/>
    </row>
    <row r="600" spans="1:11" ht="12.75">
      <c r="A600" s="3">
        <v>200208</v>
      </c>
      <c r="B600" s="1">
        <v>2002</v>
      </c>
      <c r="C600" s="1">
        <v>8</v>
      </c>
      <c r="D600" s="1">
        <v>16</v>
      </c>
      <c r="E600" s="4">
        <v>90.34464234133094</v>
      </c>
      <c r="F600" s="4">
        <v>66.33801952895843</v>
      </c>
      <c r="G600" s="4">
        <v>78.34133093514468</v>
      </c>
      <c r="H600" s="4">
        <v>0</v>
      </c>
      <c r="I600" s="4">
        <v>13.34133093514468</v>
      </c>
      <c r="J600" s="4">
        <v>0.013785693653237403</v>
      </c>
      <c r="K600" s="2"/>
    </row>
    <row r="601" spans="1:11" ht="12.75">
      <c r="A601" s="3">
        <v>200208</v>
      </c>
      <c r="B601" s="1">
        <v>2002</v>
      </c>
      <c r="C601" s="1">
        <v>8</v>
      </c>
      <c r="D601" s="1">
        <v>17</v>
      </c>
      <c r="E601" s="4">
        <v>88.16942964601901</v>
      </c>
      <c r="F601" s="4">
        <v>72.13839414667265</v>
      </c>
      <c r="G601" s="4">
        <v>80.15391189634583</v>
      </c>
      <c r="H601" s="4">
        <v>0</v>
      </c>
      <c r="I601" s="4">
        <v>15.15391189634584</v>
      </c>
      <c r="J601" s="4">
        <v>0.07237489167949636</v>
      </c>
      <c r="K601" s="2"/>
    </row>
    <row r="602" spans="1:11" ht="12.75">
      <c r="A602" s="3">
        <v>200208</v>
      </c>
      <c r="B602" s="1">
        <v>2002</v>
      </c>
      <c r="C602" s="1">
        <v>8</v>
      </c>
      <c r="D602" s="1">
        <v>18</v>
      </c>
      <c r="E602" s="4">
        <v>82.44461583816991</v>
      </c>
      <c r="F602" s="4">
        <v>65.67977034564291</v>
      </c>
      <c r="G602" s="4">
        <v>74.06219309190641</v>
      </c>
      <c r="H602" s="4">
        <v>0</v>
      </c>
      <c r="I602" s="4">
        <v>9.062193091906412</v>
      </c>
      <c r="J602" s="4">
        <v>0.7681405501341536</v>
      </c>
      <c r="K602" s="2"/>
    </row>
    <row r="603" spans="1:11" ht="12.75">
      <c r="A603" s="3">
        <v>200208</v>
      </c>
      <c r="B603" s="1">
        <v>2002</v>
      </c>
      <c r="C603" s="1">
        <v>8</v>
      </c>
      <c r="D603" s="1">
        <v>19</v>
      </c>
      <c r="E603" s="4">
        <v>89.28714834921041</v>
      </c>
      <c r="F603" s="4">
        <v>66.98386285060852</v>
      </c>
      <c r="G603" s="4">
        <v>78.13550559990948</v>
      </c>
      <c r="H603" s="4">
        <v>0</v>
      </c>
      <c r="I603" s="4">
        <v>13.135505599909472</v>
      </c>
      <c r="J603" s="4">
        <v>0.08455770988865693</v>
      </c>
      <c r="K603" s="2"/>
    </row>
    <row r="604" spans="1:11" ht="12.75">
      <c r="A604" s="3">
        <v>200208</v>
      </c>
      <c r="B604" s="1">
        <v>2002</v>
      </c>
      <c r="C604" s="1">
        <v>8</v>
      </c>
      <c r="D604" s="1">
        <v>20</v>
      </c>
      <c r="E604" s="4">
        <v>84.97539375061419</v>
      </c>
      <c r="F604" s="4">
        <v>67.43586383926578</v>
      </c>
      <c r="G604" s="4">
        <v>76.20562879493998</v>
      </c>
      <c r="H604" s="4">
        <v>0</v>
      </c>
      <c r="I604" s="4">
        <v>11.20562879493998</v>
      </c>
      <c r="J604" s="4">
        <v>0.5153363072460834</v>
      </c>
      <c r="K604" s="2"/>
    </row>
    <row r="605" spans="1:11" ht="12.75">
      <c r="A605" s="3">
        <v>200208</v>
      </c>
      <c r="B605" s="1">
        <v>2002</v>
      </c>
      <c r="C605" s="1">
        <v>8</v>
      </c>
      <c r="D605" s="1">
        <v>21</v>
      </c>
      <c r="E605" s="4">
        <v>87.40005181516875</v>
      </c>
      <c r="F605" s="4">
        <v>69.10631936606822</v>
      </c>
      <c r="G605" s="4">
        <v>78.25318559061847</v>
      </c>
      <c r="H605" s="4">
        <v>0</v>
      </c>
      <c r="I605" s="4">
        <v>13.253185590618475</v>
      </c>
      <c r="J605" s="4">
        <v>0</v>
      </c>
      <c r="K605" s="2"/>
    </row>
    <row r="606" spans="1:11" ht="12.75">
      <c r="A606" s="3">
        <v>200208</v>
      </c>
      <c r="B606" s="1">
        <v>2002</v>
      </c>
      <c r="C606" s="1">
        <v>8</v>
      </c>
      <c r="D606" s="1">
        <v>22</v>
      </c>
      <c r="E606" s="4">
        <v>95.2918861614787</v>
      </c>
      <c r="F606" s="4">
        <v>75.42843402052952</v>
      </c>
      <c r="G606" s="4">
        <v>85.3601600910041</v>
      </c>
      <c r="H606" s="4">
        <v>0</v>
      </c>
      <c r="I606" s="4">
        <v>20.36016009100411</v>
      </c>
      <c r="J606" s="4">
        <v>0.04135708095971221</v>
      </c>
      <c r="K606" s="2"/>
    </row>
    <row r="607" spans="1:11" ht="12.75">
      <c r="A607" s="3">
        <v>200208</v>
      </c>
      <c r="B607" s="1">
        <v>2002</v>
      </c>
      <c r="C607" s="1">
        <v>8</v>
      </c>
      <c r="D607" s="1">
        <v>23</v>
      </c>
      <c r="E607" s="4">
        <v>94.34175081668448</v>
      </c>
      <c r="F607" s="4">
        <v>73.7240127572519</v>
      </c>
      <c r="G607" s="4">
        <v>84.03288178696818</v>
      </c>
      <c r="H607" s="4">
        <v>0</v>
      </c>
      <c r="I607" s="4">
        <v>19.032881786968186</v>
      </c>
      <c r="J607" s="4">
        <v>0.13090941576908302</v>
      </c>
      <c r="K607" s="2"/>
    </row>
    <row r="608" spans="1:11" ht="12.75">
      <c r="A608" s="3">
        <v>200208</v>
      </c>
      <c r="B608" s="1">
        <v>2002</v>
      </c>
      <c r="C608" s="1">
        <v>8</v>
      </c>
      <c r="D608" s="1">
        <v>24</v>
      </c>
      <c r="E608" s="4">
        <v>83.62593021628366</v>
      </c>
      <c r="F608" s="4">
        <v>67.49046630673985</v>
      </c>
      <c r="G608" s="4">
        <v>75.55819826151176</v>
      </c>
      <c r="H608" s="4">
        <v>0</v>
      </c>
      <c r="I608" s="4">
        <v>10.558198261511752</v>
      </c>
      <c r="J608" s="4">
        <v>0.11720802599096511</v>
      </c>
      <c r="K608" s="2"/>
    </row>
    <row r="609" spans="1:11" ht="12.75">
      <c r="A609" s="3">
        <v>200208</v>
      </c>
      <c r="B609" s="1">
        <v>2002</v>
      </c>
      <c r="C609" s="1">
        <v>8</v>
      </c>
      <c r="D609" s="1">
        <v>25</v>
      </c>
      <c r="E609" s="4">
        <v>81.69964473852696</v>
      </c>
      <c r="F609" s="4">
        <v>63.997069762871156</v>
      </c>
      <c r="G609" s="4">
        <v>72.84835725069905</v>
      </c>
      <c r="H609" s="4">
        <v>0</v>
      </c>
      <c r="I609" s="4">
        <v>7.848357250699058</v>
      </c>
      <c r="J609" s="4">
        <v>0</v>
      </c>
      <c r="K609" s="2"/>
    </row>
    <row r="610" spans="1:11" ht="12.75">
      <c r="A610" s="3">
        <v>200208</v>
      </c>
      <c r="B610" s="1">
        <v>2002</v>
      </c>
      <c r="C610" s="1">
        <v>8</v>
      </c>
      <c r="D610" s="1">
        <v>26</v>
      </c>
      <c r="E610" s="4">
        <v>84.8860185403012</v>
      </c>
      <c r="F610" s="4">
        <v>62.43686440804147</v>
      </c>
      <c r="G610" s="4">
        <v>73.66144147417133</v>
      </c>
      <c r="H610" s="4">
        <v>0</v>
      </c>
      <c r="I610" s="4">
        <v>8.66144147417133</v>
      </c>
      <c r="J610" s="4">
        <v>0</v>
      </c>
      <c r="K610" s="2"/>
    </row>
    <row r="611" spans="1:11" ht="12.75">
      <c r="A611" s="3">
        <v>200208</v>
      </c>
      <c r="B611" s="1">
        <v>2002</v>
      </c>
      <c r="C611" s="1">
        <v>8</v>
      </c>
      <c r="D611" s="1">
        <v>27</v>
      </c>
      <c r="E611" s="4">
        <v>87.18452751415239</v>
      </c>
      <c r="F611" s="4">
        <v>64.08559925433804</v>
      </c>
      <c r="G611" s="4">
        <v>75.6350633842452</v>
      </c>
      <c r="H611" s="4">
        <v>0</v>
      </c>
      <c r="I611" s="4">
        <v>10.63506338424521</v>
      </c>
      <c r="J611" s="4">
        <v>0</v>
      </c>
      <c r="K611" s="2"/>
    </row>
    <row r="612" spans="1:11" ht="12.75">
      <c r="A612" s="3">
        <v>200208</v>
      </c>
      <c r="B612" s="1">
        <v>2002</v>
      </c>
      <c r="C612" s="1">
        <v>8</v>
      </c>
      <c r="D612" s="1">
        <v>28</v>
      </c>
      <c r="E612" s="4">
        <v>86.95945016363468</v>
      </c>
      <c r="F612" s="4">
        <v>63.80407314872443</v>
      </c>
      <c r="G612" s="4">
        <v>75.38176165617955</v>
      </c>
      <c r="H612" s="4">
        <v>0</v>
      </c>
      <c r="I612" s="4">
        <v>10.381761656179554</v>
      </c>
      <c r="J612" s="4">
        <v>0</v>
      </c>
      <c r="K612" s="2"/>
    </row>
    <row r="613" spans="1:11" ht="12.75">
      <c r="A613" s="3">
        <v>200208</v>
      </c>
      <c r="B613" s="1">
        <v>2002</v>
      </c>
      <c r="C613" s="1">
        <v>8</v>
      </c>
      <c r="D613" s="1">
        <v>29</v>
      </c>
      <c r="E613" s="4">
        <v>84.71554365725756</v>
      </c>
      <c r="F613" s="4">
        <v>62.138355434190274</v>
      </c>
      <c r="G613" s="4">
        <v>73.42694954572391</v>
      </c>
      <c r="H613" s="4">
        <v>0</v>
      </c>
      <c r="I613" s="4">
        <v>8.426949545723907</v>
      </c>
      <c r="J613" s="4">
        <v>0</v>
      </c>
      <c r="K613" s="2"/>
    </row>
    <row r="614" spans="1:11" ht="12.75">
      <c r="A614" s="3">
        <v>200208</v>
      </c>
      <c r="B614" s="1">
        <v>2002</v>
      </c>
      <c r="C614" s="1">
        <v>8</v>
      </c>
      <c r="D614" s="1">
        <v>30</v>
      </c>
      <c r="E614" s="4">
        <v>84.19673385763932</v>
      </c>
      <c r="F614" s="4">
        <v>60.94062100777525</v>
      </c>
      <c r="G614" s="4">
        <v>72.56867743270729</v>
      </c>
      <c r="H614" s="4">
        <v>0</v>
      </c>
      <c r="I614" s="4">
        <v>7.5686774327072825</v>
      </c>
      <c r="J614" s="4">
        <v>0</v>
      </c>
      <c r="K614" s="2"/>
    </row>
    <row r="615" spans="1:11" ht="12.75">
      <c r="A615" s="3">
        <v>200208</v>
      </c>
      <c r="B615" s="1">
        <v>2002</v>
      </c>
      <c r="C615" s="1">
        <v>8</v>
      </c>
      <c r="D615" s="1">
        <v>31</v>
      </c>
      <c r="E615" s="4">
        <v>87.21002415063325</v>
      </c>
      <c r="F615" s="4">
        <v>61.270126768490414</v>
      </c>
      <c r="G615" s="4">
        <v>74.24007545956184</v>
      </c>
      <c r="H615" s="4">
        <v>0</v>
      </c>
      <c r="I615" s="4">
        <v>9.240075459561833</v>
      </c>
      <c r="J615" s="4">
        <v>0</v>
      </c>
      <c r="K615" s="2"/>
    </row>
    <row r="616" spans="1:11" ht="12.75">
      <c r="A616" s="3">
        <v>200209</v>
      </c>
      <c r="B616" s="1">
        <v>2002</v>
      </c>
      <c r="C616" s="1">
        <v>9</v>
      </c>
      <c r="D616" s="1">
        <v>1</v>
      </c>
      <c r="E616" s="4">
        <v>87.08190667909436</v>
      </c>
      <c r="F616" s="4">
        <v>64.46127709501532</v>
      </c>
      <c r="G616" s="4">
        <v>75.77159188705485</v>
      </c>
      <c r="H616" s="4">
        <v>0</v>
      </c>
      <c r="I616" s="4">
        <v>10.771591887054843</v>
      </c>
      <c r="J616" s="4">
        <v>0</v>
      </c>
      <c r="K616" s="2"/>
    </row>
    <row r="617" spans="1:11" ht="12.75">
      <c r="A617" s="3">
        <v>200209</v>
      </c>
      <c r="B617" s="1">
        <v>2002</v>
      </c>
      <c r="C617" s="1">
        <v>9</v>
      </c>
      <c r="D617" s="1">
        <v>2</v>
      </c>
      <c r="E617" s="4">
        <v>90.24936794427785</v>
      </c>
      <c r="F617" s="4">
        <v>66.19854143277875</v>
      </c>
      <c r="G617" s="4">
        <v>78.2239546885283</v>
      </c>
      <c r="H617" s="4">
        <v>0</v>
      </c>
      <c r="I617" s="4">
        <v>13.2239546885283</v>
      </c>
      <c r="J617" s="4">
        <v>0</v>
      </c>
      <c r="K617" s="2"/>
    </row>
    <row r="618" spans="1:11" ht="12.75">
      <c r="A618" s="3">
        <v>200209</v>
      </c>
      <c r="B618" s="1">
        <v>2002</v>
      </c>
      <c r="C618" s="1">
        <v>9</v>
      </c>
      <c r="D618" s="1">
        <v>3</v>
      </c>
      <c r="E618" s="4">
        <v>94.44910946401079</v>
      </c>
      <c r="F618" s="4">
        <v>66.43771012688761</v>
      </c>
      <c r="G618" s="4">
        <v>80.4434097954492</v>
      </c>
      <c r="H618" s="4">
        <v>0</v>
      </c>
      <c r="I618" s="4">
        <v>15.443409795449199</v>
      </c>
      <c r="J618" s="4">
        <v>0</v>
      </c>
      <c r="K618" s="2"/>
    </row>
    <row r="619" spans="1:11" ht="12.75">
      <c r="A619" s="3">
        <v>200209</v>
      </c>
      <c r="B619" s="1">
        <v>2002</v>
      </c>
      <c r="C619" s="1">
        <v>9</v>
      </c>
      <c r="D619" s="1">
        <v>4</v>
      </c>
      <c r="E619" s="4">
        <v>88.85767504742279</v>
      </c>
      <c r="F619" s="4">
        <v>67.96796393187795</v>
      </c>
      <c r="G619" s="4">
        <v>78.41281948965036</v>
      </c>
      <c r="H619" s="4">
        <v>0</v>
      </c>
      <c r="I619" s="4">
        <v>13.412819489650367</v>
      </c>
      <c r="J619" s="4">
        <v>0</v>
      </c>
      <c r="K619" s="2"/>
    </row>
    <row r="620" spans="1:11" ht="12.75">
      <c r="A620" s="3">
        <v>200209</v>
      </c>
      <c r="B620" s="1">
        <v>2002</v>
      </c>
      <c r="C620" s="1">
        <v>9</v>
      </c>
      <c r="D620" s="1">
        <v>5</v>
      </c>
      <c r="E620" s="4">
        <v>90.30967603608002</v>
      </c>
      <c r="F620" s="4">
        <v>66.88786482792301</v>
      </c>
      <c r="G620" s="4">
        <v>78.59877043200152</v>
      </c>
      <c r="H620" s="4">
        <v>0</v>
      </c>
      <c r="I620" s="4">
        <v>13.598770432001523</v>
      </c>
      <c r="J620" s="4">
        <v>0.026304297978910627</v>
      </c>
      <c r="K620" s="2"/>
    </row>
    <row r="621" spans="1:11" ht="12.75">
      <c r="A621" s="3">
        <v>200209</v>
      </c>
      <c r="B621" s="1">
        <v>2002</v>
      </c>
      <c r="C621" s="1">
        <v>9</v>
      </c>
      <c r="D621" s="1">
        <v>6</v>
      </c>
      <c r="E621" s="4">
        <v>92.65909490216166</v>
      </c>
      <c r="F621" s="4">
        <v>66.57899579820672</v>
      </c>
      <c r="G621" s="4">
        <v>79.6190453501842</v>
      </c>
      <c r="H621" s="4">
        <v>0</v>
      </c>
      <c r="I621" s="4">
        <v>14.61904535018418</v>
      </c>
      <c r="J621" s="4">
        <v>0</v>
      </c>
      <c r="K621" s="2"/>
    </row>
    <row r="622" spans="1:11" ht="12.75">
      <c r="A622" s="3">
        <v>200209</v>
      </c>
      <c r="B622" s="1">
        <v>2002</v>
      </c>
      <c r="C622" s="1">
        <v>9</v>
      </c>
      <c r="D622" s="1">
        <v>7</v>
      </c>
      <c r="E622" s="4">
        <v>94.23728369400463</v>
      </c>
      <c r="F622" s="4">
        <v>60.65608128430149</v>
      </c>
      <c r="G622" s="4">
        <v>77.44668248915306</v>
      </c>
      <c r="H622" s="4">
        <v>0</v>
      </c>
      <c r="I622" s="4">
        <v>12.44668248915306</v>
      </c>
      <c r="J622" s="4">
        <v>0</v>
      </c>
      <c r="K622" s="2"/>
    </row>
    <row r="623" spans="1:11" ht="12.75">
      <c r="A623" s="3">
        <v>200209</v>
      </c>
      <c r="B623" s="1">
        <v>2002</v>
      </c>
      <c r="C623" s="1">
        <v>9</v>
      </c>
      <c r="D623" s="1">
        <v>8</v>
      </c>
      <c r="E623" s="4">
        <v>93.81069596109694</v>
      </c>
      <c r="F623" s="4">
        <v>64.87088195968542</v>
      </c>
      <c r="G623" s="4">
        <v>79.34078896039117</v>
      </c>
      <c r="H623" s="4">
        <v>0</v>
      </c>
      <c r="I623" s="4">
        <v>14.340788960391174</v>
      </c>
      <c r="J623" s="4">
        <v>0</v>
      </c>
      <c r="K623" s="2"/>
    </row>
    <row r="624" spans="1:11" ht="12.75">
      <c r="A624" s="3">
        <v>200209</v>
      </c>
      <c r="B624" s="1">
        <v>2002</v>
      </c>
      <c r="C624" s="1">
        <v>9</v>
      </c>
      <c r="D624" s="1">
        <v>9</v>
      </c>
      <c r="E624" s="4">
        <v>92.60075519119499</v>
      </c>
      <c r="F624" s="4">
        <v>64.7136139889044</v>
      </c>
      <c r="G624" s="4">
        <v>78.6571845900497</v>
      </c>
      <c r="H624" s="4">
        <v>0</v>
      </c>
      <c r="I624" s="4">
        <v>13.657184590049699</v>
      </c>
      <c r="J624" s="4">
        <v>0</v>
      </c>
      <c r="K624" s="2"/>
    </row>
    <row r="625" spans="1:11" ht="12.75">
      <c r="A625" s="3">
        <v>200209</v>
      </c>
      <c r="B625" s="1">
        <v>2002</v>
      </c>
      <c r="C625" s="1">
        <v>9</v>
      </c>
      <c r="D625" s="1">
        <v>10</v>
      </c>
      <c r="E625" s="4">
        <v>90.25611284986405</v>
      </c>
      <c r="F625" s="4">
        <v>62.93395352715382</v>
      </c>
      <c r="G625" s="4">
        <v>76.59503318850895</v>
      </c>
      <c r="H625" s="4">
        <v>0</v>
      </c>
      <c r="I625" s="4">
        <v>11.595033188508944</v>
      </c>
      <c r="J625" s="4">
        <v>0</v>
      </c>
      <c r="K625" s="2"/>
    </row>
    <row r="626" spans="1:11" ht="12.75">
      <c r="A626" s="3">
        <v>200209</v>
      </c>
      <c r="B626" s="1">
        <v>2002</v>
      </c>
      <c r="C626" s="1">
        <v>9</v>
      </c>
      <c r="D626" s="1">
        <v>11</v>
      </c>
      <c r="E626" s="4">
        <v>89.45095575163262</v>
      </c>
      <c r="F626" s="4">
        <v>59.17794341426227</v>
      </c>
      <c r="G626" s="4">
        <v>74.31444958294745</v>
      </c>
      <c r="H626" s="4">
        <v>0</v>
      </c>
      <c r="I626" s="4">
        <v>9.31444958294745</v>
      </c>
      <c r="J626" s="4">
        <v>0</v>
      </c>
      <c r="K626" s="2"/>
    </row>
    <row r="627" spans="1:11" ht="12.75">
      <c r="A627" s="3">
        <v>200209</v>
      </c>
      <c r="B627" s="1">
        <v>2002</v>
      </c>
      <c r="C627" s="1">
        <v>9</v>
      </c>
      <c r="D627" s="1">
        <v>12</v>
      </c>
      <c r="E627" s="4">
        <v>78.82105601696202</v>
      </c>
      <c r="F627" s="4">
        <v>55.8313326920958</v>
      </c>
      <c r="G627" s="4">
        <v>67.32619435452891</v>
      </c>
      <c r="H627" s="4">
        <v>0</v>
      </c>
      <c r="I627" s="4">
        <v>2.3261943545289134</v>
      </c>
      <c r="J627" s="4">
        <v>0</v>
      </c>
      <c r="K627" s="2"/>
    </row>
    <row r="628" spans="1:11" ht="12.75">
      <c r="A628" s="3">
        <v>200209</v>
      </c>
      <c r="B628" s="1">
        <v>2002</v>
      </c>
      <c r="C628" s="1">
        <v>9</v>
      </c>
      <c r="D628" s="1">
        <v>13</v>
      </c>
      <c r="E628" s="4">
        <v>81.68450815791118</v>
      </c>
      <c r="F628" s="4">
        <v>58.739110625385266</v>
      </c>
      <c r="G628" s="4">
        <v>70.21180939164823</v>
      </c>
      <c r="H628" s="4">
        <v>0</v>
      </c>
      <c r="I628" s="4">
        <v>5.211809391648228</v>
      </c>
      <c r="J628" s="4">
        <v>0.04135708095971221</v>
      </c>
      <c r="K628" s="2"/>
    </row>
    <row r="629" spans="1:11" ht="12.75">
      <c r="A629" s="3">
        <v>200209</v>
      </c>
      <c r="B629" s="1">
        <v>2002</v>
      </c>
      <c r="C629" s="1">
        <v>9</v>
      </c>
      <c r="D629" s="1">
        <v>14</v>
      </c>
      <c r="E629" s="4">
        <v>83.60155624179221</v>
      </c>
      <c r="F629" s="4">
        <v>60.66937157729542</v>
      </c>
      <c r="G629" s="4">
        <v>72.13546390954382</v>
      </c>
      <c r="H629" s="4">
        <v>0</v>
      </c>
      <c r="I629" s="4">
        <v>7.135463909543818</v>
      </c>
      <c r="J629" s="4">
        <v>0.06393390290313838</v>
      </c>
      <c r="K629" s="2"/>
    </row>
    <row r="630" spans="1:11" ht="12.75">
      <c r="A630" s="3">
        <v>200209</v>
      </c>
      <c r="B630" s="1">
        <v>2002</v>
      </c>
      <c r="C630" s="1">
        <v>9</v>
      </c>
      <c r="D630" s="1">
        <v>15</v>
      </c>
      <c r="E630" s="4">
        <v>75.93319118903901</v>
      </c>
      <c r="F630" s="4">
        <v>61.28714834921041</v>
      </c>
      <c r="G630" s="4">
        <v>68.61016976912471</v>
      </c>
      <c r="H630" s="4">
        <v>0</v>
      </c>
      <c r="I630" s="4">
        <v>3.610169769124711</v>
      </c>
      <c r="J630" s="4">
        <v>0.7508206748479047</v>
      </c>
      <c r="K630" s="2"/>
    </row>
    <row r="631" spans="1:11" ht="12.75">
      <c r="A631" s="3">
        <v>200209</v>
      </c>
      <c r="B631" s="1">
        <v>2002</v>
      </c>
      <c r="C631" s="1">
        <v>9</v>
      </c>
      <c r="D631" s="1">
        <v>16</v>
      </c>
      <c r="E631" s="4">
        <v>75.83434630995596</v>
      </c>
      <c r="F631" s="4">
        <v>55.869074384545975</v>
      </c>
      <c r="G631" s="4">
        <v>65.85171034725097</v>
      </c>
      <c r="H631" s="4">
        <v>0.4538472762790753</v>
      </c>
      <c r="I631" s="4">
        <v>1.3055576235300423</v>
      </c>
      <c r="J631" s="4">
        <v>0.0011956499081323011</v>
      </c>
      <c r="K631" s="2"/>
    </row>
    <row r="632" spans="1:11" ht="12.75">
      <c r="A632" s="3">
        <v>200209</v>
      </c>
      <c r="B632" s="1">
        <v>2002</v>
      </c>
      <c r="C632" s="1">
        <v>9</v>
      </c>
      <c r="D632" s="1">
        <v>17</v>
      </c>
      <c r="E632" s="4">
        <v>78.72505799427651</v>
      </c>
      <c r="F632" s="4">
        <v>58.07347629158241</v>
      </c>
      <c r="G632" s="4">
        <v>68.39926714292946</v>
      </c>
      <c r="H632" s="4">
        <v>0</v>
      </c>
      <c r="I632" s="4">
        <v>3.3992671429294625</v>
      </c>
      <c r="J632" s="4">
        <v>0</v>
      </c>
      <c r="K632" s="2"/>
    </row>
    <row r="633" spans="1:11" ht="12.75">
      <c r="A633" s="3">
        <v>200209</v>
      </c>
      <c r="B633" s="1">
        <v>2002</v>
      </c>
      <c r="C633" s="1">
        <v>9</v>
      </c>
      <c r="D633" s="1">
        <v>18</v>
      </c>
      <c r="E633" s="4">
        <v>82.69302192615444</v>
      </c>
      <c r="F633" s="4">
        <v>66.64873484629655</v>
      </c>
      <c r="G633" s="4">
        <v>74.6708783862255</v>
      </c>
      <c r="H633" s="4">
        <v>0</v>
      </c>
      <c r="I633" s="4">
        <v>9.670878386225503</v>
      </c>
      <c r="J633" s="4">
        <v>0.11324133659312285</v>
      </c>
      <c r="K633" s="2"/>
    </row>
    <row r="634" spans="1:11" ht="12.75">
      <c r="A634" s="3">
        <v>200209</v>
      </c>
      <c r="B634" s="1">
        <v>2002</v>
      </c>
      <c r="C634" s="1">
        <v>9</v>
      </c>
      <c r="D634" s="1">
        <v>19</v>
      </c>
      <c r="E634" s="4">
        <v>86.20415772060903</v>
      </c>
      <c r="F634" s="4">
        <v>65.79375180534171</v>
      </c>
      <c r="G634" s="4">
        <v>75.99895476297539</v>
      </c>
      <c r="H634" s="4">
        <v>0</v>
      </c>
      <c r="I634" s="4">
        <v>10.998954762975384</v>
      </c>
      <c r="J634" s="4">
        <v>0.13179360886694516</v>
      </c>
      <c r="K634" s="2"/>
    </row>
    <row r="635" spans="1:11" ht="12.75">
      <c r="A635" s="3">
        <v>200209</v>
      </c>
      <c r="B635" s="1">
        <v>2002</v>
      </c>
      <c r="C635" s="1">
        <v>9</v>
      </c>
      <c r="D635" s="1">
        <v>20</v>
      </c>
      <c r="E635" s="4">
        <v>75.13285528380716</v>
      </c>
      <c r="F635" s="4">
        <v>59.779699174232974</v>
      </c>
      <c r="G635" s="4">
        <v>67.45627722902006</v>
      </c>
      <c r="H635" s="4">
        <v>0</v>
      </c>
      <c r="I635" s="4">
        <v>2.456277229020068</v>
      </c>
      <c r="J635" s="4">
        <v>0.27022197141827653</v>
      </c>
      <c r="K635" s="2"/>
    </row>
    <row r="636" spans="1:11" ht="12.75">
      <c r="A636" s="3">
        <v>200209</v>
      </c>
      <c r="B636" s="1">
        <v>2002</v>
      </c>
      <c r="C636" s="1">
        <v>9</v>
      </c>
      <c r="D636" s="1">
        <v>21</v>
      </c>
      <c r="E636" s="4">
        <v>76.1799892200626</v>
      </c>
      <c r="F636" s="4">
        <v>52.94246729539709</v>
      </c>
      <c r="G636" s="4">
        <v>64.56122825772984</v>
      </c>
      <c r="H636" s="4">
        <v>1.12805642493203</v>
      </c>
      <c r="I636" s="4">
        <v>0.6892846826618702</v>
      </c>
      <c r="J636" s="4">
        <v>0</v>
      </c>
      <c r="K636" s="2"/>
    </row>
    <row r="637" spans="1:11" ht="12.75">
      <c r="A637" s="3">
        <v>200209</v>
      </c>
      <c r="B637" s="1">
        <v>2002</v>
      </c>
      <c r="C637" s="1">
        <v>9</v>
      </c>
      <c r="D637" s="1">
        <v>22</v>
      </c>
      <c r="E637" s="4">
        <v>81.50555821910669</v>
      </c>
      <c r="F637" s="4">
        <v>50.959450163634685</v>
      </c>
      <c r="G637" s="4">
        <v>66.23250419137068</v>
      </c>
      <c r="H637" s="4">
        <v>0.7754452679946039</v>
      </c>
      <c r="I637" s="4">
        <v>2.007949459365294</v>
      </c>
      <c r="J637" s="4">
        <v>0</v>
      </c>
      <c r="K637" s="2"/>
    </row>
    <row r="638" spans="1:11" ht="12.75">
      <c r="A638" s="3">
        <v>200209</v>
      </c>
      <c r="B638" s="1">
        <v>2002</v>
      </c>
      <c r="C638" s="1">
        <v>9</v>
      </c>
      <c r="D638" s="1">
        <v>23</v>
      </c>
      <c r="E638" s="4">
        <v>72.15349201480603</v>
      </c>
      <c r="F638" s="4">
        <v>41.83317897971763</v>
      </c>
      <c r="G638" s="4">
        <v>56.99333549726184</v>
      </c>
      <c r="H638" s="4">
        <v>8.006664502738163</v>
      </c>
      <c r="I638" s="4">
        <v>0</v>
      </c>
      <c r="J638" s="4">
        <v>0.009076945525581507</v>
      </c>
      <c r="K638" s="2"/>
    </row>
    <row r="639" spans="1:11" ht="12.75">
      <c r="A639" s="3">
        <v>200209</v>
      </c>
      <c r="B639" s="1">
        <v>2002</v>
      </c>
      <c r="C639" s="1">
        <v>9</v>
      </c>
      <c r="D639" s="1">
        <v>24</v>
      </c>
      <c r="E639" s="4">
        <v>76.10920493494814</v>
      </c>
      <c r="F639" s="4">
        <v>42.96310402639595</v>
      </c>
      <c r="G639" s="4">
        <v>59.536154480672046</v>
      </c>
      <c r="H639" s="4">
        <v>5.463845519327951</v>
      </c>
      <c r="I639" s="4">
        <v>0</v>
      </c>
      <c r="J639" s="4">
        <v>0</v>
      </c>
      <c r="K639" s="2"/>
    </row>
    <row r="640" spans="1:11" ht="12.75">
      <c r="A640" s="3">
        <v>200209</v>
      </c>
      <c r="B640" s="1">
        <v>2002</v>
      </c>
      <c r="C640" s="1">
        <v>9</v>
      </c>
      <c r="D640" s="1">
        <v>25</v>
      </c>
      <c r="E640" s="4">
        <v>74.57530322296304</v>
      </c>
      <c r="F640" s="4">
        <v>47.984908087633144</v>
      </c>
      <c r="G640" s="4">
        <v>61.2801056552981</v>
      </c>
      <c r="H640" s="4">
        <v>4.581500198029238</v>
      </c>
      <c r="I640" s="4">
        <v>0.8616058533273376</v>
      </c>
      <c r="J640" s="4">
        <v>0</v>
      </c>
      <c r="K640" s="2"/>
    </row>
    <row r="641" spans="1:11" ht="12.75">
      <c r="A641" s="3">
        <v>200209</v>
      </c>
      <c r="B641" s="1">
        <v>2002</v>
      </c>
      <c r="C641" s="1">
        <v>9</v>
      </c>
      <c r="D641" s="1">
        <v>26</v>
      </c>
      <c r="E641" s="4">
        <v>82.65351137104723</v>
      </c>
      <c r="F641" s="4">
        <v>48.25607413738167</v>
      </c>
      <c r="G641" s="4">
        <v>65.45479275421445</v>
      </c>
      <c r="H641" s="4">
        <v>0.3540569192606512</v>
      </c>
      <c r="I641" s="4">
        <v>0.8088496734751003</v>
      </c>
      <c r="J641" s="4">
        <v>0</v>
      </c>
      <c r="K641" s="2"/>
    </row>
    <row r="642" spans="1:11" ht="12.75">
      <c r="A642" s="3">
        <v>200209</v>
      </c>
      <c r="B642" s="1">
        <v>2002</v>
      </c>
      <c r="C642" s="1">
        <v>9</v>
      </c>
      <c r="D642" s="1">
        <v>27</v>
      </c>
      <c r="E642" s="4">
        <v>79.1402404342945</v>
      </c>
      <c r="F642" s="4">
        <v>48.09780559782496</v>
      </c>
      <c r="G642" s="4">
        <v>63.61902301605972</v>
      </c>
      <c r="H642" s="4">
        <v>1.6201069655667357</v>
      </c>
      <c r="I642" s="4">
        <v>0.23912998162646024</v>
      </c>
      <c r="J642" s="4">
        <v>0</v>
      </c>
      <c r="K642" s="2"/>
    </row>
    <row r="643" spans="1:11" ht="12.75">
      <c r="A643" s="3">
        <v>200209</v>
      </c>
      <c r="B643" s="1">
        <v>2002</v>
      </c>
      <c r="C643" s="1">
        <v>9</v>
      </c>
      <c r="D643" s="1">
        <v>28</v>
      </c>
      <c r="E643" s="4">
        <v>77.95864911303747</v>
      </c>
      <c r="F643" s="4">
        <v>50.22399340101069</v>
      </c>
      <c r="G643" s="4">
        <v>64.09132125702408</v>
      </c>
      <c r="H643" s="4">
        <v>1.7702845963032559</v>
      </c>
      <c r="I643" s="4">
        <v>0.8616058533273376</v>
      </c>
      <c r="J643" s="4">
        <v>0</v>
      </c>
      <c r="K643" s="2"/>
    </row>
    <row r="644" spans="1:11" ht="12.75">
      <c r="A644" s="3">
        <v>200209</v>
      </c>
      <c r="B644" s="1">
        <v>2002</v>
      </c>
      <c r="C644" s="1">
        <v>9</v>
      </c>
      <c r="D644" s="1">
        <v>29</v>
      </c>
      <c r="E644" s="4">
        <v>87.98117084414056</v>
      </c>
      <c r="F644" s="4">
        <v>60.784282136571676</v>
      </c>
      <c r="G644" s="4">
        <v>74.38272649035612</v>
      </c>
      <c r="H644" s="4">
        <v>0</v>
      </c>
      <c r="I644" s="4">
        <v>9.382726490356124</v>
      </c>
      <c r="J644" s="4">
        <v>0</v>
      </c>
      <c r="K644" s="2"/>
    </row>
    <row r="645" spans="1:11" ht="12.75">
      <c r="A645" s="3">
        <v>200209</v>
      </c>
      <c r="B645" s="1">
        <v>2002</v>
      </c>
      <c r="C645" s="1">
        <v>9</v>
      </c>
      <c r="D645" s="1">
        <v>30</v>
      </c>
      <c r="E645" s="4">
        <v>89.99815371237817</v>
      </c>
      <c r="F645" s="4">
        <v>64.4999806437588</v>
      </c>
      <c r="G645" s="4">
        <v>77.24906717806849</v>
      </c>
      <c r="H645" s="4">
        <v>0</v>
      </c>
      <c r="I645" s="4">
        <v>12.249067178068486</v>
      </c>
      <c r="J645" s="4">
        <v>0</v>
      </c>
      <c r="K645" s="2"/>
    </row>
    <row r="646" spans="1:11" ht="12.75">
      <c r="A646" s="3">
        <v>200210</v>
      </c>
      <c r="B646" s="1">
        <v>2002</v>
      </c>
      <c r="C646" s="1">
        <v>10</v>
      </c>
      <c r="D646" s="1">
        <v>1</v>
      </c>
      <c r="E646" s="4">
        <v>90.21287100703078</v>
      </c>
      <c r="F646" s="4">
        <v>66.58007974771373</v>
      </c>
      <c r="G646" s="4">
        <v>78.39647537737225</v>
      </c>
      <c r="H646" s="4">
        <v>0</v>
      </c>
      <c r="I646" s="4">
        <v>13.396475377372257</v>
      </c>
      <c r="J646" s="4">
        <v>0</v>
      </c>
      <c r="K646" s="2"/>
    </row>
    <row r="647" spans="1:11" ht="12.75">
      <c r="A647" s="3">
        <v>200210</v>
      </c>
      <c r="B647" s="1">
        <v>2002</v>
      </c>
      <c r="C647" s="1">
        <v>10</v>
      </c>
      <c r="D647" s="1">
        <v>2</v>
      </c>
      <c r="E647" s="4">
        <v>87.29561744920477</v>
      </c>
      <c r="F647" s="4">
        <v>64.31642094166625</v>
      </c>
      <c r="G647" s="4">
        <v>75.80601919543551</v>
      </c>
      <c r="H647" s="4">
        <v>0</v>
      </c>
      <c r="I647" s="4">
        <v>10.8060191954355</v>
      </c>
      <c r="J647" s="4">
        <v>0.09822306727931648</v>
      </c>
      <c r="K647" s="2"/>
    </row>
    <row r="648" spans="1:11" ht="12.75">
      <c r="A648" s="3">
        <v>200210</v>
      </c>
      <c r="B648" s="1">
        <v>2002</v>
      </c>
      <c r="C648" s="1">
        <v>10</v>
      </c>
      <c r="D648" s="1">
        <v>3</v>
      </c>
      <c r="E648" s="4">
        <v>83.23632183771132</v>
      </c>
      <c r="F648" s="4">
        <v>60.244752225223266</v>
      </c>
      <c r="G648" s="4">
        <v>71.74053703146728</v>
      </c>
      <c r="H648" s="4">
        <v>0</v>
      </c>
      <c r="I648" s="4">
        <v>6.7405370314672926</v>
      </c>
      <c r="J648" s="4">
        <v>0.6233598265680789</v>
      </c>
      <c r="K648" s="2"/>
    </row>
    <row r="649" spans="1:11" ht="12.75">
      <c r="A649" s="3">
        <v>200210</v>
      </c>
      <c r="B649" s="1">
        <v>2002</v>
      </c>
      <c r="C649" s="1">
        <v>10</v>
      </c>
      <c r="D649" s="1">
        <v>4</v>
      </c>
      <c r="E649" s="4">
        <v>76.70904293809873</v>
      </c>
      <c r="F649" s="4">
        <v>59.03665774294316</v>
      </c>
      <c r="G649" s="4">
        <v>67.87285034052096</v>
      </c>
      <c r="H649" s="4">
        <v>0.970810788275478</v>
      </c>
      <c r="I649" s="4">
        <v>3.843661128796429</v>
      </c>
      <c r="J649" s="4">
        <v>0.3507133519351774</v>
      </c>
      <c r="K649" s="2"/>
    </row>
    <row r="650" spans="1:11" ht="12.75">
      <c r="A650" s="3">
        <v>200210</v>
      </c>
      <c r="B650" s="1">
        <v>2002</v>
      </c>
      <c r="C650" s="1">
        <v>10</v>
      </c>
      <c r="D650" s="1">
        <v>5</v>
      </c>
      <c r="E650" s="4">
        <v>70.18552808292809</v>
      </c>
      <c r="F650" s="4">
        <v>41.99706976287115</v>
      </c>
      <c r="G650" s="4">
        <v>56.091298922899625</v>
      </c>
      <c r="H650" s="4">
        <v>8.908701077100375</v>
      </c>
      <c r="I650" s="4">
        <v>0</v>
      </c>
      <c r="J650" s="4">
        <v>0.048119020038176474</v>
      </c>
      <c r="K650" s="2"/>
    </row>
    <row r="651" spans="1:11" ht="12.75">
      <c r="A651" s="3">
        <v>200210</v>
      </c>
      <c r="B651" s="1">
        <v>2002</v>
      </c>
      <c r="C651" s="1">
        <v>10</v>
      </c>
      <c r="D651" s="1">
        <v>6</v>
      </c>
      <c r="E651" s="4">
        <v>72.48303648800359</v>
      </c>
      <c r="F651" s="4">
        <v>49.17685946475527</v>
      </c>
      <c r="G651" s="4">
        <v>60.82994797637943</v>
      </c>
      <c r="H651" s="4">
        <v>4.1700520236205705</v>
      </c>
      <c r="I651" s="4">
        <v>0</v>
      </c>
      <c r="J651" s="4">
        <v>0.26572504012697695</v>
      </c>
      <c r="K651" s="2"/>
    </row>
    <row r="652" spans="1:11" ht="12.75">
      <c r="A652" s="3">
        <v>200210</v>
      </c>
      <c r="B652" s="1">
        <v>2002</v>
      </c>
      <c r="C652" s="1">
        <v>10</v>
      </c>
      <c r="D652" s="1">
        <v>7</v>
      </c>
      <c r="E652" s="4">
        <v>69.21749268185188</v>
      </c>
      <c r="F652" s="4">
        <v>36.305938792587455</v>
      </c>
      <c r="G652" s="4">
        <v>52.76171573721967</v>
      </c>
      <c r="H652" s="4">
        <v>12.23828426278033</v>
      </c>
      <c r="I652" s="4">
        <v>0</v>
      </c>
      <c r="J652" s="4">
        <v>0.019247608015270586</v>
      </c>
      <c r="K652" s="2"/>
    </row>
    <row r="653" spans="1:11" ht="12.75">
      <c r="A653" s="3">
        <v>200210</v>
      </c>
      <c r="B653" s="1">
        <v>2002</v>
      </c>
      <c r="C653" s="1">
        <v>10</v>
      </c>
      <c r="D653" s="1">
        <v>8</v>
      </c>
      <c r="E653" s="4">
        <v>65.67045552680244</v>
      </c>
      <c r="F653" s="4">
        <v>39.17597503342674</v>
      </c>
      <c r="G653" s="4">
        <v>52.42321528011459</v>
      </c>
      <c r="H653" s="4">
        <v>12.576784719885412</v>
      </c>
      <c r="I653" s="4">
        <v>0</v>
      </c>
      <c r="J653" s="4">
        <v>0</v>
      </c>
      <c r="K653" s="2"/>
    </row>
    <row r="654" spans="1:11" ht="12.75">
      <c r="A654" s="3">
        <v>200210</v>
      </c>
      <c r="B654" s="1">
        <v>2002</v>
      </c>
      <c r="C654" s="1">
        <v>10</v>
      </c>
      <c r="D654" s="1">
        <v>9</v>
      </c>
      <c r="E654" s="4">
        <v>67.91436203317957</v>
      </c>
      <c r="F654" s="4">
        <v>47.22214711338886</v>
      </c>
      <c r="G654" s="4">
        <v>57.568254573284214</v>
      </c>
      <c r="H654" s="4">
        <v>7.431745426715782</v>
      </c>
      <c r="I654" s="4">
        <v>0</v>
      </c>
      <c r="J654" s="4">
        <v>0</v>
      </c>
      <c r="K654" s="2"/>
    </row>
    <row r="655" spans="1:11" ht="12.75">
      <c r="A655" s="3">
        <v>200210</v>
      </c>
      <c r="B655" s="1">
        <v>2002</v>
      </c>
      <c r="C655" s="1">
        <v>10</v>
      </c>
      <c r="D655" s="1">
        <v>10</v>
      </c>
      <c r="E655" s="4">
        <v>71.26269694975417</v>
      </c>
      <c r="F655" s="4">
        <v>45.95089768290903</v>
      </c>
      <c r="G655" s="4">
        <v>58.60679731633161</v>
      </c>
      <c r="H655" s="4">
        <v>6.393202683668395</v>
      </c>
      <c r="I655" s="4">
        <v>0</v>
      </c>
      <c r="J655" s="4">
        <v>0</v>
      </c>
      <c r="K655" s="2"/>
    </row>
    <row r="656" spans="1:11" ht="12.75">
      <c r="A656" s="3">
        <v>200210</v>
      </c>
      <c r="B656" s="1">
        <v>2002</v>
      </c>
      <c r="C656" s="1">
        <v>10</v>
      </c>
      <c r="D656" s="1">
        <v>11</v>
      </c>
      <c r="E656" s="4">
        <v>73.69406120741255</v>
      </c>
      <c r="F656" s="4">
        <v>47.38960837857234</v>
      </c>
      <c r="G656" s="4">
        <v>60.54183479299245</v>
      </c>
      <c r="H656" s="4">
        <v>4.458165207007555</v>
      </c>
      <c r="I656" s="4">
        <v>0</v>
      </c>
      <c r="J656" s="4">
        <v>0</v>
      </c>
      <c r="K656" s="2"/>
    </row>
    <row r="657" spans="1:11" ht="12.75">
      <c r="A657" s="3">
        <v>200210</v>
      </c>
      <c r="B657" s="1">
        <v>2002</v>
      </c>
      <c r="C657" s="1">
        <v>10</v>
      </c>
      <c r="D657" s="1">
        <v>12</v>
      </c>
      <c r="E657" s="4">
        <v>72.60079390367738</v>
      </c>
      <c r="F657" s="4">
        <v>48.07969411183143</v>
      </c>
      <c r="G657" s="4">
        <v>60.34024400775441</v>
      </c>
      <c r="H657" s="4">
        <v>4.659755992245591</v>
      </c>
      <c r="I657" s="4">
        <v>0</v>
      </c>
      <c r="J657" s="4">
        <v>0.005169635119964026</v>
      </c>
      <c r="K657" s="2"/>
    </row>
    <row r="658" spans="1:11" ht="12.75">
      <c r="A658" s="3">
        <v>200210</v>
      </c>
      <c r="B658" s="1">
        <v>2002</v>
      </c>
      <c r="C658" s="1">
        <v>10</v>
      </c>
      <c r="D658" s="1">
        <v>13</v>
      </c>
      <c r="E658" s="4">
        <v>62.64701065188842</v>
      </c>
      <c r="F658" s="4">
        <v>32.6402210780533</v>
      </c>
      <c r="G658" s="4">
        <v>47.64361586497087</v>
      </c>
      <c r="H658" s="4">
        <v>17.35638413502914</v>
      </c>
      <c r="I658" s="4">
        <v>0</v>
      </c>
      <c r="J658" s="4">
        <v>0.06544345148581486</v>
      </c>
      <c r="K658" s="2"/>
    </row>
    <row r="659" spans="1:11" ht="12.75">
      <c r="A659" s="3">
        <v>200210</v>
      </c>
      <c r="B659" s="1">
        <v>2002</v>
      </c>
      <c r="C659" s="1">
        <v>10</v>
      </c>
      <c r="D659" s="1">
        <v>14</v>
      </c>
      <c r="E659" s="4">
        <v>62.13763180855784</v>
      </c>
      <c r="F659" s="4">
        <v>31.887781447191706</v>
      </c>
      <c r="G659" s="4">
        <v>47.01270662787478</v>
      </c>
      <c r="H659" s="4">
        <v>17.987293372125222</v>
      </c>
      <c r="I659" s="4">
        <v>0</v>
      </c>
      <c r="J659" s="4">
        <v>0</v>
      </c>
      <c r="K659" s="2"/>
    </row>
    <row r="660" spans="1:11" ht="12.75">
      <c r="A660" s="3">
        <v>200210</v>
      </c>
      <c r="B660" s="1">
        <v>2002</v>
      </c>
      <c r="C660" s="1">
        <v>10</v>
      </c>
      <c r="D660" s="1">
        <v>15</v>
      </c>
      <c r="E660" s="4">
        <v>61.146907914915914</v>
      </c>
      <c r="F660" s="4">
        <v>32.66937157729543</v>
      </c>
      <c r="G660" s="4">
        <v>46.908139746105675</v>
      </c>
      <c r="H660" s="4">
        <v>18.091860253894325</v>
      </c>
      <c r="I660" s="4">
        <v>0</v>
      </c>
      <c r="J660" s="4">
        <v>0</v>
      </c>
      <c r="K660" s="2"/>
    </row>
    <row r="661" spans="1:11" ht="12.75">
      <c r="A661" s="3">
        <v>200210</v>
      </c>
      <c r="B661" s="1">
        <v>2002</v>
      </c>
      <c r="C661" s="1">
        <v>10</v>
      </c>
      <c r="D661" s="1">
        <v>16</v>
      </c>
      <c r="E661" s="4">
        <v>55.671295289882046</v>
      </c>
      <c r="F661" s="4">
        <v>30.913278083672562</v>
      </c>
      <c r="G661" s="4">
        <v>43.2922866867773</v>
      </c>
      <c r="H661" s="4">
        <v>21.707713313222698</v>
      </c>
      <c r="I661" s="4">
        <v>0</v>
      </c>
      <c r="J661" s="4">
        <v>0.04997313949298558</v>
      </c>
      <c r="K661" s="2"/>
    </row>
    <row r="662" spans="1:11" ht="12.75">
      <c r="A662" s="3">
        <v>200210</v>
      </c>
      <c r="B662" s="1">
        <v>2002</v>
      </c>
      <c r="C662" s="1">
        <v>10</v>
      </c>
      <c r="D662" s="1">
        <v>17</v>
      </c>
      <c r="E662" s="4">
        <v>50.2194551069209</v>
      </c>
      <c r="F662" s="4">
        <v>32.75123358814088</v>
      </c>
      <c r="G662" s="4">
        <v>41.485344347530884</v>
      </c>
      <c r="H662" s="4">
        <v>23.514655652469113</v>
      </c>
      <c r="I662" s="4">
        <v>0</v>
      </c>
      <c r="J662" s="4">
        <v>0.07516487050674639</v>
      </c>
      <c r="K662" s="2"/>
    </row>
    <row r="663" spans="1:11" ht="12.75">
      <c r="A663" s="3">
        <v>200210</v>
      </c>
      <c r="B663" s="1">
        <v>2002</v>
      </c>
      <c r="C663" s="1">
        <v>10</v>
      </c>
      <c r="D663" s="1">
        <v>18</v>
      </c>
      <c r="E663" s="4">
        <v>56.43690907629039</v>
      </c>
      <c r="F663" s="4">
        <v>39.336089860605284</v>
      </c>
      <c r="G663" s="4">
        <v>47.88649946844784</v>
      </c>
      <c r="H663" s="4">
        <v>17.113500531552162</v>
      </c>
      <c r="I663" s="4">
        <v>0</v>
      </c>
      <c r="J663" s="4">
        <v>0.039633869253057535</v>
      </c>
      <c r="K663" s="2"/>
    </row>
    <row r="664" spans="1:11" ht="12.75">
      <c r="A664" s="3">
        <v>200210</v>
      </c>
      <c r="B664" s="1">
        <v>2002</v>
      </c>
      <c r="C664" s="1">
        <v>10</v>
      </c>
      <c r="D664" s="1">
        <v>19</v>
      </c>
      <c r="E664" s="4">
        <v>64.31625418020363</v>
      </c>
      <c r="F664" s="4">
        <v>41.267402005306586</v>
      </c>
      <c r="G664" s="4">
        <v>52.79182809275511</v>
      </c>
      <c r="H664" s="4">
        <v>12.20817190724489</v>
      </c>
      <c r="I664" s="4">
        <v>0</v>
      </c>
      <c r="J664" s="4">
        <v>0.532060099639974</v>
      </c>
      <c r="K664" s="2"/>
    </row>
    <row r="665" spans="1:11" ht="12.75">
      <c r="A665" s="3">
        <v>200210</v>
      </c>
      <c r="B665" s="1">
        <v>2002</v>
      </c>
      <c r="C665" s="1">
        <v>10</v>
      </c>
      <c r="D665" s="1">
        <v>20</v>
      </c>
      <c r="E665" s="4">
        <v>54.95382792003788</v>
      </c>
      <c r="F665" s="4">
        <v>32.78235246821854</v>
      </c>
      <c r="G665" s="4">
        <v>43.86809019412821</v>
      </c>
      <c r="H665" s="4">
        <v>21.131909805871793</v>
      </c>
      <c r="I665" s="4">
        <v>0</v>
      </c>
      <c r="J665" s="4">
        <v>0</v>
      </c>
      <c r="K665" s="2"/>
    </row>
    <row r="666" spans="1:11" ht="12.75">
      <c r="A666" s="3">
        <v>200210</v>
      </c>
      <c r="B666" s="1">
        <v>2002</v>
      </c>
      <c r="C666" s="1">
        <v>10</v>
      </c>
      <c r="D666" s="1">
        <v>21</v>
      </c>
      <c r="E666" s="4">
        <v>59.17605841415805</v>
      </c>
      <c r="F666" s="4">
        <v>33.65901152143034</v>
      </c>
      <c r="G666" s="4">
        <v>46.4175349677942</v>
      </c>
      <c r="H666" s="4">
        <v>18.582465032205807</v>
      </c>
      <c r="I666" s="4">
        <v>0</v>
      </c>
      <c r="J666" s="4">
        <v>0</v>
      </c>
      <c r="K666" s="2"/>
    </row>
    <row r="667" spans="1:11" ht="12.75">
      <c r="A667" s="3">
        <v>200210</v>
      </c>
      <c r="B667" s="1">
        <v>2002</v>
      </c>
      <c r="C667" s="1">
        <v>10</v>
      </c>
      <c r="D667" s="1">
        <v>22</v>
      </c>
      <c r="E667" s="4">
        <v>61.947282532630155</v>
      </c>
      <c r="F667" s="4">
        <v>34.37933170343856</v>
      </c>
      <c r="G667" s="4">
        <v>48.16330711803435</v>
      </c>
      <c r="H667" s="4">
        <v>16.83669288196564</v>
      </c>
      <c r="I667" s="4">
        <v>0</v>
      </c>
      <c r="J667" s="4">
        <v>0.0017232117066546754</v>
      </c>
      <c r="K667" s="2"/>
    </row>
    <row r="668" spans="1:11" ht="12.75">
      <c r="A668" s="3">
        <v>200210</v>
      </c>
      <c r="B668" s="1">
        <v>2002</v>
      </c>
      <c r="C668" s="1">
        <v>10</v>
      </c>
      <c r="D668" s="1">
        <v>23</v>
      </c>
      <c r="E668" s="4">
        <v>46.41121292163105</v>
      </c>
      <c r="F668" s="4">
        <v>40.215563013498745</v>
      </c>
      <c r="G668" s="4">
        <v>43.31338796756489</v>
      </c>
      <c r="H668" s="4">
        <v>21.686612032435107</v>
      </c>
      <c r="I668" s="4">
        <v>0</v>
      </c>
      <c r="J668" s="4">
        <v>0.07237489167949636</v>
      </c>
      <c r="K668" s="2"/>
    </row>
    <row r="669" spans="1:11" ht="12.75">
      <c r="A669" s="3">
        <v>200210</v>
      </c>
      <c r="B669" s="1">
        <v>2002</v>
      </c>
      <c r="C669" s="1">
        <v>10</v>
      </c>
      <c r="D669" s="1">
        <v>24</v>
      </c>
      <c r="E669" s="4">
        <v>48.61123734027379</v>
      </c>
      <c r="F669" s="4">
        <v>40.60260147881682</v>
      </c>
      <c r="G669" s="4">
        <v>44.60691940954531</v>
      </c>
      <c r="H669" s="4">
        <v>20.393080590454694</v>
      </c>
      <c r="I669" s="4">
        <v>0</v>
      </c>
      <c r="J669" s="4">
        <v>0.2980247998117978</v>
      </c>
      <c r="K669" s="2"/>
    </row>
    <row r="670" spans="1:11" ht="12.75">
      <c r="A670" s="3">
        <v>200210</v>
      </c>
      <c r="B670" s="1">
        <v>2002</v>
      </c>
      <c r="C670" s="1">
        <v>10</v>
      </c>
      <c r="D670" s="1">
        <v>25</v>
      </c>
      <c r="E670" s="4">
        <v>51.836231310060185</v>
      </c>
      <c r="F670" s="4">
        <v>41.4830364880036</v>
      </c>
      <c r="G670" s="4">
        <v>46.65963389903189</v>
      </c>
      <c r="H670" s="4">
        <v>18.340366100968108</v>
      </c>
      <c r="I670" s="4">
        <v>0</v>
      </c>
      <c r="J670" s="4">
        <v>0.10352998281761358</v>
      </c>
      <c r="K670" s="2"/>
    </row>
    <row r="671" spans="1:11" ht="12.75">
      <c r="A671" s="3">
        <v>200210</v>
      </c>
      <c r="B671" s="1">
        <v>2002</v>
      </c>
      <c r="C671" s="1">
        <v>10</v>
      </c>
      <c r="D671" s="1">
        <v>26</v>
      </c>
      <c r="E671" s="4">
        <v>48.245836174730286</v>
      </c>
      <c r="F671" s="4">
        <v>39.068738479314135</v>
      </c>
      <c r="G671" s="4">
        <v>43.6572873270222</v>
      </c>
      <c r="H671" s="4">
        <v>21.342712672977793</v>
      </c>
      <c r="I671" s="4">
        <v>0</v>
      </c>
      <c r="J671" s="4">
        <v>0.0023912998162646023</v>
      </c>
      <c r="K671" s="2"/>
    </row>
    <row r="672" spans="1:11" ht="12.75">
      <c r="A672" s="3">
        <v>200210</v>
      </c>
      <c r="B672" s="1">
        <v>2002</v>
      </c>
      <c r="C672" s="1">
        <v>10</v>
      </c>
      <c r="D672" s="1">
        <v>27</v>
      </c>
      <c r="E672" s="4">
        <v>46.81924844182258</v>
      </c>
      <c r="F672" s="4">
        <v>39.205286338364964</v>
      </c>
      <c r="G672" s="4">
        <v>43.01226739009377</v>
      </c>
      <c r="H672" s="4">
        <v>21.987732609906224</v>
      </c>
      <c r="I672" s="4">
        <v>0</v>
      </c>
      <c r="J672" s="4">
        <v>0.04480350437302156</v>
      </c>
      <c r="K672" s="2"/>
    </row>
    <row r="673" spans="1:11" ht="12.75">
      <c r="A673" s="3">
        <v>200210</v>
      </c>
      <c r="B673" s="1">
        <v>2002</v>
      </c>
      <c r="C673" s="1">
        <v>10</v>
      </c>
      <c r="D673" s="1">
        <v>28</v>
      </c>
      <c r="E673" s="4">
        <v>45.69297725790554</v>
      </c>
      <c r="F673" s="4">
        <v>41.358694972439686</v>
      </c>
      <c r="G673" s="4">
        <v>43.52583611517261</v>
      </c>
      <c r="H673" s="4">
        <v>21.474163884827387</v>
      </c>
      <c r="I673" s="4">
        <v>0</v>
      </c>
      <c r="J673" s="4">
        <v>0.05694823545527369</v>
      </c>
      <c r="K673" s="2"/>
    </row>
    <row r="674" spans="1:11" ht="12.75">
      <c r="A674" s="3">
        <v>200210</v>
      </c>
      <c r="B674" s="1">
        <v>2002</v>
      </c>
      <c r="C674" s="1">
        <v>10</v>
      </c>
      <c r="D674" s="1">
        <v>29</v>
      </c>
      <c r="E674" s="4">
        <v>46.612961534681915</v>
      </c>
      <c r="F674" s="4">
        <v>42.86722809692414</v>
      </c>
      <c r="G674" s="4">
        <v>44.740094815803026</v>
      </c>
      <c r="H674" s="4">
        <v>20.259905184196967</v>
      </c>
      <c r="I674" s="4">
        <v>0</v>
      </c>
      <c r="J674" s="4">
        <v>0.4273564139138617</v>
      </c>
      <c r="K674" s="2"/>
    </row>
    <row r="675" spans="1:11" ht="12.75">
      <c r="A675" s="3">
        <v>200210</v>
      </c>
      <c r="B675" s="1">
        <v>2002</v>
      </c>
      <c r="C675" s="1">
        <v>10</v>
      </c>
      <c r="D675" s="1">
        <v>30</v>
      </c>
      <c r="E675" s="4">
        <v>45.123340946788204</v>
      </c>
      <c r="F675" s="4">
        <v>40.05360189869836</v>
      </c>
      <c r="G675" s="4">
        <v>42.58847142274328</v>
      </c>
      <c r="H675" s="4">
        <v>22.41152857725671</v>
      </c>
      <c r="I675" s="4">
        <v>0</v>
      </c>
      <c r="J675" s="4">
        <v>0.1412650941457793</v>
      </c>
      <c r="K675" s="2"/>
    </row>
    <row r="676" spans="1:11" ht="12.75">
      <c r="A676" s="3">
        <v>200210</v>
      </c>
      <c r="B676" s="1">
        <v>2002</v>
      </c>
      <c r="C676" s="1">
        <v>10</v>
      </c>
      <c r="D676" s="1">
        <v>31</v>
      </c>
      <c r="E676" s="4">
        <v>42.562051642451515</v>
      </c>
      <c r="F676" s="4">
        <v>34.544345148581485</v>
      </c>
      <c r="G676" s="4">
        <v>38.5531983955165</v>
      </c>
      <c r="H676" s="4">
        <v>26.446801604483497</v>
      </c>
      <c r="I676" s="4">
        <v>0</v>
      </c>
      <c r="J676" s="4">
        <v>0.042316167821589055</v>
      </c>
      <c r="K676" s="2"/>
    </row>
    <row r="677" spans="1:11" ht="12.75">
      <c r="A677" s="3">
        <v>200211</v>
      </c>
      <c r="B677" s="1">
        <v>2002</v>
      </c>
      <c r="C677" s="1">
        <v>11</v>
      </c>
      <c r="D677" s="1">
        <v>1</v>
      </c>
      <c r="E677" s="4">
        <v>40.037619599236464</v>
      </c>
      <c r="F677" s="4">
        <v>26.387884184164214</v>
      </c>
      <c r="G677" s="4">
        <v>33.21275189170034</v>
      </c>
      <c r="H677" s="4">
        <v>31.787248108299657</v>
      </c>
      <c r="I677" s="4">
        <v>0</v>
      </c>
      <c r="J677" s="4">
        <v>0</v>
      </c>
      <c r="K677" s="2"/>
    </row>
    <row r="678" spans="1:11" ht="12.75">
      <c r="A678" s="3">
        <v>200211</v>
      </c>
      <c r="B678" s="1">
        <v>2002</v>
      </c>
      <c r="C678" s="1">
        <v>11</v>
      </c>
      <c r="D678" s="1">
        <v>2</v>
      </c>
      <c r="E678" s="4">
        <v>39.988639375359206</v>
      </c>
      <c r="F678" s="4">
        <v>26.824748592205687</v>
      </c>
      <c r="G678" s="4">
        <v>33.406693983782446</v>
      </c>
      <c r="H678" s="4">
        <v>31.59330601621755</v>
      </c>
      <c r="I678" s="4">
        <v>0</v>
      </c>
      <c r="J678" s="4">
        <v>0.0393302442757639</v>
      </c>
      <c r="K678" s="2"/>
    </row>
    <row r="679" spans="1:11" ht="12.75">
      <c r="A679" s="3">
        <v>200211</v>
      </c>
      <c r="B679" s="1">
        <v>2002</v>
      </c>
      <c r="C679" s="1">
        <v>11</v>
      </c>
      <c r="D679" s="1">
        <v>3</v>
      </c>
      <c r="E679" s="4">
        <v>42.60075519119499</v>
      </c>
      <c r="F679" s="4">
        <v>31.35207216006718</v>
      </c>
      <c r="G679" s="4">
        <v>36.976413675631086</v>
      </c>
      <c r="H679" s="4">
        <v>28.02358632436891</v>
      </c>
      <c r="I679" s="4">
        <v>0</v>
      </c>
      <c r="J679" s="4">
        <v>0.1360365267160797</v>
      </c>
      <c r="K679" s="2"/>
    </row>
    <row r="680" spans="1:11" ht="12.75">
      <c r="A680" s="3">
        <v>200211</v>
      </c>
      <c r="B680" s="1">
        <v>2002</v>
      </c>
      <c r="C680" s="1">
        <v>11</v>
      </c>
      <c r="D680" s="1">
        <v>4</v>
      </c>
      <c r="E680" s="4">
        <v>45.60918557870694</v>
      </c>
      <c r="F680" s="4">
        <v>28.188220089396054</v>
      </c>
      <c r="G680" s="4">
        <v>36.8987028340515</v>
      </c>
      <c r="H680" s="4">
        <v>28.101297165948502</v>
      </c>
      <c r="I680" s="4">
        <v>0</v>
      </c>
      <c r="J680" s="4">
        <v>0.015884654669767635</v>
      </c>
      <c r="K680" s="2"/>
    </row>
    <row r="681" spans="1:11" ht="12.75">
      <c r="A681" s="3">
        <v>200211</v>
      </c>
      <c r="B681" s="1">
        <v>2002</v>
      </c>
      <c r="C681" s="1">
        <v>11</v>
      </c>
      <c r="D681" s="1">
        <v>5</v>
      </c>
      <c r="E681" s="4">
        <v>47.74766310611091</v>
      </c>
      <c r="F681" s="4">
        <v>30.23057750090081</v>
      </c>
      <c r="G681" s="4">
        <v>38.98912030350586</v>
      </c>
      <c r="H681" s="4">
        <v>26.01087969649414</v>
      </c>
      <c r="I681" s="4">
        <v>0</v>
      </c>
      <c r="J681" s="4">
        <v>0.09312689653940186</v>
      </c>
      <c r="K681" s="2"/>
    </row>
    <row r="682" spans="1:11" ht="12.75">
      <c r="A682" s="3">
        <v>200211</v>
      </c>
      <c r="B682" s="1">
        <v>2002</v>
      </c>
      <c r="C682" s="1">
        <v>11</v>
      </c>
      <c r="D682" s="1">
        <v>6</v>
      </c>
      <c r="E682" s="4">
        <v>48.83800017271723</v>
      </c>
      <c r="F682" s="4">
        <v>31.619584347054428</v>
      </c>
      <c r="G682" s="4">
        <v>40.22879225988583</v>
      </c>
      <c r="H682" s="4">
        <v>24.77120774011417</v>
      </c>
      <c r="I682" s="4">
        <v>0</v>
      </c>
      <c r="J682" s="4">
        <v>0</v>
      </c>
      <c r="K682" s="2"/>
    </row>
    <row r="683" spans="1:11" ht="12.75">
      <c r="A683" s="3">
        <v>200211</v>
      </c>
      <c r="B683" s="1">
        <v>2002</v>
      </c>
      <c r="C683" s="1">
        <v>11</v>
      </c>
      <c r="D683" s="1">
        <v>7</v>
      </c>
      <c r="E683" s="4">
        <v>57.40771986456586</v>
      </c>
      <c r="F683" s="4">
        <v>33.54606934298962</v>
      </c>
      <c r="G683" s="4">
        <v>45.476894603777744</v>
      </c>
      <c r="H683" s="4">
        <v>19.523105396222256</v>
      </c>
      <c r="I683" s="4">
        <v>0</v>
      </c>
      <c r="J683" s="4">
        <v>0</v>
      </c>
      <c r="K683" s="2"/>
    </row>
    <row r="684" spans="1:11" ht="12.75">
      <c r="A684" s="3">
        <v>200211</v>
      </c>
      <c r="B684" s="1">
        <v>2002</v>
      </c>
      <c r="C684" s="1">
        <v>11</v>
      </c>
      <c r="D684" s="1">
        <v>8</v>
      </c>
      <c r="E684" s="4">
        <v>69.85686804105904</v>
      </c>
      <c r="F684" s="4">
        <v>41.23716160079093</v>
      </c>
      <c r="G684" s="4">
        <v>55.547014820924986</v>
      </c>
      <c r="H684" s="4">
        <v>9.45298517907501</v>
      </c>
      <c r="I684" s="4">
        <v>0</v>
      </c>
      <c r="J684" s="4">
        <v>0</v>
      </c>
      <c r="K684" s="2"/>
    </row>
    <row r="685" spans="1:11" ht="12.75">
      <c r="A685" s="3">
        <v>200211</v>
      </c>
      <c r="B685" s="1">
        <v>2002</v>
      </c>
      <c r="C685" s="1">
        <v>11</v>
      </c>
      <c r="D685" s="1">
        <v>9</v>
      </c>
      <c r="E685" s="4">
        <v>70.79005923009805</v>
      </c>
      <c r="F685" s="4">
        <v>51.703337313770625</v>
      </c>
      <c r="G685" s="4">
        <v>61.24669827193434</v>
      </c>
      <c r="H685" s="4">
        <v>3.753301728065656</v>
      </c>
      <c r="I685" s="4">
        <v>0</v>
      </c>
      <c r="J685" s="4">
        <v>0</v>
      </c>
      <c r="K685" s="2"/>
    </row>
    <row r="686" spans="1:11" ht="12.75">
      <c r="A686" s="3">
        <v>200211</v>
      </c>
      <c r="B686" s="1">
        <v>2002</v>
      </c>
      <c r="C686" s="1">
        <v>11</v>
      </c>
      <c r="D686" s="1">
        <v>10</v>
      </c>
      <c r="E686" s="4">
        <v>67.23632183771132</v>
      </c>
      <c r="F686" s="4">
        <v>46.13072609727553</v>
      </c>
      <c r="G686" s="4">
        <v>56.68352396749343</v>
      </c>
      <c r="H686" s="4">
        <v>8.316476032506573</v>
      </c>
      <c r="I686" s="4">
        <v>0</v>
      </c>
      <c r="J686" s="4">
        <v>0</v>
      </c>
      <c r="K686" s="2"/>
    </row>
    <row r="687" spans="1:11" ht="12.75">
      <c r="A687" s="3">
        <v>200211</v>
      </c>
      <c r="B687" s="1">
        <v>2002</v>
      </c>
      <c r="C687" s="1">
        <v>11</v>
      </c>
      <c r="D687" s="1">
        <v>11</v>
      </c>
      <c r="E687" s="4">
        <v>57.99895476297539</v>
      </c>
      <c r="F687" s="4">
        <v>30.066892191692304</v>
      </c>
      <c r="G687" s="4">
        <v>44.03292347733384</v>
      </c>
      <c r="H687" s="4">
        <v>20.967076522666158</v>
      </c>
      <c r="I687" s="4">
        <v>0</v>
      </c>
      <c r="J687" s="4">
        <v>0</v>
      </c>
      <c r="K687" s="2"/>
    </row>
    <row r="688" spans="1:11" ht="12.75">
      <c r="A688" s="3">
        <v>200211</v>
      </c>
      <c r="B688" s="1">
        <v>2002</v>
      </c>
      <c r="C688" s="1">
        <v>11</v>
      </c>
      <c r="D688" s="1">
        <v>12</v>
      </c>
      <c r="E688" s="4">
        <v>49.21183172577268</v>
      </c>
      <c r="F688" s="4">
        <v>25.259766712625332</v>
      </c>
      <c r="G688" s="4">
        <v>37.23579921919901</v>
      </c>
      <c r="H688" s="4">
        <v>27.76420078080099</v>
      </c>
      <c r="I688" s="4">
        <v>0</v>
      </c>
      <c r="J688" s="4">
        <v>0</v>
      </c>
      <c r="K688" s="2"/>
    </row>
    <row r="689" spans="1:11" ht="12.75">
      <c r="A689" s="3">
        <v>200211</v>
      </c>
      <c r="B689" s="1">
        <v>2002</v>
      </c>
      <c r="C689" s="1">
        <v>11</v>
      </c>
      <c r="D689" s="1">
        <v>13</v>
      </c>
      <c r="E689" s="4">
        <v>59.04042774315161</v>
      </c>
      <c r="F689" s="4">
        <v>28.976227557927274</v>
      </c>
      <c r="G689" s="4">
        <v>44.00832765053944</v>
      </c>
      <c r="H689" s="4">
        <v>20.991672349460558</v>
      </c>
      <c r="I689" s="4">
        <v>0</v>
      </c>
      <c r="J689" s="4">
        <v>0</v>
      </c>
      <c r="K689" s="2"/>
    </row>
    <row r="690" spans="1:11" ht="12.75">
      <c r="A690" s="3">
        <v>200211</v>
      </c>
      <c r="B690" s="1">
        <v>2002</v>
      </c>
      <c r="C690" s="1">
        <v>11</v>
      </c>
      <c r="D690" s="1">
        <v>14</v>
      </c>
      <c r="E690" s="4">
        <v>62.56867445482402</v>
      </c>
      <c r="F690" s="4">
        <v>39.85493837270592</v>
      </c>
      <c r="G690" s="4">
        <v>51.21180641376497</v>
      </c>
      <c r="H690" s="4">
        <v>13.788193586235032</v>
      </c>
      <c r="I690" s="4">
        <v>0</v>
      </c>
      <c r="J690" s="4">
        <v>0.07005571619581369</v>
      </c>
      <c r="K690" s="2"/>
    </row>
    <row r="691" spans="1:11" ht="12.75">
      <c r="A691" s="3">
        <v>200211</v>
      </c>
      <c r="B691" s="1">
        <v>2002</v>
      </c>
      <c r="C691" s="1">
        <v>11</v>
      </c>
      <c r="D691" s="1">
        <v>15</v>
      </c>
      <c r="E691" s="4">
        <v>51.56867445482402</v>
      </c>
      <c r="F691" s="4">
        <v>32.923760232751356</v>
      </c>
      <c r="G691" s="4">
        <v>42.24621734378769</v>
      </c>
      <c r="H691" s="4">
        <v>22.75378265621231</v>
      </c>
      <c r="I691" s="4">
        <v>0</v>
      </c>
      <c r="J691" s="4">
        <v>0.1705148462369978</v>
      </c>
      <c r="K691" s="2"/>
    </row>
    <row r="692" spans="1:11" ht="12.75">
      <c r="A692" s="3">
        <v>200211</v>
      </c>
      <c r="B692" s="1">
        <v>2002</v>
      </c>
      <c r="C692" s="1">
        <v>11</v>
      </c>
      <c r="D692" s="1">
        <v>16</v>
      </c>
      <c r="E692" s="4">
        <v>43.3822619405674</v>
      </c>
      <c r="F692" s="4">
        <v>28.073476291582416</v>
      </c>
      <c r="G692" s="4">
        <v>35.72786911607491</v>
      </c>
      <c r="H692" s="4">
        <v>29.272130883925087</v>
      </c>
      <c r="I692" s="4">
        <v>0</v>
      </c>
      <c r="J692" s="4">
        <v>0</v>
      </c>
      <c r="K692" s="2"/>
    </row>
    <row r="693" spans="1:11" ht="12.75">
      <c r="A693" s="3">
        <v>200211</v>
      </c>
      <c r="B693" s="1">
        <v>2002</v>
      </c>
      <c r="C693" s="1">
        <v>11</v>
      </c>
      <c r="D693" s="1">
        <v>17</v>
      </c>
      <c r="E693" s="4">
        <v>46.34829620409221</v>
      </c>
      <c r="F693" s="4">
        <v>25.601478816827424</v>
      </c>
      <c r="G693" s="4">
        <v>35.974887510459816</v>
      </c>
      <c r="H693" s="4">
        <v>29.025112489540184</v>
      </c>
      <c r="I693" s="4">
        <v>0</v>
      </c>
      <c r="J693" s="4">
        <v>0</v>
      </c>
      <c r="K693" s="2"/>
    </row>
    <row r="694" spans="1:11" ht="12.75">
      <c r="A694" s="3">
        <v>200211</v>
      </c>
      <c r="B694" s="1">
        <v>2002</v>
      </c>
      <c r="C694" s="1">
        <v>11</v>
      </c>
      <c r="D694" s="1">
        <v>18</v>
      </c>
      <c r="E694" s="4">
        <v>52.37648484704103</v>
      </c>
      <c r="F694" s="4">
        <v>28.381139278577997</v>
      </c>
      <c r="G694" s="4">
        <v>40.378812062809516</v>
      </c>
      <c r="H694" s="4">
        <v>24.621187937190484</v>
      </c>
      <c r="I694" s="4">
        <v>0</v>
      </c>
      <c r="J694" s="4">
        <v>0</v>
      </c>
      <c r="K694" s="2"/>
    </row>
    <row r="695" spans="1:11" ht="12.75">
      <c r="A695" s="3">
        <v>200211</v>
      </c>
      <c r="B695" s="1">
        <v>2002</v>
      </c>
      <c r="C695" s="1">
        <v>11</v>
      </c>
      <c r="D695" s="1">
        <v>19</v>
      </c>
      <c r="E695" s="4">
        <v>61.2918861614787</v>
      </c>
      <c r="F695" s="4">
        <v>29.526156237623173</v>
      </c>
      <c r="G695" s="4">
        <v>45.409021199550935</v>
      </c>
      <c r="H695" s="4">
        <v>19.590978800449065</v>
      </c>
      <c r="I695" s="4">
        <v>0</v>
      </c>
      <c r="J695" s="4">
        <v>0</v>
      </c>
      <c r="K695" s="2"/>
    </row>
    <row r="696" spans="1:11" ht="12.75">
      <c r="A696" s="3">
        <v>200211</v>
      </c>
      <c r="B696" s="1">
        <v>2002</v>
      </c>
      <c r="C696" s="1">
        <v>11</v>
      </c>
      <c r="D696" s="1">
        <v>20</v>
      </c>
      <c r="E696" s="4">
        <v>61.37190188470231</v>
      </c>
      <c r="F696" s="4">
        <v>32.21728720790688</v>
      </c>
      <c r="G696" s="4">
        <v>46.794594546304594</v>
      </c>
      <c r="H696" s="4">
        <v>18.205405453695406</v>
      </c>
      <c r="I696" s="4">
        <v>0</v>
      </c>
      <c r="J696" s="4">
        <v>0</v>
      </c>
      <c r="K696" s="2"/>
    </row>
    <row r="697" spans="1:11" ht="12.75">
      <c r="A697" s="3">
        <v>200211</v>
      </c>
      <c r="B697" s="1">
        <v>2002</v>
      </c>
      <c r="C697" s="1">
        <v>11</v>
      </c>
      <c r="D697" s="1">
        <v>21</v>
      </c>
      <c r="E697" s="4">
        <v>61.05171094282762</v>
      </c>
      <c r="F697" s="4">
        <v>32.60810162919993</v>
      </c>
      <c r="G697" s="4">
        <v>46.82990628601378</v>
      </c>
      <c r="H697" s="4">
        <v>18.170093713986226</v>
      </c>
      <c r="I697" s="4">
        <v>0</v>
      </c>
      <c r="J697" s="4">
        <v>0</v>
      </c>
      <c r="K697" s="2"/>
    </row>
    <row r="698" spans="1:11" ht="12.75">
      <c r="A698" s="3">
        <v>200211</v>
      </c>
      <c r="B698" s="1">
        <v>2002</v>
      </c>
      <c r="C698" s="1">
        <v>11</v>
      </c>
      <c r="D698" s="1">
        <v>22</v>
      </c>
      <c r="E698" s="4">
        <v>50.49239597509298</v>
      </c>
      <c r="F698" s="4">
        <v>30.87007495332168</v>
      </c>
      <c r="G698" s="4">
        <v>40.68123546420733</v>
      </c>
      <c r="H698" s="4">
        <v>24.318764535792667</v>
      </c>
      <c r="I698" s="4">
        <v>0</v>
      </c>
      <c r="J698" s="4">
        <v>0</v>
      </c>
      <c r="K698" s="2"/>
    </row>
    <row r="699" spans="1:11" ht="12.75">
      <c r="A699" s="3">
        <v>200211</v>
      </c>
      <c r="B699" s="1">
        <v>2002</v>
      </c>
      <c r="C699" s="1">
        <v>11</v>
      </c>
      <c r="D699" s="1">
        <v>23</v>
      </c>
      <c r="E699" s="4">
        <v>47.2014716699076</v>
      </c>
      <c r="F699" s="4">
        <v>33.27783353036994</v>
      </c>
      <c r="G699" s="4">
        <v>40.23965260013877</v>
      </c>
      <c r="H699" s="4">
        <v>24.76034739986123</v>
      </c>
      <c r="I699" s="4">
        <v>0</v>
      </c>
      <c r="J699" s="4">
        <v>0</v>
      </c>
      <c r="K699" s="2"/>
    </row>
    <row r="700" spans="1:11" ht="12.75">
      <c r="A700" s="3">
        <v>200211</v>
      </c>
      <c r="B700" s="1">
        <v>2002</v>
      </c>
      <c r="C700" s="1">
        <v>11</v>
      </c>
      <c r="D700" s="1">
        <v>24</v>
      </c>
      <c r="E700" s="4">
        <v>52.82663359230992</v>
      </c>
      <c r="F700" s="4">
        <v>29.685309208508407</v>
      </c>
      <c r="G700" s="4">
        <v>41.25597140040916</v>
      </c>
      <c r="H700" s="4">
        <v>23.74402859959084</v>
      </c>
      <c r="I700" s="4">
        <v>0</v>
      </c>
      <c r="J700" s="4">
        <v>0</v>
      </c>
      <c r="K700" s="2"/>
    </row>
    <row r="701" spans="1:11" ht="12.75">
      <c r="A701" s="3">
        <v>200211</v>
      </c>
      <c r="B701" s="1">
        <v>2002</v>
      </c>
      <c r="C701" s="1">
        <v>11</v>
      </c>
      <c r="D701" s="1">
        <v>25</v>
      </c>
      <c r="E701" s="4">
        <v>39.672185676977094</v>
      </c>
      <c r="F701" s="4">
        <v>19.638374790431463</v>
      </c>
      <c r="G701" s="4">
        <v>29.65528023370428</v>
      </c>
      <c r="H701" s="4">
        <v>35.344719766295725</v>
      </c>
      <c r="I701" s="4">
        <v>0</v>
      </c>
      <c r="J701" s="4">
        <v>0</v>
      </c>
      <c r="K701" s="2"/>
    </row>
    <row r="702" spans="1:11" ht="12.75">
      <c r="A702" s="3">
        <v>200211</v>
      </c>
      <c r="B702" s="1">
        <v>2002</v>
      </c>
      <c r="C702" s="1">
        <v>11</v>
      </c>
      <c r="D702" s="1">
        <v>26</v>
      </c>
      <c r="E702" s="4">
        <v>36.09037577908871</v>
      </c>
      <c r="F702" s="4">
        <v>19.31260627320888</v>
      </c>
      <c r="G702" s="4">
        <v>27.701491026148794</v>
      </c>
      <c r="H702" s="4">
        <v>37.298508973851206</v>
      </c>
      <c r="I702" s="4">
        <v>0</v>
      </c>
      <c r="J702" s="4">
        <v>0</v>
      </c>
      <c r="K702" s="2"/>
    </row>
    <row r="703" spans="1:11" ht="12.75">
      <c r="A703" s="3">
        <v>200211</v>
      </c>
      <c r="B703" s="1">
        <v>2002</v>
      </c>
      <c r="C703" s="1">
        <v>11</v>
      </c>
      <c r="D703" s="1">
        <v>27</v>
      </c>
      <c r="E703" s="4">
        <v>34.986793087737375</v>
      </c>
      <c r="F703" s="4">
        <v>18.57421927345604</v>
      </c>
      <c r="G703" s="4">
        <v>26.78050618059671</v>
      </c>
      <c r="H703" s="4">
        <v>38.21949381940329</v>
      </c>
      <c r="I703" s="4">
        <v>0</v>
      </c>
      <c r="J703" s="4">
        <v>0</v>
      </c>
      <c r="K703" s="2"/>
    </row>
    <row r="704" spans="1:11" ht="12.75">
      <c r="A704" s="3">
        <v>200211</v>
      </c>
      <c r="B704" s="1">
        <v>2002</v>
      </c>
      <c r="C704" s="1">
        <v>11</v>
      </c>
      <c r="D704" s="1">
        <v>28</v>
      </c>
      <c r="E704" s="4">
        <v>34.15160701470181</v>
      </c>
      <c r="F704" s="4">
        <v>19.883004922441028</v>
      </c>
      <c r="G704" s="4">
        <v>27.01730596857142</v>
      </c>
      <c r="H704" s="4">
        <v>37.98269403142858</v>
      </c>
      <c r="I704" s="4">
        <v>0</v>
      </c>
      <c r="J704" s="4">
        <v>0</v>
      </c>
      <c r="K704" s="2"/>
    </row>
    <row r="705" spans="1:11" ht="12.75">
      <c r="A705" s="3">
        <v>200211</v>
      </c>
      <c r="B705" s="1">
        <v>2002</v>
      </c>
      <c r="C705" s="1">
        <v>11</v>
      </c>
      <c r="D705" s="1">
        <v>29</v>
      </c>
      <c r="E705" s="4">
        <v>50.47930520027754</v>
      </c>
      <c r="F705" s="4">
        <v>26.102543410093237</v>
      </c>
      <c r="G705" s="4">
        <v>38.290924305185385</v>
      </c>
      <c r="H705" s="4">
        <v>26.70907569481461</v>
      </c>
      <c r="I705" s="4">
        <v>0</v>
      </c>
      <c r="J705" s="4">
        <v>0</v>
      </c>
      <c r="K705" s="2"/>
    </row>
    <row r="706" spans="1:11" ht="12.75">
      <c r="A706" s="3">
        <v>200211</v>
      </c>
      <c r="B706" s="1">
        <v>2002</v>
      </c>
      <c r="C706" s="1">
        <v>11</v>
      </c>
      <c r="D706" s="1">
        <v>30</v>
      </c>
      <c r="E706" s="4">
        <v>53.91700937139862</v>
      </c>
      <c r="F706" s="4">
        <v>24.704266413348066</v>
      </c>
      <c r="G706" s="4">
        <v>39.310637892373336</v>
      </c>
      <c r="H706" s="4">
        <v>25.689362107626657</v>
      </c>
      <c r="I706" s="4">
        <v>0</v>
      </c>
      <c r="J706" s="4">
        <v>0</v>
      </c>
      <c r="K706" s="2"/>
    </row>
    <row r="707" spans="1:11" ht="12.75">
      <c r="A707" s="3">
        <v>200212</v>
      </c>
      <c r="B707" s="1">
        <v>2002</v>
      </c>
      <c r="C707" s="1">
        <v>12</v>
      </c>
      <c r="D707" s="1">
        <v>1</v>
      </c>
      <c r="E707" s="4">
        <v>40.06123123561311</v>
      </c>
      <c r="F707" s="4">
        <v>15.7804227998654</v>
      </c>
      <c r="G707" s="4">
        <v>27.92082701773925</v>
      </c>
      <c r="H707" s="4">
        <v>37.079172982260744</v>
      </c>
      <c r="I707" s="4">
        <v>0</v>
      </c>
      <c r="J707" s="4">
        <v>0</v>
      </c>
      <c r="K707" s="2"/>
    </row>
    <row r="708" spans="1:11" ht="12.75">
      <c r="A708" s="3">
        <v>200212</v>
      </c>
      <c r="B708" s="1">
        <v>2002</v>
      </c>
      <c r="C708" s="1">
        <v>12</v>
      </c>
      <c r="D708" s="1">
        <v>2</v>
      </c>
      <c r="E708" s="4">
        <v>50.35491901646471</v>
      </c>
      <c r="F708" s="4">
        <v>23.836192597577792</v>
      </c>
      <c r="G708" s="4">
        <v>37.095555807021256</v>
      </c>
      <c r="H708" s="4">
        <v>27.904444192978744</v>
      </c>
      <c r="I708" s="4">
        <v>0</v>
      </c>
      <c r="J708" s="4">
        <v>0</v>
      </c>
      <c r="K708" s="2"/>
    </row>
    <row r="709" spans="1:11" ht="12.75">
      <c r="A709" s="3">
        <v>200212</v>
      </c>
      <c r="B709" s="1">
        <v>2002</v>
      </c>
      <c r="C709" s="1">
        <v>12</v>
      </c>
      <c r="D709" s="1">
        <v>3</v>
      </c>
      <c r="E709" s="4">
        <v>51.71638342033715</v>
      </c>
      <c r="F709" s="4">
        <v>22.732526525495146</v>
      </c>
      <c r="G709" s="4">
        <v>37.22445497291615</v>
      </c>
      <c r="H709" s="4">
        <v>27.77554502708385</v>
      </c>
      <c r="I709" s="4">
        <v>0</v>
      </c>
      <c r="J709" s="4">
        <v>0</v>
      </c>
      <c r="K709" s="2"/>
    </row>
    <row r="710" spans="1:11" ht="12.75">
      <c r="A710" s="3">
        <v>200212</v>
      </c>
      <c r="B710" s="1">
        <v>2002</v>
      </c>
      <c r="C710" s="1">
        <v>12</v>
      </c>
      <c r="D710" s="1">
        <v>4</v>
      </c>
      <c r="E710" s="4">
        <v>31.462361044522332</v>
      </c>
      <c r="F710" s="4">
        <v>21.26647290572915</v>
      </c>
      <c r="G710" s="4">
        <v>26.364416975125742</v>
      </c>
      <c r="H710" s="4">
        <v>38.63558302487426</v>
      </c>
      <c r="I710" s="4">
        <v>0</v>
      </c>
      <c r="J710" s="4">
        <v>0.06471160689558647</v>
      </c>
      <c r="K710" s="2"/>
    </row>
    <row r="711" spans="1:11" ht="12.75">
      <c r="A711" s="3">
        <v>200212</v>
      </c>
      <c r="B711" s="1">
        <v>2002</v>
      </c>
      <c r="C711" s="1">
        <v>12</v>
      </c>
      <c r="D711" s="1">
        <v>5</v>
      </c>
      <c r="E711" s="4">
        <v>28.126149090703347</v>
      </c>
      <c r="F711" s="4">
        <v>15.504757168509478</v>
      </c>
      <c r="G711" s="4">
        <v>21.81545312960641</v>
      </c>
      <c r="H711" s="4">
        <v>43.18454687039359</v>
      </c>
      <c r="I711" s="4">
        <v>0</v>
      </c>
      <c r="J711" s="4">
        <v>0.019247608015270586</v>
      </c>
      <c r="K711" s="2"/>
    </row>
    <row r="712" spans="1:11" ht="12.75">
      <c r="A712" s="3">
        <v>200212</v>
      </c>
      <c r="B712" s="1">
        <v>2002</v>
      </c>
      <c r="C712" s="1">
        <v>12</v>
      </c>
      <c r="D712" s="1">
        <v>6</v>
      </c>
      <c r="E712" s="4">
        <v>33.08957472849149</v>
      </c>
      <c r="F712" s="4">
        <v>15.64130502756031</v>
      </c>
      <c r="G712" s="4">
        <v>24.365439878025903</v>
      </c>
      <c r="H712" s="4">
        <v>40.634560121974104</v>
      </c>
      <c r="I712" s="4">
        <v>0</v>
      </c>
      <c r="J712" s="4">
        <v>0</v>
      </c>
      <c r="K712" s="2"/>
    </row>
    <row r="713" spans="1:11" ht="12.75">
      <c r="A713" s="3">
        <v>200212</v>
      </c>
      <c r="B713" s="1">
        <v>2002</v>
      </c>
      <c r="C713" s="1">
        <v>12</v>
      </c>
      <c r="D713" s="1">
        <v>7</v>
      </c>
      <c r="E713" s="4">
        <v>41.194959039215746</v>
      </c>
      <c r="F713" s="4">
        <v>19.591356991623215</v>
      </c>
      <c r="G713" s="4">
        <v>30.39315801541948</v>
      </c>
      <c r="H713" s="4">
        <v>34.60684198458053</v>
      </c>
      <c r="I713" s="4">
        <v>0</v>
      </c>
      <c r="J713" s="4">
        <v>0</v>
      </c>
      <c r="K713" s="2"/>
    </row>
    <row r="714" spans="1:11" ht="12.75">
      <c r="A714" s="3">
        <v>200212</v>
      </c>
      <c r="B714" s="1">
        <v>2002</v>
      </c>
      <c r="C714" s="1">
        <v>12</v>
      </c>
      <c r="D714" s="1">
        <v>8</v>
      </c>
      <c r="E714" s="4">
        <v>43.094151735063676</v>
      </c>
      <c r="F714" s="4">
        <v>25.181597277023542</v>
      </c>
      <c r="G714" s="4">
        <v>34.137874506043616</v>
      </c>
      <c r="H714" s="4">
        <v>30.862125493956384</v>
      </c>
      <c r="I714" s="4">
        <v>0</v>
      </c>
      <c r="J714" s="4">
        <v>0</v>
      </c>
      <c r="K714" s="2"/>
    </row>
    <row r="715" spans="1:11" ht="12.75">
      <c r="A715" s="3">
        <v>200212</v>
      </c>
      <c r="B715" s="1">
        <v>2002</v>
      </c>
      <c r="C715" s="1">
        <v>12</v>
      </c>
      <c r="D715" s="1">
        <v>9</v>
      </c>
      <c r="E715" s="4">
        <v>43.447224463906565</v>
      </c>
      <c r="F715" s="4">
        <v>19.43586383926577</v>
      </c>
      <c r="G715" s="4">
        <v>31.441544151586168</v>
      </c>
      <c r="H715" s="4">
        <v>33.55845584841383</v>
      </c>
      <c r="I715" s="4">
        <v>0</v>
      </c>
      <c r="J715" s="4">
        <v>0</v>
      </c>
      <c r="K715" s="2"/>
    </row>
    <row r="716" spans="1:11" ht="12.75">
      <c r="A716" s="3">
        <v>200212</v>
      </c>
      <c r="B716" s="1">
        <v>2002</v>
      </c>
      <c r="C716" s="1">
        <v>12</v>
      </c>
      <c r="D716" s="1">
        <v>10</v>
      </c>
      <c r="E716" s="4">
        <v>43.45191760792593</v>
      </c>
      <c r="F716" s="4">
        <v>20.6062553415781</v>
      </c>
      <c r="G716" s="4">
        <v>32.02908647475201</v>
      </c>
      <c r="H716" s="4">
        <v>32.97091352524798</v>
      </c>
      <c r="I716" s="4">
        <v>0</v>
      </c>
      <c r="J716" s="4">
        <v>0</v>
      </c>
      <c r="K716" s="2"/>
    </row>
    <row r="717" spans="1:11" ht="12.75">
      <c r="A717" s="3">
        <v>200212</v>
      </c>
      <c r="B717" s="1">
        <v>2002</v>
      </c>
      <c r="C717" s="1">
        <v>12</v>
      </c>
      <c r="D717" s="1">
        <v>11</v>
      </c>
      <c r="E717" s="4">
        <v>45.977516981379296</v>
      </c>
      <c r="F717" s="4">
        <v>25.419759446590174</v>
      </c>
      <c r="G717" s="4">
        <v>35.69863821398474</v>
      </c>
      <c r="H717" s="4">
        <v>29.301361786015264</v>
      </c>
      <c r="I717" s="4">
        <v>0</v>
      </c>
      <c r="J717" s="4">
        <v>0</v>
      </c>
      <c r="K717" s="2"/>
    </row>
    <row r="718" spans="1:11" ht="12.75">
      <c r="A718" s="3">
        <v>200212</v>
      </c>
      <c r="B718" s="1">
        <v>2002</v>
      </c>
      <c r="C718" s="1">
        <v>12</v>
      </c>
      <c r="D718" s="1">
        <v>12</v>
      </c>
      <c r="E718" s="4">
        <v>45.99807033164686</v>
      </c>
      <c r="F718" s="4">
        <v>32.72019808879452</v>
      </c>
      <c r="G718" s="4">
        <v>39.35913421022069</v>
      </c>
      <c r="H718" s="4">
        <v>25.640865789779305</v>
      </c>
      <c r="I718" s="4">
        <v>0</v>
      </c>
      <c r="J718" s="4">
        <v>0</v>
      </c>
      <c r="K718" s="2"/>
    </row>
    <row r="719" spans="1:11" ht="12.75">
      <c r="A719" s="3">
        <v>200212</v>
      </c>
      <c r="B719" s="1">
        <v>2002</v>
      </c>
      <c r="C719" s="1">
        <v>12</v>
      </c>
      <c r="D719" s="1">
        <v>13</v>
      </c>
      <c r="E719" s="4">
        <v>46.813626198225776</v>
      </c>
      <c r="F719" s="4">
        <v>37.11298089092311</v>
      </c>
      <c r="G719" s="4">
        <v>41.963303544574444</v>
      </c>
      <c r="H719" s="4">
        <v>23.036696455425556</v>
      </c>
      <c r="I719" s="4">
        <v>0</v>
      </c>
      <c r="J719" s="4">
        <v>0.01913039853011682</v>
      </c>
      <c r="K719" s="2"/>
    </row>
    <row r="720" spans="1:11" ht="12.75">
      <c r="A720" s="3">
        <v>200212</v>
      </c>
      <c r="B720" s="1">
        <v>2002</v>
      </c>
      <c r="C720" s="1">
        <v>12</v>
      </c>
      <c r="D720" s="1">
        <v>14</v>
      </c>
      <c r="E720" s="4">
        <v>48.242021506272906</v>
      </c>
      <c r="F720" s="4">
        <v>21.88300492244103</v>
      </c>
      <c r="G720" s="4">
        <v>35.06251321435697</v>
      </c>
      <c r="H720" s="4">
        <v>29.93748678564303</v>
      </c>
      <c r="I720" s="4">
        <v>0</v>
      </c>
      <c r="J720" s="4">
        <v>0</v>
      </c>
      <c r="K720" s="2"/>
    </row>
    <row r="721" spans="1:11" ht="12.75">
      <c r="A721" s="3">
        <v>200212</v>
      </c>
      <c r="B721" s="1">
        <v>2002</v>
      </c>
      <c r="C721" s="1">
        <v>12</v>
      </c>
      <c r="D721" s="1">
        <v>15</v>
      </c>
      <c r="E721" s="4">
        <v>57.63933664672477</v>
      </c>
      <c r="F721" s="4">
        <v>28.955674207659712</v>
      </c>
      <c r="G721" s="4">
        <v>43.297505427192235</v>
      </c>
      <c r="H721" s="4">
        <v>21.70249457280776</v>
      </c>
      <c r="I721" s="4">
        <v>0</v>
      </c>
      <c r="J721" s="4">
        <v>0</v>
      </c>
      <c r="K721" s="2"/>
    </row>
    <row r="722" spans="1:11" ht="12.75">
      <c r="A722" s="3">
        <v>200212</v>
      </c>
      <c r="B722" s="1">
        <v>2002</v>
      </c>
      <c r="C722" s="1">
        <v>12</v>
      </c>
      <c r="D722" s="1">
        <v>16</v>
      </c>
      <c r="E722" s="4">
        <v>60.20704924525549</v>
      </c>
      <c r="F722" s="4">
        <v>35.123135472843195</v>
      </c>
      <c r="G722" s="4">
        <v>47.66509235904934</v>
      </c>
      <c r="H722" s="4">
        <v>17.33490764095066</v>
      </c>
      <c r="I722" s="4">
        <v>0</v>
      </c>
      <c r="J722" s="4">
        <v>0</v>
      </c>
      <c r="K722" s="2"/>
    </row>
    <row r="723" spans="1:11" ht="12.75">
      <c r="A723" s="3">
        <v>200212</v>
      </c>
      <c r="B723" s="1">
        <v>2002</v>
      </c>
      <c r="C723" s="1">
        <v>12</v>
      </c>
      <c r="D723" s="1">
        <v>17</v>
      </c>
      <c r="E723" s="4">
        <v>55.84470636582105</v>
      </c>
      <c r="F723" s="4">
        <v>40.466053619765994</v>
      </c>
      <c r="G723" s="4">
        <v>48.15537999279353</v>
      </c>
      <c r="H723" s="4">
        <v>16.84462000720648</v>
      </c>
      <c r="I723" s="4">
        <v>0</v>
      </c>
      <c r="J723" s="4">
        <v>0.04311549124651215</v>
      </c>
      <c r="K723" s="2"/>
    </row>
    <row r="724" spans="1:11" ht="12.75">
      <c r="A724" s="3">
        <v>200212</v>
      </c>
      <c r="B724" s="1">
        <v>2002</v>
      </c>
      <c r="C724" s="1">
        <v>12</v>
      </c>
      <c r="D724" s="1">
        <v>18</v>
      </c>
      <c r="E724" s="4">
        <v>64.13839414667265</v>
      </c>
      <c r="F724" s="4">
        <v>45.01967487470556</v>
      </c>
      <c r="G724" s="4">
        <v>54.57903451068911</v>
      </c>
      <c r="H724" s="4">
        <v>10.420965489310888</v>
      </c>
      <c r="I724" s="4">
        <v>0</v>
      </c>
      <c r="J724" s="4">
        <v>0.5526068687855299</v>
      </c>
      <c r="K724" s="2"/>
    </row>
    <row r="725" spans="1:11" ht="12.75">
      <c r="A725" s="3">
        <v>200212</v>
      </c>
      <c r="B725" s="1">
        <v>2002</v>
      </c>
      <c r="C725" s="1">
        <v>12</v>
      </c>
      <c r="D725" s="1">
        <v>19</v>
      </c>
      <c r="E725" s="4">
        <v>62.415182440017986</v>
      </c>
      <c r="F725" s="4">
        <v>31.79933533645614</v>
      </c>
      <c r="G725" s="4">
        <v>47.10725888823706</v>
      </c>
      <c r="H725" s="4">
        <v>17.892741111762938</v>
      </c>
      <c r="I725" s="4">
        <v>0</v>
      </c>
      <c r="J725" s="4">
        <v>0.01443570601145294</v>
      </c>
      <c r="K725" s="2"/>
    </row>
    <row r="726" spans="1:11" ht="12.75">
      <c r="A726" s="3">
        <v>200212</v>
      </c>
      <c r="B726" s="1">
        <v>2002</v>
      </c>
      <c r="C726" s="1">
        <v>12</v>
      </c>
      <c r="D726" s="1">
        <v>20</v>
      </c>
      <c r="E726" s="4">
        <v>48.66571771453415</v>
      </c>
      <c r="F726" s="4">
        <v>28.839968553552765</v>
      </c>
      <c r="G726" s="4">
        <v>38.75284313404346</v>
      </c>
      <c r="H726" s="4">
        <v>26.24715686595654</v>
      </c>
      <c r="I726" s="4">
        <v>0</v>
      </c>
      <c r="J726" s="4">
        <v>0</v>
      </c>
      <c r="K726" s="2"/>
    </row>
    <row r="727" spans="1:11" ht="12.75">
      <c r="A727" s="3">
        <v>200212</v>
      </c>
      <c r="B727" s="1">
        <v>2002</v>
      </c>
      <c r="C727" s="1">
        <v>12</v>
      </c>
      <c r="D727" s="1">
        <v>21</v>
      </c>
      <c r="E727" s="4">
        <v>47.77492264948229</v>
      </c>
      <c r="F727" s="4">
        <v>23.330351479561298</v>
      </c>
      <c r="G727" s="4">
        <v>35.5526370645218</v>
      </c>
      <c r="H727" s="4">
        <v>29.447362935478203</v>
      </c>
      <c r="I727" s="4">
        <v>0</v>
      </c>
      <c r="J727" s="4">
        <v>0</v>
      </c>
      <c r="K727" s="2"/>
    </row>
    <row r="728" spans="1:11" ht="12.75">
      <c r="A728" s="3">
        <v>200212</v>
      </c>
      <c r="B728" s="1">
        <v>2002</v>
      </c>
      <c r="C728" s="1">
        <v>12</v>
      </c>
      <c r="D728" s="1">
        <v>22</v>
      </c>
      <c r="E728" s="4">
        <v>48.23347498131378</v>
      </c>
      <c r="F728" s="4">
        <v>21.684546870393586</v>
      </c>
      <c r="G728" s="4">
        <v>34.95901092585368</v>
      </c>
      <c r="H728" s="4">
        <v>30.040989074146314</v>
      </c>
      <c r="I728" s="4">
        <v>0</v>
      </c>
      <c r="J728" s="4">
        <v>0</v>
      </c>
      <c r="K728" s="2"/>
    </row>
    <row r="729" spans="1:11" ht="12.75">
      <c r="A729" s="3">
        <v>200212</v>
      </c>
      <c r="B729" s="1">
        <v>2002</v>
      </c>
      <c r="C729" s="1">
        <v>12</v>
      </c>
      <c r="D729" s="1">
        <v>23</v>
      </c>
      <c r="E729" s="4">
        <v>39.046934418076944</v>
      </c>
      <c r="F729" s="4">
        <v>20.169390933536622</v>
      </c>
      <c r="G729" s="4">
        <v>29.60816267580678</v>
      </c>
      <c r="H729" s="4">
        <v>35.39183732419322</v>
      </c>
      <c r="I729" s="4">
        <v>0</v>
      </c>
      <c r="J729" s="4">
        <v>0</v>
      </c>
      <c r="K729" s="2"/>
    </row>
    <row r="730" spans="1:11" ht="12.75">
      <c r="A730" s="3">
        <v>200212</v>
      </c>
      <c r="B730" s="1">
        <v>2002</v>
      </c>
      <c r="C730" s="1">
        <v>12</v>
      </c>
      <c r="D730" s="1">
        <v>24</v>
      </c>
      <c r="E730" s="4">
        <v>29.812625629450075</v>
      </c>
      <c r="F730" s="4">
        <v>20.949090107769592</v>
      </c>
      <c r="G730" s="4">
        <v>25.380857868609837</v>
      </c>
      <c r="H730" s="4">
        <v>39.61914213139016</v>
      </c>
      <c r="I730" s="4">
        <v>0</v>
      </c>
      <c r="J730" s="4">
        <v>0.033478197427704436</v>
      </c>
      <c r="K730" s="2"/>
    </row>
    <row r="731" spans="1:11" ht="12.75">
      <c r="A731" s="3">
        <v>200212</v>
      </c>
      <c r="B731" s="1">
        <v>2002</v>
      </c>
      <c r="C731" s="1">
        <v>12</v>
      </c>
      <c r="D731" s="1">
        <v>25</v>
      </c>
      <c r="E731" s="4">
        <v>29.63275254683466</v>
      </c>
      <c r="F731" s="4">
        <v>12.578188791842983</v>
      </c>
      <c r="G731" s="4">
        <v>21.10547066933882</v>
      </c>
      <c r="H731" s="4">
        <v>43.89452933066118</v>
      </c>
      <c r="I731" s="4">
        <v>0</v>
      </c>
      <c r="J731" s="4">
        <v>0.04925606520373188</v>
      </c>
      <c r="K731" s="2"/>
    </row>
    <row r="732" spans="1:11" ht="12.75">
      <c r="A732" s="3">
        <v>200212</v>
      </c>
      <c r="B732" s="1">
        <v>2002</v>
      </c>
      <c r="C732" s="1">
        <v>12</v>
      </c>
      <c r="D732" s="1">
        <v>26</v>
      </c>
      <c r="E732" s="4">
        <v>33.99060180042822</v>
      </c>
      <c r="F732" s="4">
        <v>11.51503384364326</v>
      </c>
      <c r="G732" s="4">
        <v>22.752817822035738</v>
      </c>
      <c r="H732" s="4">
        <v>42.247182177964255</v>
      </c>
      <c r="I732" s="4">
        <v>0</v>
      </c>
      <c r="J732" s="4">
        <v>0.005169635119964026</v>
      </c>
      <c r="K732" s="2"/>
    </row>
    <row r="733" spans="1:11" ht="12.75">
      <c r="A733" s="3">
        <v>200212</v>
      </c>
      <c r="B733" s="1">
        <v>2002</v>
      </c>
      <c r="C733" s="1">
        <v>12</v>
      </c>
      <c r="D733" s="1">
        <v>27</v>
      </c>
      <c r="E733" s="4">
        <v>36.49146687551554</v>
      </c>
      <c r="F733" s="4">
        <v>15.370016884598087</v>
      </c>
      <c r="G733" s="4">
        <v>25.930741880056818</v>
      </c>
      <c r="H733" s="4">
        <v>39.069258119943186</v>
      </c>
      <c r="I733" s="4">
        <v>0</v>
      </c>
      <c r="J733" s="4">
        <v>0</v>
      </c>
      <c r="K733" s="2"/>
    </row>
    <row r="734" spans="1:11" ht="12.75">
      <c r="A734" s="3">
        <v>200212</v>
      </c>
      <c r="B734" s="1">
        <v>2002</v>
      </c>
      <c r="C734" s="1">
        <v>12</v>
      </c>
      <c r="D734" s="1">
        <v>28</v>
      </c>
      <c r="E734" s="4">
        <v>40.103627359600246</v>
      </c>
      <c r="F734" s="4">
        <v>26.919984276776383</v>
      </c>
      <c r="G734" s="4">
        <v>33.511805818188314</v>
      </c>
      <c r="H734" s="4">
        <v>31.488194181811686</v>
      </c>
      <c r="I734" s="4">
        <v>0</v>
      </c>
      <c r="J734" s="4">
        <v>0</v>
      </c>
      <c r="K734" s="2"/>
    </row>
    <row r="735" spans="1:11" ht="12.75">
      <c r="A735" s="3">
        <v>200212</v>
      </c>
      <c r="B735" s="1">
        <v>2002</v>
      </c>
      <c r="C735" s="1">
        <v>12</v>
      </c>
      <c r="D735" s="1">
        <v>29</v>
      </c>
      <c r="E735" s="4">
        <v>54.34186695413166</v>
      </c>
      <c r="F735" s="4">
        <v>32.60075519119499</v>
      </c>
      <c r="G735" s="4">
        <v>43.471311072663326</v>
      </c>
      <c r="H735" s="4">
        <v>21.52868892733667</v>
      </c>
      <c r="I735" s="4">
        <v>0</v>
      </c>
      <c r="J735" s="4">
        <v>0</v>
      </c>
      <c r="K735" s="2"/>
    </row>
    <row r="736" spans="1:11" ht="12.75">
      <c r="A736" s="3">
        <v>200212</v>
      </c>
      <c r="B736" s="1">
        <v>2002</v>
      </c>
      <c r="C736" s="1">
        <v>12</v>
      </c>
      <c r="D736" s="1">
        <v>30</v>
      </c>
      <c r="E736" s="4">
        <v>62.13654785905083</v>
      </c>
      <c r="F736" s="4">
        <v>41.536638386701966</v>
      </c>
      <c r="G736" s="4">
        <v>51.836593122876394</v>
      </c>
      <c r="H736" s="4">
        <v>13.163406877123602</v>
      </c>
      <c r="I736" s="4">
        <v>0</v>
      </c>
      <c r="J736" s="4">
        <v>0</v>
      </c>
      <c r="K736" s="2"/>
    </row>
    <row r="737" spans="1:11" ht="12.75">
      <c r="A737" s="3">
        <v>200212</v>
      </c>
      <c r="B737" s="1">
        <v>2002</v>
      </c>
      <c r="C737" s="1">
        <v>12</v>
      </c>
      <c r="D737" s="1">
        <v>31</v>
      </c>
      <c r="E737" s="4">
        <v>60.377562840781515</v>
      </c>
      <c r="F737" s="4">
        <v>24.849161279179533</v>
      </c>
      <c r="G737" s="4">
        <v>42.613362059980524</v>
      </c>
      <c r="H737" s="4">
        <v>22.386637940019476</v>
      </c>
      <c r="I737" s="4">
        <v>0</v>
      </c>
      <c r="J737" s="4">
        <v>0</v>
      </c>
      <c r="K737" s="2"/>
    </row>
    <row r="738" spans="1:11" ht="12.75">
      <c r="A738" s="3">
        <v>200301</v>
      </c>
      <c r="B738" s="1">
        <v>2003</v>
      </c>
      <c r="C738" s="1">
        <v>1</v>
      </c>
      <c r="D738" s="1">
        <v>1</v>
      </c>
      <c r="E738" s="4">
        <v>43.56682816720219</v>
      </c>
      <c r="F738" s="4">
        <v>24.790059230098063</v>
      </c>
      <c r="G738" s="4">
        <v>34.17844369865013</v>
      </c>
      <c r="H738" s="4">
        <v>30.821556301349872</v>
      </c>
      <c r="I738" s="4">
        <v>0</v>
      </c>
      <c r="J738" s="4">
        <v>0.061269382297675166</v>
      </c>
      <c r="K738" s="2"/>
    </row>
    <row r="739" spans="1:11" ht="12.75">
      <c r="A739" s="3">
        <v>200301</v>
      </c>
      <c r="B739" s="1">
        <v>2003</v>
      </c>
      <c r="C739" s="1">
        <v>1</v>
      </c>
      <c r="D739" s="1">
        <v>2</v>
      </c>
      <c r="E739" s="4">
        <v>37.8428154099503</v>
      </c>
      <c r="F739" s="4">
        <v>24.191150326524898</v>
      </c>
      <c r="G739" s="4">
        <v>31.016982868237598</v>
      </c>
      <c r="H739" s="4">
        <v>33.9830171317624</v>
      </c>
      <c r="I739" s="4">
        <v>0</v>
      </c>
      <c r="J739" s="4">
        <v>0.21854595916130898</v>
      </c>
      <c r="K739" s="2"/>
    </row>
    <row r="740" spans="1:11" ht="12.75">
      <c r="A740" s="3">
        <v>200301</v>
      </c>
      <c r="B740" s="1">
        <v>2003</v>
      </c>
      <c r="C740" s="1">
        <v>1</v>
      </c>
      <c r="D740" s="1">
        <v>3</v>
      </c>
      <c r="E740" s="4">
        <v>31.342757341226708</v>
      </c>
      <c r="F740" s="4">
        <v>13.71662760676456</v>
      </c>
      <c r="G740" s="4">
        <v>22.529692473995635</v>
      </c>
      <c r="H740" s="4">
        <v>42.47030752600436</v>
      </c>
      <c r="I740" s="4">
        <v>0</v>
      </c>
      <c r="J740" s="4">
        <v>0.019247608015270586</v>
      </c>
      <c r="K740" s="2"/>
    </row>
    <row r="741" spans="1:11" ht="12.75">
      <c r="A741" s="3">
        <v>200301</v>
      </c>
      <c r="B741" s="1">
        <v>2003</v>
      </c>
      <c r="C741" s="1">
        <v>1</v>
      </c>
      <c r="D741" s="1">
        <v>4</v>
      </c>
      <c r="E741" s="4">
        <v>39.7692229809207</v>
      </c>
      <c r="F741" s="4">
        <v>16.549044248367377</v>
      </c>
      <c r="G741" s="4">
        <v>28.159133614644038</v>
      </c>
      <c r="H741" s="4">
        <v>36.84086638535596</v>
      </c>
      <c r="I741" s="4">
        <v>0</v>
      </c>
      <c r="J741" s="4">
        <v>0</v>
      </c>
      <c r="K741" s="2"/>
    </row>
    <row r="742" spans="1:11" ht="12.75">
      <c r="A742" s="3">
        <v>200301</v>
      </c>
      <c r="B742" s="1">
        <v>2003</v>
      </c>
      <c r="C742" s="1">
        <v>1</v>
      </c>
      <c r="D742" s="1">
        <v>5</v>
      </c>
      <c r="E742" s="4">
        <v>43.57421927345604</v>
      </c>
      <c r="F742" s="4">
        <v>27.008430387511947</v>
      </c>
      <c r="G742" s="4">
        <v>35.291324830483994</v>
      </c>
      <c r="H742" s="4">
        <v>29.708675169516006</v>
      </c>
      <c r="I742" s="4">
        <v>0</v>
      </c>
      <c r="J742" s="4">
        <v>0.03849521603054117</v>
      </c>
      <c r="K742" s="2"/>
    </row>
    <row r="743" spans="1:11" ht="12.75">
      <c r="A743" s="3">
        <v>200301</v>
      </c>
      <c r="B743" s="1">
        <v>2003</v>
      </c>
      <c r="C743" s="1">
        <v>1</v>
      </c>
      <c r="D743" s="1">
        <v>6</v>
      </c>
      <c r="E743" s="4">
        <v>40.37652355952342</v>
      </c>
      <c r="F743" s="4">
        <v>27.31264498569127</v>
      </c>
      <c r="G743" s="4">
        <v>33.84458427260735</v>
      </c>
      <c r="H743" s="4">
        <v>31.155415727392654</v>
      </c>
      <c r="I743" s="4">
        <v>0</v>
      </c>
      <c r="J743" s="4">
        <v>0</v>
      </c>
      <c r="K743" s="2"/>
    </row>
    <row r="744" spans="1:11" ht="12.75">
      <c r="A744" s="3">
        <v>200301</v>
      </c>
      <c r="B744" s="1">
        <v>2003</v>
      </c>
      <c r="C744" s="1">
        <v>1</v>
      </c>
      <c r="D744" s="1">
        <v>7</v>
      </c>
      <c r="E744" s="4">
        <v>39.63572745221242</v>
      </c>
      <c r="F744" s="4">
        <v>23.43871069566331</v>
      </c>
      <c r="G744" s="4">
        <v>31.537219073937862</v>
      </c>
      <c r="H744" s="4">
        <v>33.46278092606214</v>
      </c>
      <c r="I744" s="4">
        <v>0</v>
      </c>
      <c r="J744" s="4">
        <v>0</v>
      </c>
      <c r="K744" s="2"/>
    </row>
    <row r="745" spans="1:11" ht="12.75">
      <c r="A745" s="3">
        <v>200301</v>
      </c>
      <c r="B745" s="1">
        <v>2003</v>
      </c>
      <c r="C745" s="1">
        <v>1</v>
      </c>
      <c r="D745" s="1">
        <v>8</v>
      </c>
      <c r="E745" s="4">
        <v>49.45007727607062</v>
      </c>
      <c r="F745" s="4">
        <v>28.399206096322608</v>
      </c>
      <c r="G745" s="4">
        <v>38.924641686196615</v>
      </c>
      <c r="H745" s="4">
        <v>26.075358313803385</v>
      </c>
      <c r="I745" s="4">
        <v>0</v>
      </c>
      <c r="J745" s="4">
        <v>0</v>
      </c>
      <c r="K745" s="2"/>
    </row>
    <row r="746" spans="1:11" ht="12.75">
      <c r="A746" s="3">
        <v>200301</v>
      </c>
      <c r="B746" s="1">
        <v>2003</v>
      </c>
      <c r="C746" s="1">
        <v>1</v>
      </c>
      <c r="D746" s="1">
        <v>9</v>
      </c>
      <c r="E746" s="4">
        <v>60.456494614498126</v>
      </c>
      <c r="F746" s="4">
        <v>33.77861522472596</v>
      </c>
      <c r="G746" s="4">
        <v>47.11755491961204</v>
      </c>
      <c r="H746" s="4">
        <v>17.88244508038796</v>
      </c>
      <c r="I746" s="4">
        <v>0</v>
      </c>
      <c r="J746" s="4">
        <v>0</v>
      </c>
      <c r="K746" s="2"/>
    </row>
    <row r="747" spans="1:11" ht="12.75">
      <c r="A747" s="3">
        <v>200301</v>
      </c>
      <c r="B747" s="1">
        <v>2003</v>
      </c>
      <c r="C747" s="1">
        <v>1</v>
      </c>
      <c r="D747" s="1">
        <v>10</v>
      </c>
      <c r="E747" s="4">
        <v>43.20046514536537</v>
      </c>
      <c r="F747" s="4">
        <v>22.99341590010988</v>
      </c>
      <c r="G747" s="4">
        <v>33.096940522737626</v>
      </c>
      <c r="H747" s="4">
        <v>31.903059477262374</v>
      </c>
      <c r="I747" s="4">
        <v>0</v>
      </c>
      <c r="J747" s="4">
        <v>0</v>
      </c>
      <c r="K747" s="2"/>
    </row>
    <row r="748" spans="1:11" ht="12.75">
      <c r="A748" s="3">
        <v>200301</v>
      </c>
      <c r="B748" s="1">
        <v>2003</v>
      </c>
      <c r="C748" s="1">
        <v>1</v>
      </c>
      <c r="D748" s="1">
        <v>11</v>
      </c>
      <c r="E748" s="4">
        <v>31.300399929721955</v>
      </c>
      <c r="F748" s="4">
        <v>11.62508449743753</v>
      </c>
      <c r="G748" s="4">
        <v>21.462742213579745</v>
      </c>
      <c r="H748" s="4">
        <v>43.537257786420255</v>
      </c>
      <c r="I748" s="4">
        <v>0</v>
      </c>
      <c r="J748" s="4">
        <v>0</v>
      </c>
      <c r="K748" s="2"/>
    </row>
    <row r="749" spans="1:11" ht="12.75">
      <c r="A749" s="3">
        <v>200301</v>
      </c>
      <c r="B749" s="1">
        <v>2003</v>
      </c>
      <c r="C749" s="1">
        <v>1</v>
      </c>
      <c r="D749" s="1">
        <v>12</v>
      </c>
      <c r="E749" s="4">
        <v>34.733571762519766</v>
      </c>
      <c r="F749" s="4">
        <v>14.123218853574503</v>
      </c>
      <c r="G749" s="4">
        <v>24.428395308047133</v>
      </c>
      <c r="H749" s="4">
        <v>40.57160469195287</v>
      </c>
      <c r="I749" s="4">
        <v>0</v>
      </c>
      <c r="J749" s="4">
        <v>0</v>
      </c>
      <c r="K749" s="2"/>
    </row>
    <row r="750" spans="1:11" ht="12.75">
      <c r="A750" s="3">
        <v>200301</v>
      </c>
      <c r="B750" s="1">
        <v>2003</v>
      </c>
      <c r="C750" s="1">
        <v>1</v>
      </c>
      <c r="D750" s="1">
        <v>13</v>
      </c>
      <c r="E750" s="4">
        <v>40.71469793841142</v>
      </c>
      <c r="F750" s="4">
        <v>22.427433451753824</v>
      </c>
      <c r="G750" s="4">
        <v>31.57106569508262</v>
      </c>
      <c r="H750" s="4">
        <v>33.42893430491738</v>
      </c>
      <c r="I750" s="4">
        <v>0</v>
      </c>
      <c r="J750" s="4">
        <v>0</v>
      </c>
      <c r="K750" s="2"/>
    </row>
    <row r="751" spans="1:11" ht="12.75">
      <c r="A751" s="3">
        <v>200301</v>
      </c>
      <c r="B751" s="1">
        <v>2003</v>
      </c>
      <c r="C751" s="1">
        <v>1</v>
      </c>
      <c r="D751" s="1">
        <v>14</v>
      </c>
      <c r="E751" s="4">
        <v>36.92845337677072</v>
      </c>
      <c r="F751" s="4">
        <v>20.25511228108836</v>
      </c>
      <c r="G751" s="4">
        <v>28.591782828929542</v>
      </c>
      <c r="H751" s="4">
        <v>36.40821717107046</v>
      </c>
      <c r="I751" s="4">
        <v>0</v>
      </c>
      <c r="J751" s="4">
        <v>0</v>
      </c>
      <c r="K751" s="2"/>
    </row>
    <row r="752" spans="1:11" ht="12.75">
      <c r="A752" s="3">
        <v>200301</v>
      </c>
      <c r="B752" s="1">
        <v>2003</v>
      </c>
      <c r="C752" s="1">
        <v>1</v>
      </c>
      <c r="D752" s="1">
        <v>15</v>
      </c>
      <c r="E752" s="4">
        <v>29.386037896542383</v>
      </c>
      <c r="F752" s="4">
        <v>17.005500150383103</v>
      </c>
      <c r="G752" s="4">
        <v>23.195769023462738</v>
      </c>
      <c r="H752" s="4">
        <v>41.804230976537255</v>
      </c>
      <c r="I752" s="4">
        <v>0</v>
      </c>
      <c r="J752" s="4">
        <v>0.02857829897352364</v>
      </c>
      <c r="K752" s="2"/>
    </row>
    <row r="753" spans="1:11" ht="12.75">
      <c r="A753" s="3">
        <v>200301</v>
      </c>
      <c r="B753" s="1">
        <v>2003</v>
      </c>
      <c r="C753" s="1">
        <v>1</v>
      </c>
      <c r="D753" s="1">
        <v>16</v>
      </c>
      <c r="E753" s="4">
        <v>27.721165900854352</v>
      </c>
      <c r="F753" s="4">
        <v>17.82294101706625</v>
      </c>
      <c r="G753" s="4">
        <v>22.7720534589603</v>
      </c>
      <c r="H753" s="4">
        <v>42.2279465410397</v>
      </c>
      <c r="I753" s="4">
        <v>0</v>
      </c>
      <c r="J753" s="4">
        <v>0.07361470359638962</v>
      </c>
      <c r="K753" s="2"/>
    </row>
    <row r="754" spans="1:11" ht="12.75">
      <c r="A754" s="3">
        <v>200301</v>
      </c>
      <c r="B754" s="1">
        <v>2003</v>
      </c>
      <c r="C754" s="1">
        <v>1</v>
      </c>
      <c r="D754" s="1">
        <v>17</v>
      </c>
      <c r="E754" s="4">
        <v>21.635566646516324</v>
      </c>
      <c r="F754" s="4">
        <v>4.9011938333993434</v>
      </c>
      <c r="G754" s="4">
        <v>13.268380239957832</v>
      </c>
      <c r="H754" s="4">
        <v>51.73161976004217</v>
      </c>
      <c r="I754" s="4">
        <v>0</v>
      </c>
      <c r="J754" s="4">
        <v>0</v>
      </c>
      <c r="K754" s="2"/>
    </row>
    <row r="755" spans="1:11" ht="12.75">
      <c r="A755" s="3">
        <v>200301</v>
      </c>
      <c r="B755" s="1">
        <v>2003</v>
      </c>
      <c r="C755" s="1">
        <v>1</v>
      </c>
      <c r="D755" s="1">
        <v>18</v>
      </c>
      <c r="E755" s="4">
        <v>21.23066088163212</v>
      </c>
      <c r="F755" s="4">
        <v>3.5649431670979634</v>
      </c>
      <c r="G755" s="4">
        <v>12.39780202436504</v>
      </c>
      <c r="H755" s="4">
        <v>52.602197975634965</v>
      </c>
      <c r="I755" s="4">
        <v>0</v>
      </c>
      <c r="J755" s="4">
        <v>0</v>
      </c>
      <c r="K755" s="2"/>
    </row>
    <row r="756" spans="1:11" ht="12.75">
      <c r="A756" s="3">
        <v>200301</v>
      </c>
      <c r="B756" s="1">
        <v>2003</v>
      </c>
      <c r="C756" s="1">
        <v>1</v>
      </c>
      <c r="D756" s="1">
        <v>19</v>
      </c>
      <c r="E756" s="4">
        <v>32.31549779785533</v>
      </c>
      <c r="F756" s="4">
        <v>10.876420822550914</v>
      </c>
      <c r="G756" s="4">
        <v>21.59595931020312</v>
      </c>
      <c r="H756" s="4">
        <v>43.40404068979688</v>
      </c>
      <c r="I756" s="4">
        <v>0</v>
      </c>
      <c r="J756" s="4">
        <v>0</v>
      </c>
      <c r="K756" s="2"/>
    </row>
    <row r="757" spans="1:11" ht="12.75">
      <c r="A757" s="3">
        <v>200301</v>
      </c>
      <c r="B757" s="1">
        <v>2003</v>
      </c>
      <c r="C757" s="1">
        <v>1</v>
      </c>
      <c r="D757" s="1">
        <v>20</v>
      </c>
      <c r="E757" s="4">
        <v>44.690130401508</v>
      </c>
      <c r="F757" s="4">
        <v>17.336935579451414</v>
      </c>
      <c r="G757" s="4">
        <v>31.01353299047971</v>
      </c>
      <c r="H757" s="4">
        <v>33.9864670095203</v>
      </c>
      <c r="I757" s="4">
        <v>0</v>
      </c>
      <c r="J757" s="4">
        <v>0</v>
      </c>
      <c r="K757" s="2"/>
    </row>
    <row r="758" spans="1:11" ht="12.75">
      <c r="A758" s="3">
        <v>200301</v>
      </c>
      <c r="B758" s="1">
        <v>2003</v>
      </c>
      <c r="C758" s="1">
        <v>1</v>
      </c>
      <c r="D758" s="1">
        <v>21</v>
      </c>
      <c r="E758" s="4">
        <v>41.81318844938641</v>
      </c>
      <c r="F758" s="4">
        <v>17.268319193350983</v>
      </c>
      <c r="G758" s="4">
        <v>29.540753821368696</v>
      </c>
      <c r="H758" s="4">
        <v>35.459246178631304</v>
      </c>
      <c r="I758" s="4">
        <v>0</v>
      </c>
      <c r="J758" s="4">
        <v>0</v>
      </c>
      <c r="K758" s="2"/>
    </row>
    <row r="759" spans="1:11" ht="12.75">
      <c r="A759" s="3">
        <v>200301</v>
      </c>
      <c r="B759" s="1">
        <v>2003</v>
      </c>
      <c r="C759" s="1">
        <v>1</v>
      </c>
      <c r="D759" s="1">
        <v>22</v>
      </c>
      <c r="E759" s="4">
        <v>23.603530578394263</v>
      </c>
      <c r="F759" s="4">
        <v>13.681655345747137</v>
      </c>
      <c r="G759" s="4">
        <v>18.6425929620707</v>
      </c>
      <c r="H759" s="4">
        <v>46.3574070379293</v>
      </c>
      <c r="I759" s="4">
        <v>0</v>
      </c>
      <c r="J759" s="4">
        <v>0.02004737812268283</v>
      </c>
      <c r="K759" s="2"/>
    </row>
    <row r="760" spans="1:11" ht="12.75">
      <c r="A760" s="3">
        <v>200301</v>
      </c>
      <c r="B760" s="1">
        <v>2003</v>
      </c>
      <c r="C760" s="1">
        <v>1</v>
      </c>
      <c r="D760" s="1">
        <v>23</v>
      </c>
      <c r="E760" s="4">
        <v>16.12703352203187</v>
      </c>
      <c r="F760" s="4">
        <v>-5.410605433445798</v>
      </c>
      <c r="G760" s="4">
        <v>5.358214044293035</v>
      </c>
      <c r="H760" s="4">
        <v>59.641785955706965</v>
      </c>
      <c r="I760" s="4">
        <v>0</v>
      </c>
      <c r="J760" s="4">
        <v>0.060134123862076366</v>
      </c>
      <c r="K760" s="2"/>
    </row>
    <row r="761" spans="1:11" ht="12.75">
      <c r="A761" s="3">
        <v>200301</v>
      </c>
      <c r="B761" s="1">
        <v>2003</v>
      </c>
      <c r="C761" s="1">
        <v>1</v>
      </c>
      <c r="D761" s="1">
        <v>24</v>
      </c>
      <c r="E761" s="4">
        <v>10.340911053604875</v>
      </c>
      <c r="F761" s="4">
        <v>-3.107397359808701</v>
      </c>
      <c r="G761" s="4">
        <v>3.6167568468980873</v>
      </c>
      <c r="H761" s="4">
        <v>61.383243153101915</v>
      </c>
      <c r="I761" s="4">
        <v>0</v>
      </c>
      <c r="J761" s="4">
        <v>0</v>
      </c>
      <c r="K761" s="2"/>
    </row>
    <row r="762" spans="1:11" ht="12.75">
      <c r="A762" s="3">
        <v>200301</v>
      </c>
      <c r="B762" s="1">
        <v>2003</v>
      </c>
      <c r="C762" s="1">
        <v>1</v>
      </c>
      <c r="D762" s="1">
        <v>25</v>
      </c>
      <c r="E762" s="4">
        <v>25.138400102439185</v>
      </c>
      <c r="F762" s="4">
        <v>8.353072728842884</v>
      </c>
      <c r="G762" s="4">
        <v>16.745736415641034</v>
      </c>
      <c r="H762" s="4">
        <v>48.25426358435897</v>
      </c>
      <c r="I762" s="4">
        <v>0</v>
      </c>
      <c r="J762" s="4">
        <v>0</v>
      </c>
      <c r="K762" s="2"/>
    </row>
    <row r="763" spans="1:11" ht="12.75">
      <c r="A763" s="3">
        <v>200301</v>
      </c>
      <c r="B763" s="1">
        <v>2003</v>
      </c>
      <c r="C763" s="1">
        <v>1</v>
      </c>
      <c r="D763" s="1">
        <v>26</v>
      </c>
      <c r="E763" s="4">
        <v>36.51302675032533</v>
      </c>
      <c r="F763" s="4">
        <v>11.159114258402841</v>
      </c>
      <c r="G763" s="4">
        <v>23.836070504364088</v>
      </c>
      <c r="H763" s="4">
        <v>41.16392949563591</v>
      </c>
      <c r="I763" s="4">
        <v>0</v>
      </c>
      <c r="J763" s="4">
        <v>0</v>
      </c>
      <c r="K763" s="2"/>
    </row>
    <row r="764" spans="1:11" ht="12.75">
      <c r="A764" s="3">
        <v>200301</v>
      </c>
      <c r="B764" s="1">
        <v>2003</v>
      </c>
      <c r="C764" s="1">
        <v>1</v>
      </c>
      <c r="D764" s="1">
        <v>27</v>
      </c>
      <c r="E764" s="4">
        <v>23.08110562849715</v>
      </c>
      <c r="F764" s="4">
        <v>12.474484007277946</v>
      </c>
      <c r="G764" s="4">
        <v>17.777794817887546</v>
      </c>
      <c r="H764" s="4">
        <v>47.222205182112454</v>
      </c>
      <c r="I764" s="4">
        <v>0</v>
      </c>
      <c r="J764" s="4">
        <v>0</v>
      </c>
      <c r="K764" s="2"/>
    </row>
    <row r="765" spans="1:11" ht="12.75">
      <c r="A765" s="3">
        <v>200301</v>
      </c>
      <c r="B765" s="1">
        <v>2003</v>
      </c>
      <c r="C765" s="1">
        <v>1</v>
      </c>
      <c r="D765" s="1">
        <v>28</v>
      </c>
      <c r="E765" s="4">
        <v>43.331352048336996</v>
      </c>
      <c r="F765" s="4">
        <v>21.757055349916172</v>
      </c>
      <c r="G765" s="4">
        <v>32.544203699126584</v>
      </c>
      <c r="H765" s="4">
        <v>32.455796300873416</v>
      </c>
      <c r="I765" s="4">
        <v>0</v>
      </c>
      <c r="J765" s="4">
        <v>0</v>
      </c>
      <c r="K765" s="2"/>
    </row>
    <row r="766" spans="1:11" ht="12.75">
      <c r="A766" s="3">
        <v>200301</v>
      </c>
      <c r="B766" s="1">
        <v>2003</v>
      </c>
      <c r="C766" s="1">
        <v>1</v>
      </c>
      <c r="D766" s="1">
        <v>29</v>
      </c>
      <c r="E766" s="4">
        <v>46.94519801434744</v>
      </c>
      <c r="F766" s="4">
        <v>23.85586747228335</v>
      </c>
      <c r="G766" s="4">
        <v>35.400532743315395</v>
      </c>
      <c r="H766" s="4">
        <v>29.599467256684605</v>
      </c>
      <c r="I766" s="4">
        <v>0</v>
      </c>
      <c r="J766" s="4">
        <v>0.02887141202290588</v>
      </c>
      <c r="K766" s="2"/>
    </row>
    <row r="767" spans="1:11" ht="12.75">
      <c r="A767" s="3">
        <v>200301</v>
      </c>
      <c r="B767" s="1">
        <v>2003</v>
      </c>
      <c r="C767" s="1">
        <v>1</v>
      </c>
      <c r="D767" s="1">
        <v>30</v>
      </c>
      <c r="E767" s="4">
        <v>34.891840302076474</v>
      </c>
      <c r="F767" s="4">
        <v>17.812542248718763</v>
      </c>
      <c r="G767" s="4">
        <v>26.352191275397622</v>
      </c>
      <c r="H767" s="4">
        <v>38.64780872460238</v>
      </c>
      <c r="I767" s="4">
        <v>0</v>
      </c>
      <c r="J767" s="4">
        <v>0.0835008591193208</v>
      </c>
      <c r="K767" s="2"/>
    </row>
    <row r="768" spans="1:11" ht="12.75">
      <c r="A768" s="3">
        <v>200301</v>
      </c>
      <c r="B768" s="1">
        <v>2003</v>
      </c>
      <c r="C768" s="1">
        <v>1</v>
      </c>
      <c r="D768" s="1">
        <v>31</v>
      </c>
      <c r="E768" s="4">
        <v>45.776852317835434</v>
      </c>
      <c r="F768" s="4">
        <v>22.750387869294748</v>
      </c>
      <c r="G768" s="4">
        <v>34.26362009356509</v>
      </c>
      <c r="H768" s="4">
        <v>30.736379906434905</v>
      </c>
      <c r="I768" s="4">
        <v>0</v>
      </c>
      <c r="J768" s="4">
        <v>0.1703052330342546</v>
      </c>
      <c r="K768" s="2"/>
    </row>
    <row r="769" spans="1:11" ht="12.75">
      <c r="A769" s="3">
        <v>200302</v>
      </c>
      <c r="B769" s="1">
        <v>2003</v>
      </c>
      <c r="C769" s="1">
        <v>2</v>
      </c>
      <c r="D769" s="1">
        <v>1</v>
      </c>
      <c r="E769" s="4">
        <v>46.36717002820055</v>
      </c>
      <c r="F769" s="4">
        <v>27.74280320062893</v>
      </c>
      <c r="G769" s="4">
        <v>37.05498661441474</v>
      </c>
      <c r="H769" s="4">
        <v>27.94501338558526</v>
      </c>
      <c r="I769" s="4">
        <v>0</v>
      </c>
      <c r="J769" s="4">
        <v>0</v>
      </c>
      <c r="K769" s="2"/>
    </row>
    <row r="770" spans="1:11" ht="12.75">
      <c r="A770" s="3">
        <v>200302</v>
      </c>
      <c r="B770" s="1">
        <v>2003</v>
      </c>
      <c r="C770" s="1">
        <v>2</v>
      </c>
      <c r="D770" s="1">
        <v>2</v>
      </c>
      <c r="E770" s="4">
        <v>62.077168866826085</v>
      </c>
      <c r="F770" s="4">
        <v>33.98675437525498</v>
      </c>
      <c r="G770" s="4">
        <v>48.03196162104054</v>
      </c>
      <c r="H770" s="4">
        <v>16.96803837895947</v>
      </c>
      <c r="I770" s="4">
        <v>0</v>
      </c>
      <c r="J770" s="4">
        <v>0</v>
      </c>
      <c r="K770" s="2"/>
    </row>
    <row r="771" spans="1:11" ht="12.75">
      <c r="A771" s="3">
        <v>200302</v>
      </c>
      <c r="B771" s="1">
        <v>2003</v>
      </c>
      <c r="C771" s="1">
        <v>2</v>
      </c>
      <c r="D771" s="1">
        <v>3</v>
      </c>
      <c r="E771" s="4">
        <v>65.17505188961582</v>
      </c>
      <c r="F771" s="4">
        <v>35.99052437546344</v>
      </c>
      <c r="G771" s="4">
        <v>50.582788132539626</v>
      </c>
      <c r="H771" s="4">
        <v>14.41721186746037</v>
      </c>
      <c r="I771" s="4">
        <v>0</v>
      </c>
      <c r="J771" s="4">
        <v>0.006892846826618702</v>
      </c>
      <c r="K771" s="2"/>
    </row>
    <row r="772" spans="1:11" ht="12.75">
      <c r="A772" s="3">
        <v>200302</v>
      </c>
      <c r="B772" s="1">
        <v>2003</v>
      </c>
      <c r="C772" s="1">
        <v>2</v>
      </c>
      <c r="D772" s="1">
        <v>4</v>
      </c>
      <c r="E772" s="4">
        <v>38.76833854959217</v>
      </c>
      <c r="F772" s="4">
        <v>18.42843402052953</v>
      </c>
      <c r="G772" s="4">
        <v>28.598386285060855</v>
      </c>
      <c r="H772" s="4">
        <v>36.401613714939145</v>
      </c>
      <c r="I772" s="4">
        <v>0</v>
      </c>
      <c r="J772" s="4">
        <v>0.006807709144186129</v>
      </c>
      <c r="K772" s="2"/>
    </row>
    <row r="773" spans="1:11" ht="12.75">
      <c r="A773" s="3">
        <v>200302</v>
      </c>
      <c r="B773" s="1">
        <v>2003</v>
      </c>
      <c r="C773" s="1">
        <v>2</v>
      </c>
      <c r="D773" s="1">
        <v>5</v>
      </c>
      <c r="E773" s="4">
        <v>34.31445256083071</v>
      </c>
      <c r="F773" s="4">
        <v>15.126994809549476</v>
      </c>
      <c r="G773" s="4">
        <v>24.72072368519009</v>
      </c>
      <c r="H773" s="4">
        <v>40.279276314809906</v>
      </c>
      <c r="I773" s="4">
        <v>0</v>
      </c>
      <c r="J773" s="4">
        <v>0.010339270239928052</v>
      </c>
      <c r="K773" s="2"/>
    </row>
    <row r="774" spans="1:11" ht="12.75">
      <c r="A774" s="3">
        <v>200302</v>
      </c>
      <c r="B774" s="1">
        <v>2003</v>
      </c>
      <c r="C774" s="1">
        <v>2</v>
      </c>
      <c r="D774" s="1">
        <v>6</v>
      </c>
      <c r="E774" s="4">
        <v>36.937729483128805</v>
      </c>
      <c r="F774" s="4">
        <v>14.630706741034338</v>
      </c>
      <c r="G774" s="4">
        <v>25.784218112081568</v>
      </c>
      <c r="H774" s="4">
        <v>39.215781887918425</v>
      </c>
      <c r="I774" s="4">
        <v>0</v>
      </c>
      <c r="J774" s="4">
        <v>0.003446423413309351</v>
      </c>
      <c r="K774" s="2"/>
    </row>
    <row r="775" spans="1:11" ht="12.75">
      <c r="A775" s="3">
        <v>200302</v>
      </c>
      <c r="B775" s="1">
        <v>2003</v>
      </c>
      <c r="C775" s="1">
        <v>2</v>
      </c>
      <c r="D775" s="1">
        <v>7</v>
      </c>
      <c r="E775" s="4">
        <v>31.98481875113532</v>
      </c>
      <c r="F775" s="4">
        <v>4.095998022685515</v>
      </c>
      <c r="G775" s="4">
        <v>18.040408386910414</v>
      </c>
      <c r="H775" s="4">
        <v>46.95959161308958</v>
      </c>
      <c r="I775" s="4">
        <v>0</v>
      </c>
      <c r="J775" s="4">
        <v>0.02026258974595678</v>
      </c>
      <c r="K775" s="2"/>
    </row>
    <row r="776" spans="1:11" ht="12.75">
      <c r="A776" s="3">
        <v>200302</v>
      </c>
      <c r="B776" s="1">
        <v>2003</v>
      </c>
      <c r="C776" s="1">
        <v>2</v>
      </c>
      <c r="D776" s="1">
        <v>8</v>
      </c>
      <c r="E776" s="4">
        <v>25.0612312356131</v>
      </c>
      <c r="F776" s="4">
        <v>7.370100265329397</v>
      </c>
      <c r="G776" s="4">
        <v>16.21566575047125</v>
      </c>
      <c r="H776" s="4">
        <v>48.784334249528754</v>
      </c>
      <c r="I776" s="4">
        <v>0</v>
      </c>
      <c r="J776" s="4">
        <v>0</v>
      </c>
      <c r="K776" s="2"/>
    </row>
    <row r="777" spans="1:11" ht="12.75">
      <c r="A777" s="3">
        <v>200302</v>
      </c>
      <c r="B777" s="1">
        <v>2003</v>
      </c>
      <c r="C777" s="1">
        <v>2</v>
      </c>
      <c r="D777" s="1">
        <v>9</v>
      </c>
      <c r="E777" s="4">
        <v>38.0328430744858</v>
      </c>
      <c r="F777" s="4">
        <v>21.529169855483325</v>
      </c>
      <c r="G777" s="4">
        <v>29.781006464984557</v>
      </c>
      <c r="H777" s="4">
        <v>35.21899353501544</v>
      </c>
      <c r="I777" s="4">
        <v>0</v>
      </c>
      <c r="J777" s="4">
        <v>0</v>
      </c>
      <c r="K777" s="2"/>
    </row>
    <row r="778" spans="1:11" ht="12.75">
      <c r="A778" s="3">
        <v>200302</v>
      </c>
      <c r="B778" s="1">
        <v>2003</v>
      </c>
      <c r="C778" s="1">
        <v>2</v>
      </c>
      <c r="D778" s="1">
        <v>10</v>
      </c>
      <c r="E778" s="4">
        <v>37.45384727627908</v>
      </c>
      <c r="F778" s="4">
        <v>25.677924058021077</v>
      </c>
      <c r="G778" s="4">
        <v>31.565885667150077</v>
      </c>
      <c r="H778" s="4">
        <v>33.43411433284992</v>
      </c>
      <c r="I778" s="4">
        <v>0</v>
      </c>
      <c r="J778" s="4">
        <v>0</v>
      </c>
      <c r="K778" s="2"/>
    </row>
    <row r="779" spans="1:11" ht="12.75">
      <c r="A779" s="3">
        <v>200302</v>
      </c>
      <c r="B779" s="1">
        <v>2003</v>
      </c>
      <c r="C779" s="1">
        <v>2</v>
      </c>
      <c r="D779" s="1">
        <v>11</v>
      </c>
      <c r="E779" s="4">
        <v>42.224038069259606</v>
      </c>
      <c r="F779" s="4">
        <v>17.0384653180826</v>
      </c>
      <c r="G779" s="4">
        <v>29.631251693671103</v>
      </c>
      <c r="H779" s="4">
        <v>35.3687483063289</v>
      </c>
      <c r="I779" s="4">
        <v>0</v>
      </c>
      <c r="J779" s="4">
        <v>0</v>
      </c>
      <c r="K779" s="2"/>
    </row>
    <row r="780" spans="1:11" ht="12.75">
      <c r="A780" s="3">
        <v>200302</v>
      </c>
      <c r="B780" s="1">
        <v>2003</v>
      </c>
      <c r="C780" s="1">
        <v>2</v>
      </c>
      <c r="D780" s="1">
        <v>12</v>
      </c>
      <c r="E780" s="4">
        <v>49.60260147881682</v>
      </c>
      <c r="F780" s="4">
        <v>17.72775000074447</v>
      </c>
      <c r="G780" s="4">
        <v>33.66517573978065</v>
      </c>
      <c r="H780" s="4">
        <v>31.33482426021935</v>
      </c>
      <c r="I780" s="4">
        <v>0</v>
      </c>
      <c r="J780" s="4">
        <v>0</v>
      </c>
      <c r="K780" s="2"/>
    </row>
    <row r="781" spans="1:11" ht="12.75">
      <c r="A781" s="3">
        <v>200302</v>
      </c>
      <c r="B781" s="1">
        <v>2003</v>
      </c>
      <c r="C781" s="1">
        <v>2</v>
      </c>
      <c r="D781" s="1">
        <v>13</v>
      </c>
      <c r="E781" s="4">
        <v>45.64395832154588</v>
      </c>
      <c r="F781" s="4">
        <v>19.417034683406342</v>
      </c>
      <c r="G781" s="4">
        <v>32.53049650247611</v>
      </c>
      <c r="H781" s="4">
        <v>32.46950349752389</v>
      </c>
      <c r="I781" s="4">
        <v>0</v>
      </c>
      <c r="J781" s="4">
        <v>0.010339270239928052</v>
      </c>
      <c r="K781" s="2"/>
    </row>
    <row r="782" spans="1:11" ht="12.75">
      <c r="A782" s="3">
        <v>200302</v>
      </c>
      <c r="B782" s="1">
        <v>2003</v>
      </c>
      <c r="C782" s="1">
        <v>2</v>
      </c>
      <c r="D782" s="1">
        <v>14</v>
      </c>
      <c r="E782" s="4">
        <v>49.37752412829912</v>
      </c>
      <c r="F782" s="4">
        <v>25.36423979107171</v>
      </c>
      <c r="G782" s="4">
        <v>37.37088195968541</v>
      </c>
      <c r="H782" s="4">
        <v>27.62911804031458</v>
      </c>
      <c r="I782" s="4">
        <v>0</v>
      </c>
      <c r="J782" s="4">
        <v>0.6891428163033153</v>
      </c>
      <c r="K782" s="2"/>
    </row>
    <row r="783" spans="1:11" ht="12.75">
      <c r="A783" s="3">
        <v>200302</v>
      </c>
      <c r="B783" s="1">
        <v>2003</v>
      </c>
      <c r="C783" s="1">
        <v>2</v>
      </c>
      <c r="D783" s="1">
        <v>15</v>
      </c>
      <c r="E783" s="4">
        <v>47.64375880336739</v>
      </c>
      <c r="F783" s="4">
        <v>32.48014496335715</v>
      </c>
      <c r="G783" s="4">
        <v>40.06195188336227</v>
      </c>
      <c r="H783" s="4">
        <v>24.93804811663773</v>
      </c>
      <c r="I783" s="4">
        <v>0</v>
      </c>
      <c r="J783" s="4">
        <v>0.23285105521293356</v>
      </c>
      <c r="K783" s="2"/>
    </row>
    <row r="784" spans="1:11" ht="12.75">
      <c r="A784" s="3">
        <v>200302</v>
      </c>
      <c r="B784" s="1">
        <v>2003</v>
      </c>
      <c r="C784" s="1">
        <v>2</v>
      </c>
      <c r="D784" s="1">
        <v>16</v>
      </c>
      <c r="E784" s="4">
        <v>34.54799901134275</v>
      </c>
      <c r="F784" s="4">
        <v>18.148754202537752</v>
      </c>
      <c r="G784" s="4">
        <v>26.348376606940256</v>
      </c>
      <c r="H784" s="4">
        <v>38.651623393059744</v>
      </c>
      <c r="I784" s="4">
        <v>0</v>
      </c>
      <c r="J784" s="4">
        <v>0.06118757984449494</v>
      </c>
      <c r="K784" s="2"/>
    </row>
    <row r="785" spans="1:11" ht="12.75">
      <c r="A785" s="3">
        <v>200302</v>
      </c>
      <c r="B785" s="1">
        <v>2003</v>
      </c>
      <c r="C785" s="1">
        <v>2</v>
      </c>
      <c r="D785" s="1">
        <v>17</v>
      </c>
      <c r="E785" s="4">
        <v>31.294861066856456</v>
      </c>
      <c r="F785" s="4">
        <v>14.96322611960966</v>
      </c>
      <c r="G785" s="4">
        <v>23.129043593233057</v>
      </c>
      <c r="H785" s="4">
        <v>41.870956406766936</v>
      </c>
      <c r="I785" s="4">
        <v>0</v>
      </c>
      <c r="J785" s="4">
        <v>0</v>
      </c>
      <c r="K785" s="2"/>
    </row>
    <row r="786" spans="1:11" ht="12.75">
      <c r="A786" s="3">
        <v>200302</v>
      </c>
      <c r="B786" s="1">
        <v>2003</v>
      </c>
      <c r="C786" s="1">
        <v>2</v>
      </c>
      <c r="D786" s="1">
        <v>18</v>
      </c>
      <c r="E786" s="4">
        <v>35.32392818536728</v>
      </c>
      <c r="F786" s="4">
        <v>20.40113576467575</v>
      </c>
      <c r="G786" s="4">
        <v>27.86253197502151</v>
      </c>
      <c r="H786" s="4">
        <v>37.13746802497848</v>
      </c>
      <c r="I786" s="4">
        <v>0</v>
      </c>
      <c r="J786" s="4">
        <v>0</v>
      </c>
      <c r="K786" s="2"/>
    </row>
    <row r="787" spans="1:11" ht="12.75">
      <c r="A787" s="3">
        <v>200302</v>
      </c>
      <c r="B787" s="1">
        <v>2003</v>
      </c>
      <c r="C787" s="1">
        <v>2</v>
      </c>
      <c r="D787" s="1">
        <v>19</v>
      </c>
      <c r="E787" s="4">
        <v>46.81920972934019</v>
      </c>
      <c r="F787" s="4">
        <v>29.30409250496562</v>
      </c>
      <c r="G787" s="4">
        <v>38.061651117152905</v>
      </c>
      <c r="H787" s="4">
        <v>26.938348882847095</v>
      </c>
      <c r="I787" s="4">
        <v>0</v>
      </c>
      <c r="J787" s="4">
        <v>0.10058110413955551</v>
      </c>
      <c r="K787" s="2"/>
    </row>
    <row r="788" spans="1:11" ht="12.75">
      <c r="A788" s="3">
        <v>200302</v>
      </c>
      <c r="B788" s="1">
        <v>2003</v>
      </c>
      <c r="C788" s="1">
        <v>2</v>
      </c>
      <c r="D788" s="1">
        <v>20</v>
      </c>
      <c r="E788" s="4">
        <v>48.74762439362852</v>
      </c>
      <c r="F788" s="4">
        <v>23.993293806896183</v>
      </c>
      <c r="G788" s="4">
        <v>36.37045910026235</v>
      </c>
      <c r="H788" s="4">
        <v>28.62954089973765</v>
      </c>
      <c r="I788" s="4">
        <v>0</v>
      </c>
      <c r="J788" s="4">
        <v>0</v>
      </c>
      <c r="K788" s="2"/>
    </row>
    <row r="789" spans="1:11" ht="12.75">
      <c r="A789" s="3">
        <v>200302</v>
      </c>
      <c r="B789" s="1">
        <v>2003</v>
      </c>
      <c r="C789" s="1">
        <v>2</v>
      </c>
      <c r="D789" s="1">
        <v>21</v>
      </c>
      <c r="E789" s="4">
        <v>53.689284682661864</v>
      </c>
      <c r="F789" s="4">
        <v>24.988517282145505</v>
      </c>
      <c r="G789" s="4">
        <v>39.338900982403686</v>
      </c>
      <c r="H789" s="4">
        <v>25.661099017596314</v>
      </c>
      <c r="I789" s="4">
        <v>0</v>
      </c>
      <c r="J789" s="4">
        <v>0</v>
      </c>
      <c r="K789" s="2"/>
    </row>
    <row r="790" spans="1:11" ht="12.75">
      <c r="A790" s="3">
        <v>200302</v>
      </c>
      <c r="B790" s="1">
        <v>2003</v>
      </c>
      <c r="C790" s="1">
        <v>2</v>
      </c>
      <c r="D790" s="1">
        <v>22</v>
      </c>
      <c r="E790" s="4">
        <v>45.34359710430632</v>
      </c>
      <c r="F790" s="4">
        <v>30.696753213880505</v>
      </c>
      <c r="G790" s="4">
        <v>38.02017515909341</v>
      </c>
      <c r="H790" s="4">
        <v>26.979824840906588</v>
      </c>
      <c r="I790" s="4">
        <v>0</v>
      </c>
      <c r="J790" s="4">
        <v>0</v>
      </c>
      <c r="K790" s="2"/>
    </row>
    <row r="791" spans="1:11" ht="12.75">
      <c r="A791" s="3">
        <v>200302</v>
      </c>
      <c r="B791" s="1">
        <v>2003</v>
      </c>
      <c r="C791" s="1">
        <v>2</v>
      </c>
      <c r="D791" s="1">
        <v>23</v>
      </c>
      <c r="E791" s="4">
        <v>34.299271311966024</v>
      </c>
      <c r="F791" s="4">
        <v>23.71927494498361</v>
      </c>
      <c r="G791" s="4">
        <v>29.009273128474817</v>
      </c>
      <c r="H791" s="4">
        <v>35.99072687152518</v>
      </c>
      <c r="I791" s="4">
        <v>0</v>
      </c>
      <c r="J791" s="4">
        <v>0.015508905359892078</v>
      </c>
      <c r="K791" s="2"/>
    </row>
    <row r="792" spans="1:11" ht="12.75">
      <c r="A792" s="3">
        <v>200302</v>
      </c>
      <c r="B792" s="1">
        <v>2003</v>
      </c>
      <c r="C792" s="1">
        <v>2</v>
      </c>
      <c r="D792" s="1">
        <v>24</v>
      </c>
      <c r="E792" s="4">
        <v>24.99895476297538</v>
      </c>
      <c r="F792" s="4">
        <v>5.310715317338129</v>
      </c>
      <c r="G792" s="4">
        <v>15.154835040156755</v>
      </c>
      <c r="H792" s="4">
        <v>49.845164959843245</v>
      </c>
      <c r="I792" s="4">
        <v>0</v>
      </c>
      <c r="J792" s="4">
        <v>0.21728199661116887</v>
      </c>
      <c r="K792" s="2"/>
    </row>
    <row r="793" spans="1:11" ht="12.75">
      <c r="A793" s="3">
        <v>200302</v>
      </c>
      <c r="B793" s="1">
        <v>2003</v>
      </c>
      <c r="C793" s="1">
        <v>2</v>
      </c>
      <c r="D793" s="1">
        <v>25</v>
      </c>
      <c r="E793" s="4">
        <v>15.399244808805005</v>
      </c>
      <c r="F793" s="4">
        <v>-2.3664017343192114</v>
      </c>
      <c r="G793" s="4">
        <v>6.516421537242897</v>
      </c>
      <c r="H793" s="4">
        <v>58.4835784627571</v>
      </c>
      <c r="I793" s="4">
        <v>0</v>
      </c>
      <c r="J793" s="4">
        <v>0</v>
      </c>
      <c r="K793" s="2"/>
    </row>
    <row r="794" spans="1:11" ht="12.75">
      <c r="A794" s="3">
        <v>200302</v>
      </c>
      <c r="B794" s="1">
        <v>2003</v>
      </c>
      <c r="C794" s="1">
        <v>2</v>
      </c>
      <c r="D794" s="1">
        <v>26</v>
      </c>
      <c r="E794" s="4">
        <v>19.025457923998463</v>
      </c>
      <c r="F794" s="4">
        <v>-0.11217388455937827</v>
      </c>
      <c r="G794" s="4">
        <v>9.456642019719542</v>
      </c>
      <c r="H794" s="4">
        <v>55.54335798028046</v>
      </c>
      <c r="I794" s="4">
        <v>0</v>
      </c>
      <c r="J794" s="4">
        <v>0.014347798897587614</v>
      </c>
      <c r="K794" s="2"/>
    </row>
    <row r="795" spans="1:11" ht="12.75">
      <c r="A795" s="3">
        <v>200302</v>
      </c>
      <c r="B795" s="1">
        <v>2003</v>
      </c>
      <c r="C795" s="1">
        <v>2</v>
      </c>
      <c r="D795" s="1">
        <v>27</v>
      </c>
      <c r="E795" s="4">
        <v>28.74388715013594</v>
      </c>
      <c r="F795" s="4">
        <v>17.697798450905125</v>
      </c>
      <c r="G795" s="4">
        <v>23.220842800520533</v>
      </c>
      <c r="H795" s="4">
        <v>41.779157199479464</v>
      </c>
      <c r="I795" s="4">
        <v>0</v>
      </c>
      <c r="J795" s="4">
        <v>0.0019927498468871687</v>
      </c>
      <c r="K795" s="2"/>
    </row>
    <row r="796" spans="1:11" ht="12.75">
      <c r="A796" s="3">
        <v>200302</v>
      </c>
      <c r="B796" s="1">
        <v>2003</v>
      </c>
      <c r="C796" s="1">
        <v>2</v>
      </c>
      <c r="D796" s="1">
        <v>28</v>
      </c>
      <c r="E796" s="4">
        <v>30.48777430027188</v>
      </c>
      <c r="F796" s="4">
        <v>23.92841466428833</v>
      </c>
      <c r="G796" s="4">
        <v>27.208094482280103</v>
      </c>
      <c r="H796" s="4">
        <v>37.7919055177199</v>
      </c>
      <c r="I796" s="4">
        <v>0</v>
      </c>
      <c r="J796" s="4">
        <v>0.04317825013623816</v>
      </c>
      <c r="K796" s="2"/>
    </row>
    <row r="797" spans="1:11" ht="12.75">
      <c r="A797" s="3">
        <v>200303</v>
      </c>
      <c r="B797" s="1">
        <v>2003</v>
      </c>
      <c r="C797" s="1">
        <v>3</v>
      </c>
      <c r="D797" s="1">
        <v>1</v>
      </c>
      <c r="E797" s="4">
        <v>34.88043500918677</v>
      </c>
      <c r="F797" s="4">
        <v>26.184527514152393</v>
      </c>
      <c r="G797" s="4">
        <v>30.53248126166958</v>
      </c>
      <c r="H797" s="4">
        <v>34.46751873833042</v>
      </c>
      <c r="I797" s="4">
        <v>0</v>
      </c>
      <c r="J797" s="4">
        <v>0.014793439127599319</v>
      </c>
      <c r="K797" s="2"/>
    </row>
    <row r="798" spans="1:11" ht="12.75">
      <c r="A798" s="3">
        <v>200303</v>
      </c>
      <c r="B798" s="1">
        <v>2003</v>
      </c>
      <c r="C798" s="1">
        <v>3</v>
      </c>
      <c r="D798" s="1">
        <v>2</v>
      </c>
      <c r="E798" s="4">
        <v>34.37567784067729</v>
      </c>
      <c r="F798" s="4">
        <v>25.606377434791803</v>
      </c>
      <c r="G798" s="4">
        <v>29.991027637734547</v>
      </c>
      <c r="H798" s="4">
        <v>35.00897236226545</v>
      </c>
      <c r="I798" s="4">
        <v>0</v>
      </c>
      <c r="J798" s="4">
        <v>0.0011956499081323011</v>
      </c>
      <c r="K798" s="2"/>
    </row>
    <row r="799" spans="1:11" ht="12.75">
      <c r="A799" s="3">
        <v>200303</v>
      </c>
      <c r="B799" s="1">
        <v>2003</v>
      </c>
      <c r="C799" s="1">
        <v>3</v>
      </c>
      <c r="D799" s="1">
        <v>3</v>
      </c>
      <c r="E799" s="4">
        <v>35.75051591827497</v>
      </c>
      <c r="F799" s="4">
        <v>18.034689362107624</v>
      </c>
      <c r="G799" s="4">
        <v>26.8926026401913</v>
      </c>
      <c r="H799" s="4">
        <v>38.1073973598087</v>
      </c>
      <c r="I799" s="4">
        <v>0</v>
      </c>
      <c r="J799" s="4">
        <v>0</v>
      </c>
      <c r="K799" s="2"/>
    </row>
    <row r="800" spans="1:11" ht="12.75">
      <c r="A800" s="3">
        <v>200303</v>
      </c>
      <c r="B800" s="1">
        <v>2003</v>
      </c>
      <c r="C800" s="1">
        <v>3</v>
      </c>
      <c r="D800" s="1">
        <v>4</v>
      </c>
      <c r="E800" s="4">
        <v>50.34175081668448</v>
      </c>
      <c r="F800" s="4">
        <v>19.042157893326266</v>
      </c>
      <c r="G800" s="4">
        <v>34.69195435500538</v>
      </c>
      <c r="H800" s="4">
        <v>30.30804564499462</v>
      </c>
      <c r="I800" s="4">
        <v>0</v>
      </c>
      <c r="J800" s="4">
        <v>0.03274102242643883</v>
      </c>
      <c r="K800" s="2"/>
    </row>
    <row r="801" spans="1:11" ht="12.75">
      <c r="A801" s="3">
        <v>200303</v>
      </c>
      <c r="B801" s="1">
        <v>2003</v>
      </c>
      <c r="C801" s="1">
        <v>3</v>
      </c>
      <c r="D801" s="1">
        <v>5</v>
      </c>
      <c r="E801" s="4">
        <v>49.7304747639283</v>
      </c>
      <c r="F801" s="4">
        <v>13.923676852020048</v>
      </c>
      <c r="G801" s="4">
        <v>31.827075807974175</v>
      </c>
      <c r="H801" s="4">
        <v>33.17292419202582</v>
      </c>
      <c r="I801" s="4">
        <v>0</v>
      </c>
      <c r="J801" s="4">
        <v>0.14097883022789742</v>
      </c>
      <c r="K801" s="2"/>
    </row>
    <row r="802" spans="1:11" ht="12.75">
      <c r="A802" s="3">
        <v>200303</v>
      </c>
      <c r="B802" s="1">
        <v>2003</v>
      </c>
      <c r="C802" s="1">
        <v>3</v>
      </c>
      <c r="D802" s="1">
        <v>6</v>
      </c>
      <c r="E802" s="4">
        <v>25.637573739834252</v>
      </c>
      <c r="F802" s="4">
        <v>13.749509393732747</v>
      </c>
      <c r="G802" s="4">
        <v>19.693541566783498</v>
      </c>
      <c r="H802" s="4">
        <v>45.3064584332165</v>
      </c>
      <c r="I802" s="4">
        <v>0</v>
      </c>
      <c r="J802" s="4">
        <v>0</v>
      </c>
      <c r="K802" s="2"/>
    </row>
    <row r="803" spans="1:11" ht="12.75">
      <c r="A803" s="3">
        <v>200303</v>
      </c>
      <c r="B803" s="1">
        <v>2003</v>
      </c>
      <c r="C803" s="1">
        <v>3</v>
      </c>
      <c r="D803" s="1">
        <v>7</v>
      </c>
      <c r="E803" s="4">
        <v>39.89637859616627</v>
      </c>
      <c r="F803" s="4">
        <v>20.981170844140564</v>
      </c>
      <c r="G803" s="4">
        <v>30.43877472015342</v>
      </c>
      <c r="H803" s="4">
        <v>34.56122527984658</v>
      </c>
      <c r="I803" s="4">
        <v>0</v>
      </c>
      <c r="J803" s="4">
        <v>0</v>
      </c>
      <c r="K803" s="2"/>
    </row>
    <row r="804" spans="1:11" ht="12.75">
      <c r="A804" s="3">
        <v>200303</v>
      </c>
      <c r="B804" s="1">
        <v>2003</v>
      </c>
      <c r="C804" s="1">
        <v>3</v>
      </c>
      <c r="D804" s="1">
        <v>8</v>
      </c>
      <c r="E804" s="4">
        <v>55.28430149281287</v>
      </c>
      <c r="F804" s="4">
        <v>27.42261225875423</v>
      </c>
      <c r="G804" s="4">
        <v>41.35345687578356</v>
      </c>
      <c r="H804" s="4">
        <v>23.646543124216446</v>
      </c>
      <c r="I804" s="4">
        <v>0</v>
      </c>
      <c r="J804" s="4">
        <v>0</v>
      </c>
      <c r="K804" s="2"/>
    </row>
    <row r="805" spans="1:11" ht="12.75">
      <c r="A805" s="3">
        <v>200303</v>
      </c>
      <c r="B805" s="1">
        <v>2003</v>
      </c>
      <c r="C805" s="1">
        <v>3</v>
      </c>
      <c r="D805" s="1">
        <v>9</v>
      </c>
      <c r="E805" s="4">
        <v>55.644836797107885</v>
      </c>
      <c r="F805" s="4">
        <v>12.198580145261143</v>
      </c>
      <c r="G805" s="4">
        <v>33.921708471184516</v>
      </c>
      <c r="H805" s="4">
        <v>31.078291528815488</v>
      </c>
      <c r="I805" s="4">
        <v>0</v>
      </c>
      <c r="J805" s="4">
        <v>0</v>
      </c>
      <c r="K805" s="2"/>
    </row>
    <row r="806" spans="1:11" ht="12.75">
      <c r="A806" s="3">
        <v>200303</v>
      </c>
      <c r="B806" s="1">
        <v>2003</v>
      </c>
      <c r="C806" s="1">
        <v>3</v>
      </c>
      <c r="D806" s="1">
        <v>10</v>
      </c>
      <c r="E806" s="4">
        <v>29.629905690437123</v>
      </c>
      <c r="F806" s="4">
        <v>13.60818500993124</v>
      </c>
      <c r="G806" s="4">
        <v>21.61904535018418</v>
      </c>
      <c r="H806" s="4">
        <v>43.38095464981582</v>
      </c>
      <c r="I806" s="4">
        <v>0</v>
      </c>
      <c r="J806" s="4">
        <v>0</v>
      </c>
      <c r="K806" s="2"/>
    </row>
    <row r="807" spans="1:11" ht="12.75">
      <c r="A807" s="3">
        <v>200303</v>
      </c>
      <c r="B807" s="1">
        <v>2003</v>
      </c>
      <c r="C807" s="1">
        <v>3</v>
      </c>
      <c r="D807" s="1">
        <v>11</v>
      </c>
      <c r="E807" s="4">
        <v>38.70068997555158</v>
      </c>
      <c r="F807" s="4">
        <v>17.31445256083071</v>
      </c>
      <c r="G807" s="4">
        <v>28.007571268191143</v>
      </c>
      <c r="H807" s="4">
        <v>36.99242873180886</v>
      </c>
      <c r="I807" s="4">
        <v>0</v>
      </c>
      <c r="J807" s="4">
        <v>0</v>
      </c>
      <c r="K807" s="2"/>
    </row>
    <row r="808" spans="1:11" ht="12.75">
      <c r="A808" s="3">
        <v>200303</v>
      </c>
      <c r="B808" s="1">
        <v>2003</v>
      </c>
      <c r="C808" s="1">
        <v>3</v>
      </c>
      <c r="D808" s="1">
        <v>12</v>
      </c>
      <c r="E808" s="4">
        <v>58.235437406382786</v>
      </c>
      <c r="F808" s="4">
        <v>29.529253236214636</v>
      </c>
      <c r="G808" s="4">
        <v>43.882345321298715</v>
      </c>
      <c r="H808" s="4">
        <v>21.117654678701285</v>
      </c>
      <c r="I808" s="4">
        <v>0</v>
      </c>
      <c r="J808" s="4">
        <v>0.197579010687623</v>
      </c>
      <c r="K808" s="2"/>
    </row>
    <row r="809" spans="1:11" ht="12.75">
      <c r="A809" s="3">
        <v>200303</v>
      </c>
      <c r="B809" s="1">
        <v>2003</v>
      </c>
      <c r="C809" s="1">
        <v>3</v>
      </c>
      <c r="D809" s="1">
        <v>13</v>
      </c>
      <c r="E809" s="4">
        <v>64.8594766667957</v>
      </c>
      <c r="F809" s="4">
        <v>36.251336325113385</v>
      </c>
      <c r="G809" s="4">
        <v>50.55540649595454</v>
      </c>
      <c r="H809" s="4">
        <v>14.444593504045454</v>
      </c>
      <c r="I809" s="4">
        <v>0</v>
      </c>
      <c r="J809" s="4">
        <v>0.6539389057470169</v>
      </c>
      <c r="K809" s="2"/>
    </row>
    <row r="810" spans="1:11" ht="12.75">
      <c r="A810" s="3">
        <v>200303</v>
      </c>
      <c r="B810" s="1">
        <v>2003</v>
      </c>
      <c r="C810" s="1">
        <v>3</v>
      </c>
      <c r="D810" s="1">
        <v>14</v>
      </c>
      <c r="E810" s="4">
        <v>51.921029513801</v>
      </c>
      <c r="F810" s="4">
        <v>35.83326236044894</v>
      </c>
      <c r="G810" s="4">
        <v>43.87714593712498</v>
      </c>
      <c r="H810" s="4">
        <v>21.122854062875028</v>
      </c>
      <c r="I810" s="4">
        <v>0</v>
      </c>
      <c r="J810" s="4">
        <v>0</v>
      </c>
      <c r="K810" s="2"/>
    </row>
    <row r="811" spans="1:11" ht="12.75">
      <c r="A811" s="3">
        <v>200303</v>
      </c>
      <c r="B811" s="1">
        <v>2003</v>
      </c>
      <c r="C811" s="1">
        <v>3</v>
      </c>
      <c r="D811" s="1">
        <v>15</v>
      </c>
      <c r="E811" s="4">
        <v>63.7977719477441</v>
      </c>
      <c r="F811" s="4">
        <v>38.48492744387434</v>
      </c>
      <c r="G811" s="4">
        <v>51.141349695809225</v>
      </c>
      <c r="H811" s="4">
        <v>13.858650304190775</v>
      </c>
      <c r="I811" s="4">
        <v>0</v>
      </c>
      <c r="J811" s="4">
        <v>0</v>
      </c>
      <c r="K811" s="2"/>
    </row>
    <row r="812" spans="1:11" ht="12.75">
      <c r="A812" s="3">
        <v>200303</v>
      </c>
      <c r="B812" s="1">
        <v>2003</v>
      </c>
      <c r="C812" s="1">
        <v>3</v>
      </c>
      <c r="D812" s="1">
        <v>16</v>
      </c>
      <c r="E812" s="4">
        <v>74.58192603533556</v>
      </c>
      <c r="F812" s="4">
        <v>44.96310402639595</v>
      </c>
      <c r="G812" s="4">
        <v>59.77251503086576</v>
      </c>
      <c r="H812" s="4">
        <v>5.22748496913424</v>
      </c>
      <c r="I812" s="4">
        <v>0</v>
      </c>
      <c r="J812" s="4">
        <v>0</v>
      </c>
      <c r="K812" s="2"/>
    </row>
    <row r="813" spans="1:11" ht="12.75">
      <c r="A813" s="3">
        <v>200303</v>
      </c>
      <c r="B813" s="1">
        <v>2003</v>
      </c>
      <c r="C813" s="1">
        <v>3</v>
      </c>
      <c r="D813" s="1">
        <v>17</v>
      </c>
      <c r="E813" s="4">
        <v>74.59890890357316</v>
      </c>
      <c r="F813" s="4">
        <v>49.966034263524804</v>
      </c>
      <c r="G813" s="4">
        <v>62.28247158354898</v>
      </c>
      <c r="H813" s="4">
        <v>2.7175284164510183</v>
      </c>
      <c r="I813" s="4">
        <v>0</v>
      </c>
      <c r="J813" s="4">
        <v>0</v>
      </c>
      <c r="K813" s="2"/>
    </row>
    <row r="814" spans="1:11" ht="12.75">
      <c r="A814" s="3">
        <v>200303</v>
      </c>
      <c r="B814" s="1">
        <v>2003</v>
      </c>
      <c r="C814" s="1">
        <v>3</v>
      </c>
      <c r="D814" s="1">
        <v>18</v>
      </c>
      <c r="E814" s="4">
        <v>72.82767882933453</v>
      </c>
      <c r="F814" s="4">
        <v>49.795559380481166</v>
      </c>
      <c r="G814" s="4">
        <v>61.31161910490785</v>
      </c>
      <c r="H814" s="4">
        <v>3.6883808950921506</v>
      </c>
      <c r="I814" s="4">
        <v>0</v>
      </c>
      <c r="J814" s="4">
        <v>0</v>
      </c>
      <c r="K814" s="2"/>
    </row>
    <row r="815" spans="1:11" ht="12.75">
      <c r="A815" s="3">
        <v>200303</v>
      </c>
      <c r="B815" s="1">
        <v>2003</v>
      </c>
      <c r="C815" s="1">
        <v>3</v>
      </c>
      <c r="D815" s="1">
        <v>19</v>
      </c>
      <c r="E815" s="4">
        <v>68.10446712267986</v>
      </c>
      <c r="F815" s="4">
        <v>49.65061984640079</v>
      </c>
      <c r="G815" s="4">
        <v>58.87754348454032</v>
      </c>
      <c r="H815" s="4">
        <v>6.122456515459681</v>
      </c>
      <c r="I815" s="4">
        <v>0</v>
      </c>
      <c r="J815" s="4">
        <v>0.21311415119904464</v>
      </c>
      <c r="K815" s="2"/>
    </row>
    <row r="816" spans="1:11" ht="12.75">
      <c r="A816" s="3">
        <v>200303</v>
      </c>
      <c r="B816" s="1">
        <v>2003</v>
      </c>
      <c r="C816" s="1">
        <v>3</v>
      </c>
      <c r="D816" s="1">
        <v>20</v>
      </c>
      <c r="E816" s="4">
        <v>52.61115395954248</v>
      </c>
      <c r="F816" s="4">
        <v>45.94250600787947</v>
      </c>
      <c r="G816" s="4">
        <v>49.27682998371098</v>
      </c>
      <c r="H816" s="4">
        <v>15.723170016289021</v>
      </c>
      <c r="I816" s="4">
        <v>0</v>
      </c>
      <c r="J816" s="4">
        <v>0.5608325863809487</v>
      </c>
      <c r="K816" s="2"/>
    </row>
    <row r="817" spans="1:11" ht="12.75">
      <c r="A817" s="3">
        <v>200303</v>
      </c>
      <c r="B817" s="1">
        <v>2003</v>
      </c>
      <c r="C817" s="1">
        <v>3</v>
      </c>
      <c r="D817" s="1">
        <v>21</v>
      </c>
      <c r="E817" s="4">
        <v>55.14606219606979</v>
      </c>
      <c r="F817" s="4">
        <v>33.89264135267369</v>
      </c>
      <c r="G817" s="4">
        <v>44.51935177437174</v>
      </c>
      <c r="H817" s="4">
        <v>20.480648225628258</v>
      </c>
      <c r="I817" s="4">
        <v>0</v>
      </c>
      <c r="J817" s="4">
        <v>0.06228129680860252</v>
      </c>
      <c r="K817" s="2"/>
    </row>
    <row r="818" spans="1:11" ht="12.75">
      <c r="A818" s="3">
        <v>200303</v>
      </c>
      <c r="B818" s="1">
        <v>2003</v>
      </c>
      <c r="C818" s="1">
        <v>3</v>
      </c>
      <c r="D818" s="1">
        <v>22</v>
      </c>
      <c r="E818" s="4">
        <v>57.55089053598921</v>
      </c>
      <c r="F818" s="4">
        <v>33.79078285573049</v>
      </c>
      <c r="G818" s="4">
        <v>45.67083669585985</v>
      </c>
      <c r="H818" s="4">
        <v>19.329163304140152</v>
      </c>
      <c r="I818" s="4">
        <v>0</v>
      </c>
      <c r="J818" s="4">
        <v>0</v>
      </c>
      <c r="K818" s="2"/>
    </row>
    <row r="819" spans="1:11" ht="12.75">
      <c r="A819" s="3">
        <v>200303</v>
      </c>
      <c r="B819" s="1">
        <v>2003</v>
      </c>
      <c r="C819" s="1">
        <v>3</v>
      </c>
      <c r="D819" s="1">
        <v>23</v>
      </c>
      <c r="E819" s="4">
        <v>67.12430280308152</v>
      </c>
      <c r="F819" s="4">
        <v>37.603325104449254</v>
      </c>
      <c r="G819" s="4">
        <v>52.36381395376539</v>
      </c>
      <c r="H819" s="4">
        <v>12.636186046234616</v>
      </c>
      <c r="I819" s="4">
        <v>0</v>
      </c>
      <c r="J819" s="4">
        <v>0.009623804007635293</v>
      </c>
      <c r="K819" s="2"/>
    </row>
    <row r="820" spans="1:11" ht="12.75">
      <c r="A820" s="3">
        <v>200303</v>
      </c>
      <c r="B820" s="1">
        <v>2003</v>
      </c>
      <c r="C820" s="1">
        <v>3</v>
      </c>
      <c r="D820" s="1">
        <v>24</v>
      </c>
      <c r="E820" s="4">
        <v>75.66021756415105</v>
      </c>
      <c r="F820" s="4">
        <v>47.9321906202633</v>
      </c>
      <c r="G820" s="4">
        <v>61.79620409220718</v>
      </c>
      <c r="H820" s="4">
        <v>3.2037959077928226</v>
      </c>
      <c r="I820" s="4">
        <v>0</v>
      </c>
      <c r="J820" s="4">
        <v>0.05774282404581176</v>
      </c>
      <c r="K820" s="2"/>
    </row>
    <row r="821" spans="1:11" ht="12.75">
      <c r="A821" s="3">
        <v>200303</v>
      </c>
      <c r="B821" s="1">
        <v>2003</v>
      </c>
      <c r="C821" s="1">
        <v>3</v>
      </c>
      <c r="D821" s="1">
        <v>25</v>
      </c>
      <c r="E821" s="4">
        <v>76.70706860149669</v>
      </c>
      <c r="F821" s="4">
        <v>43.05351851796706</v>
      </c>
      <c r="G821" s="4">
        <v>59.88029355973187</v>
      </c>
      <c r="H821" s="4">
        <v>5.1197064402681285</v>
      </c>
      <c r="I821" s="4">
        <v>0</v>
      </c>
      <c r="J821" s="4">
        <v>0.03320908611740602</v>
      </c>
      <c r="K821" s="2"/>
    </row>
    <row r="822" spans="1:11" ht="12.75">
      <c r="A822" s="3">
        <v>200303</v>
      </c>
      <c r="B822" s="1">
        <v>2003</v>
      </c>
      <c r="C822" s="1">
        <v>3</v>
      </c>
      <c r="D822" s="1">
        <v>26</v>
      </c>
      <c r="E822" s="4">
        <v>64.66788561354818</v>
      </c>
      <c r="F822" s="4">
        <v>39.02918921172452</v>
      </c>
      <c r="G822" s="4">
        <v>51.84853741263635</v>
      </c>
      <c r="H822" s="4">
        <v>13.15146258736365</v>
      </c>
      <c r="I822" s="4">
        <v>0</v>
      </c>
      <c r="J822" s="4">
        <v>0.007173899448793807</v>
      </c>
      <c r="K822" s="2"/>
    </row>
    <row r="823" spans="1:11" ht="12.75">
      <c r="A823" s="3">
        <v>200303</v>
      </c>
      <c r="B823" s="1">
        <v>2003</v>
      </c>
      <c r="C823" s="1">
        <v>3</v>
      </c>
      <c r="D823" s="1">
        <v>27</v>
      </c>
      <c r="E823" s="4">
        <v>70.42293387014642</v>
      </c>
      <c r="F823" s="4">
        <v>40.87750477205792</v>
      </c>
      <c r="G823" s="4">
        <v>55.65021932110217</v>
      </c>
      <c r="H823" s="4">
        <v>9.349780678897826</v>
      </c>
      <c r="I823" s="4">
        <v>0</v>
      </c>
      <c r="J823" s="4">
        <v>0.2887141202290588</v>
      </c>
      <c r="K823" s="2"/>
    </row>
    <row r="824" spans="1:11" ht="12.75">
      <c r="A824" s="3">
        <v>200303</v>
      </c>
      <c r="B824" s="1">
        <v>2003</v>
      </c>
      <c r="C824" s="1">
        <v>3</v>
      </c>
      <c r="D824" s="1">
        <v>28</v>
      </c>
      <c r="E824" s="4">
        <v>69.2532600377</v>
      </c>
      <c r="F824" s="4">
        <v>33.580758705097246</v>
      </c>
      <c r="G824" s="4">
        <v>51.41700937139862</v>
      </c>
      <c r="H824" s="4">
        <v>13.582990628601376</v>
      </c>
      <c r="I824" s="4">
        <v>0</v>
      </c>
      <c r="J824" s="4">
        <v>0.08091301900782885</v>
      </c>
      <c r="K824" s="2"/>
    </row>
    <row r="825" spans="1:11" ht="12.75">
      <c r="A825" s="3">
        <v>200303</v>
      </c>
      <c r="B825" s="1">
        <v>2003</v>
      </c>
      <c r="C825" s="1">
        <v>3</v>
      </c>
      <c r="D825" s="1">
        <v>29</v>
      </c>
      <c r="E825" s="4">
        <v>42.34464234133094</v>
      </c>
      <c r="F825" s="4">
        <v>25.776646843890425</v>
      </c>
      <c r="G825" s="4">
        <v>34.06064459261068</v>
      </c>
      <c r="H825" s="4">
        <v>30.93935540738932</v>
      </c>
      <c r="I825" s="4">
        <v>0</v>
      </c>
      <c r="J825" s="4">
        <v>0.0011956499081323011</v>
      </c>
      <c r="K825" s="2"/>
    </row>
    <row r="826" spans="1:11" ht="12.75">
      <c r="A826" s="3">
        <v>200303</v>
      </c>
      <c r="B826" s="1">
        <v>2003</v>
      </c>
      <c r="C826" s="1">
        <v>3</v>
      </c>
      <c r="D826" s="1">
        <v>30</v>
      </c>
      <c r="E826" s="4">
        <v>48.919221938661565</v>
      </c>
      <c r="F826" s="4">
        <v>26.11956499081323</v>
      </c>
      <c r="G826" s="4">
        <v>37.51939346473739</v>
      </c>
      <c r="H826" s="4">
        <v>27.480606535262602</v>
      </c>
      <c r="I826" s="4">
        <v>0</v>
      </c>
      <c r="J826" s="4">
        <v>0</v>
      </c>
      <c r="K826" s="2"/>
    </row>
    <row r="827" spans="1:11" ht="12.75">
      <c r="A827" s="3">
        <v>200303</v>
      </c>
      <c r="B827" s="1">
        <v>2003</v>
      </c>
      <c r="C827" s="1">
        <v>3</v>
      </c>
      <c r="D827" s="1">
        <v>31</v>
      </c>
      <c r="E827" s="4">
        <v>55.18368775107278</v>
      </c>
      <c r="F827" s="4">
        <v>31.375639128194894</v>
      </c>
      <c r="G827" s="4">
        <v>43.279663439633836</v>
      </c>
      <c r="H827" s="4">
        <v>21.720336560366164</v>
      </c>
      <c r="I827" s="4">
        <v>0</v>
      </c>
      <c r="J827" s="4">
        <v>0</v>
      </c>
      <c r="K827" s="2"/>
    </row>
    <row r="828" spans="1:11" ht="12.75">
      <c r="A828" s="3">
        <v>200304</v>
      </c>
      <c r="B828" s="1">
        <v>2003</v>
      </c>
      <c r="C828" s="1">
        <v>4</v>
      </c>
      <c r="D828" s="1">
        <v>1</v>
      </c>
      <c r="E828" s="4">
        <v>71.3088303172339</v>
      </c>
      <c r="F828" s="4">
        <v>45.91809927667215</v>
      </c>
      <c r="G828" s="4">
        <v>58.61346479695303</v>
      </c>
      <c r="H828" s="4">
        <v>6.903498715043373</v>
      </c>
      <c r="I828" s="4">
        <v>0.5169635119964027</v>
      </c>
      <c r="J828" s="4">
        <v>0</v>
      </c>
      <c r="K828" s="2"/>
    </row>
    <row r="829" spans="1:11" ht="12.75">
      <c r="A829" s="3">
        <v>200304</v>
      </c>
      <c r="B829" s="1">
        <v>2003</v>
      </c>
      <c r="C829" s="1">
        <v>4</v>
      </c>
      <c r="D829" s="1">
        <v>2</v>
      </c>
      <c r="E829" s="4">
        <v>76.60549300346328</v>
      </c>
      <c r="F829" s="4">
        <v>58.356848684817855</v>
      </c>
      <c r="G829" s="4">
        <v>67.48117084414056</v>
      </c>
      <c r="H829" s="4">
        <v>0</v>
      </c>
      <c r="I829" s="4">
        <v>2.4811708441405678</v>
      </c>
      <c r="J829" s="4">
        <v>0</v>
      </c>
      <c r="K829" s="2"/>
    </row>
    <row r="830" spans="1:11" ht="12.75">
      <c r="A830" s="3">
        <v>200304</v>
      </c>
      <c r="B830" s="1">
        <v>2003</v>
      </c>
      <c r="C830" s="1">
        <v>4</v>
      </c>
      <c r="D830" s="1">
        <v>3</v>
      </c>
      <c r="E830" s="4">
        <v>77.67234052690667</v>
      </c>
      <c r="F830" s="4">
        <v>61.529169855483325</v>
      </c>
      <c r="G830" s="4">
        <v>69.60075519119499</v>
      </c>
      <c r="H830" s="4">
        <v>0</v>
      </c>
      <c r="I830" s="4">
        <v>4.600755191194994</v>
      </c>
      <c r="J830" s="4">
        <v>0</v>
      </c>
      <c r="K830" s="2"/>
    </row>
    <row r="831" spans="1:11" ht="12.75">
      <c r="A831" s="3">
        <v>200304</v>
      </c>
      <c r="B831" s="1">
        <v>2003</v>
      </c>
      <c r="C831" s="1">
        <v>4</v>
      </c>
      <c r="D831" s="1">
        <v>4</v>
      </c>
      <c r="E831" s="4">
        <v>73.32954447319756</v>
      </c>
      <c r="F831" s="4">
        <v>55.090298354123924</v>
      </c>
      <c r="G831" s="4">
        <v>64.20992141366074</v>
      </c>
      <c r="H831" s="4">
        <v>2.952504250928355</v>
      </c>
      <c r="I831" s="4">
        <v>2.162425664589097</v>
      </c>
      <c r="J831" s="4">
        <v>0.02584817559982013</v>
      </c>
      <c r="K831" s="2"/>
    </row>
    <row r="832" spans="1:11" ht="12.75">
      <c r="A832" s="3">
        <v>200304</v>
      </c>
      <c r="B832" s="1">
        <v>2003</v>
      </c>
      <c r="C832" s="1">
        <v>4</v>
      </c>
      <c r="D832" s="1">
        <v>5</v>
      </c>
      <c r="E832" s="4">
        <v>66.32858261690424</v>
      </c>
      <c r="F832" s="4">
        <v>30.532862430726993</v>
      </c>
      <c r="G832" s="4">
        <v>48.430722523815625</v>
      </c>
      <c r="H832" s="4">
        <v>16.56927747618438</v>
      </c>
      <c r="I832" s="4">
        <v>0</v>
      </c>
      <c r="J832" s="4">
        <v>0</v>
      </c>
      <c r="K832" s="2"/>
    </row>
    <row r="833" spans="1:11" ht="12.75">
      <c r="A833" s="3">
        <v>200304</v>
      </c>
      <c r="B833" s="1">
        <v>2003</v>
      </c>
      <c r="C833" s="1">
        <v>4</v>
      </c>
      <c r="D833" s="1">
        <v>6</v>
      </c>
      <c r="E833" s="4">
        <v>47.92552313964188</v>
      </c>
      <c r="F833" s="4">
        <v>33.99522347524932</v>
      </c>
      <c r="G833" s="4">
        <v>40.9603733074456</v>
      </c>
      <c r="H833" s="4">
        <v>24.0396266925544</v>
      </c>
      <c r="I833" s="4">
        <v>0</v>
      </c>
      <c r="J833" s="4">
        <v>0.15792203306045993</v>
      </c>
      <c r="K833" s="2"/>
    </row>
    <row r="834" spans="1:11" ht="12.75">
      <c r="A834" s="3">
        <v>200304</v>
      </c>
      <c r="B834" s="1">
        <v>2003</v>
      </c>
      <c r="C834" s="1">
        <v>4</v>
      </c>
      <c r="D834" s="1">
        <v>7</v>
      </c>
      <c r="E834" s="4">
        <v>43.814471917071906</v>
      </c>
      <c r="F834" s="4">
        <v>36.6177380594326</v>
      </c>
      <c r="G834" s="4">
        <v>40.21610498825225</v>
      </c>
      <c r="H834" s="4">
        <v>24.78389501174775</v>
      </c>
      <c r="I834" s="4">
        <v>0</v>
      </c>
      <c r="J834" s="4">
        <v>0.43154045901092586</v>
      </c>
      <c r="K834" s="2"/>
    </row>
    <row r="835" spans="1:11" ht="12.75">
      <c r="A835" s="3">
        <v>200304</v>
      </c>
      <c r="B835" s="1">
        <v>2003</v>
      </c>
      <c r="C835" s="1">
        <v>4</v>
      </c>
      <c r="D835" s="1">
        <v>8</v>
      </c>
      <c r="E835" s="4">
        <v>45.34918063542072</v>
      </c>
      <c r="F835" s="4">
        <v>32.85871432868089</v>
      </c>
      <c r="G835" s="4">
        <v>39.103947482050806</v>
      </c>
      <c r="H835" s="4">
        <v>25.89605251794919</v>
      </c>
      <c r="I835" s="4">
        <v>0</v>
      </c>
      <c r="J835" s="4">
        <v>0</v>
      </c>
      <c r="K835" s="2"/>
    </row>
    <row r="836" spans="1:11" ht="12.75">
      <c r="A836" s="3">
        <v>200304</v>
      </c>
      <c r="B836" s="1">
        <v>2003</v>
      </c>
      <c r="C836" s="1">
        <v>4</v>
      </c>
      <c r="D836" s="1">
        <v>9</v>
      </c>
      <c r="E836" s="4">
        <v>38.68555339493581</v>
      </c>
      <c r="F836" s="4">
        <v>29.447263176388958</v>
      </c>
      <c r="G836" s="4">
        <v>34.06640828566238</v>
      </c>
      <c r="H836" s="4">
        <v>30.933591714337616</v>
      </c>
      <c r="I836" s="4">
        <v>0</v>
      </c>
      <c r="J836" s="4">
        <v>0.011346181906976883</v>
      </c>
      <c r="K836" s="2"/>
    </row>
    <row r="837" spans="1:11" ht="12.75">
      <c r="A837" s="3">
        <v>200304</v>
      </c>
      <c r="B837" s="1">
        <v>2003</v>
      </c>
      <c r="C837" s="1">
        <v>4</v>
      </c>
      <c r="D837" s="1">
        <v>10</v>
      </c>
      <c r="E837" s="4">
        <v>54.98406236878702</v>
      </c>
      <c r="F837" s="4">
        <v>28.056410042613507</v>
      </c>
      <c r="G837" s="4">
        <v>41.52023620570026</v>
      </c>
      <c r="H837" s="4">
        <v>23.479763794299735</v>
      </c>
      <c r="I837" s="4">
        <v>0</v>
      </c>
      <c r="J837" s="4">
        <v>0</v>
      </c>
      <c r="K837" s="2"/>
    </row>
    <row r="838" spans="1:11" ht="12.75">
      <c r="A838" s="3">
        <v>200304</v>
      </c>
      <c r="B838" s="1">
        <v>2003</v>
      </c>
      <c r="C838" s="1">
        <v>4</v>
      </c>
      <c r="D838" s="1">
        <v>11</v>
      </c>
      <c r="E838" s="4">
        <v>67.47930520027754</v>
      </c>
      <c r="F838" s="4">
        <v>31.41984282732148</v>
      </c>
      <c r="G838" s="4">
        <v>49.449574013799506</v>
      </c>
      <c r="H838" s="4">
        <v>15.550425986200489</v>
      </c>
      <c r="I838" s="4">
        <v>0</v>
      </c>
      <c r="J838" s="4">
        <v>0</v>
      </c>
      <c r="K838" s="2"/>
    </row>
    <row r="839" spans="1:11" ht="12.75">
      <c r="A839" s="3">
        <v>200304</v>
      </c>
      <c r="B839" s="1">
        <v>2003</v>
      </c>
      <c r="C839" s="1">
        <v>4</v>
      </c>
      <c r="D839" s="1">
        <v>12</v>
      </c>
      <c r="E839" s="4">
        <v>75.0169441557552</v>
      </c>
      <c r="F839" s="4">
        <v>42.75617687435417</v>
      </c>
      <c r="G839" s="4">
        <v>58.88656051505469</v>
      </c>
      <c r="H839" s="4">
        <v>6.113439484945312</v>
      </c>
      <c r="I839" s="4">
        <v>0</v>
      </c>
      <c r="J839" s="4">
        <v>0</v>
      </c>
      <c r="K839" s="2"/>
    </row>
    <row r="840" spans="1:11" ht="12.75">
      <c r="A840" s="3">
        <v>200304</v>
      </c>
      <c r="B840" s="1">
        <v>2003</v>
      </c>
      <c r="C840" s="1">
        <v>4</v>
      </c>
      <c r="D840" s="1">
        <v>13</v>
      </c>
      <c r="E840" s="4">
        <v>80.75609349362286</v>
      </c>
      <c r="F840" s="4">
        <v>45.10330574820806</v>
      </c>
      <c r="G840" s="4">
        <v>62.92969962091546</v>
      </c>
      <c r="H840" s="4">
        <v>2.8597982781878986</v>
      </c>
      <c r="I840" s="4">
        <v>0.7894978991033592</v>
      </c>
      <c r="J840" s="4">
        <v>0</v>
      </c>
      <c r="K840" s="2"/>
    </row>
    <row r="841" spans="1:11" ht="12.75">
      <c r="A841" s="3">
        <v>200304</v>
      </c>
      <c r="B841" s="1">
        <v>2003</v>
      </c>
      <c r="C841" s="1">
        <v>4</v>
      </c>
      <c r="D841" s="1">
        <v>14</v>
      </c>
      <c r="E841" s="4">
        <v>83.3154531296064</v>
      </c>
      <c r="F841" s="4">
        <v>52.55161416162163</v>
      </c>
      <c r="G841" s="4">
        <v>67.93353364561403</v>
      </c>
      <c r="H841" s="4">
        <v>0.24059510019088234</v>
      </c>
      <c r="I841" s="4">
        <v>3.1741287458049063</v>
      </c>
      <c r="J841" s="4">
        <v>0</v>
      </c>
      <c r="K841" s="2"/>
    </row>
    <row r="842" spans="1:11" ht="12.75">
      <c r="A842" s="3">
        <v>200304</v>
      </c>
      <c r="B842" s="1">
        <v>2003</v>
      </c>
      <c r="C842" s="1">
        <v>4</v>
      </c>
      <c r="D842" s="1">
        <v>15</v>
      </c>
      <c r="E842" s="4">
        <v>83.466053619766</v>
      </c>
      <c r="F842" s="4">
        <v>61.728833950251484</v>
      </c>
      <c r="G842" s="4">
        <v>72.59744378500875</v>
      </c>
      <c r="H842" s="4">
        <v>0</v>
      </c>
      <c r="I842" s="4">
        <v>7.597443785008741</v>
      </c>
      <c r="J842" s="4">
        <v>0.003446423413309351</v>
      </c>
      <c r="K842" s="2"/>
    </row>
    <row r="843" spans="1:11" ht="12.75">
      <c r="A843" s="3">
        <v>200304</v>
      </c>
      <c r="B843" s="1">
        <v>2003</v>
      </c>
      <c r="C843" s="1">
        <v>4</v>
      </c>
      <c r="D843" s="1">
        <v>16</v>
      </c>
      <c r="E843" s="4">
        <v>81.17789874601337</v>
      </c>
      <c r="F843" s="4">
        <v>53.53763895547767</v>
      </c>
      <c r="G843" s="4">
        <v>67.35776885074552</v>
      </c>
      <c r="H843" s="4">
        <v>1.120087609325539</v>
      </c>
      <c r="I843" s="4">
        <v>3.4778564600710524</v>
      </c>
      <c r="J843" s="4">
        <v>0.03646849846192329</v>
      </c>
      <c r="K843" s="2"/>
    </row>
    <row r="844" spans="1:11" ht="12.75">
      <c r="A844" s="3">
        <v>200304</v>
      </c>
      <c r="B844" s="1">
        <v>2003</v>
      </c>
      <c r="C844" s="1">
        <v>4</v>
      </c>
      <c r="D844" s="1">
        <v>17</v>
      </c>
      <c r="E844" s="4">
        <v>61.984902131866626</v>
      </c>
      <c r="F844" s="4">
        <v>48.15353072728843</v>
      </c>
      <c r="G844" s="4">
        <v>55.06921642957752</v>
      </c>
      <c r="H844" s="4">
        <v>9.930783570422472</v>
      </c>
      <c r="I844" s="4">
        <v>0</v>
      </c>
      <c r="J844" s="4">
        <v>0.4082750015633887</v>
      </c>
      <c r="K844" s="2"/>
    </row>
    <row r="845" spans="1:11" ht="12.75">
      <c r="A845" s="3">
        <v>200304</v>
      </c>
      <c r="B845" s="1">
        <v>2003</v>
      </c>
      <c r="C845" s="1">
        <v>4</v>
      </c>
      <c r="D845" s="1">
        <v>18</v>
      </c>
      <c r="E845" s="4">
        <v>55.822101253986645</v>
      </c>
      <c r="F845" s="4">
        <v>47.8258325417127</v>
      </c>
      <c r="G845" s="4">
        <v>51.82396689784967</v>
      </c>
      <c r="H845" s="4">
        <v>13.176033102150328</v>
      </c>
      <c r="I845" s="4">
        <v>0</v>
      </c>
      <c r="J845" s="4">
        <v>0.003446423413309351</v>
      </c>
      <c r="K845" s="2"/>
    </row>
    <row r="846" spans="1:11" ht="12.75">
      <c r="A846" s="3">
        <v>200304</v>
      </c>
      <c r="B846" s="1">
        <v>2003</v>
      </c>
      <c r="C846" s="1">
        <v>4</v>
      </c>
      <c r="D846" s="1">
        <v>19</v>
      </c>
      <c r="E846" s="4">
        <v>69.99984515007043</v>
      </c>
      <c r="F846" s="4">
        <v>47.612961534681915</v>
      </c>
      <c r="G846" s="4">
        <v>58.80640334237617</v>
      </c>
      <c r="H846" s="4">
        <v>6.253379153030442</v>
      </c>
      <c r="I846" s="4">
        <v>0.05978249540661506</v>
      </c>
      <c r="J846" s="4">
        <v>0.43534139942645955</v>
      </c>
      <c r="K846" s="2"/>
    </row>
    <row r="847" spans="1:11" ht="12.75">
      <c r="A847" s="3">
        <v>200304</v>
      </c>
      <c r="B847" s="1">
        <v>2003</v>
      </c>
      <c r="C847" s="1">
        <v>4</v>
      </c>
      <c r="D847" s="1">
        <v>20</v>
      </c>
      <c r="E847" s="4">
        <v>67.07712419857717</v>
      </c>
      <c r="F847" s="4">
        <v>47.18930403890306</v>
      </c>
      <c r="G847" s="4">
        <v>57.13321411874011</v>
      </c>
      <c r="H847" s="4">
        <v>7.866785881259882</v>
      </c>
      <c r="I847" s="4">
        <v>0</v>
      </c>
      <c r="J847" s="4">
        <v>0.41013608926502865</v>
      </c>
      <c r="K847" s="2"/>
    </row>
    <row r="848" spans="1:11" ht="12.75">
      <c r="A848" s="3">
        <v>200304</v>
      </c>
      <c r="B848" s="1">
        <v>2003</v>
      </c>
      <c r="C848" s="1">
        <v>4</v>
      </c>
      <c r="D848" s="1">
        <v>21</v>
      </c>
      <c r="E848" s="4">
        <v>59.97454803176806</v>
      </c>
      <c r="F848" s="4">
        <v>47.10735864732631</v>
      </c>
      <c r="G848" s="4">
        <v>53.54095333954718</v>
      </c>
      <c r="H848" s="4">
        <v>11.459046660452817</v>
      </c>
      <c r="I848" s="4">
        <v>0</v>
      </c>
      <c r="J848" s="4">
        <v>0</v>
      </c>
      <c r="K848" s="2"/>
    </row>
    <row r="849" spans="1:11" ht="12.75">
      <c r="A849" s="3">
        <v>200304</v>
      </c>
      <c r="B849" s="1">
        <v>2003</v>
      </c>
      <c r="C849" s="1">
        <v>4</v>
      </c>
      <c r="D849" s="1">
        <v>22</v>
      </c>
      <c r="E849" s="4">
        <v>66.63652850280963</v>
      </c>
      <c r="F849" s="4">
        <v>38.69478483304498</v>
      </c>
      <c r="G849" s="4">
        <v>52.6656566679273</v>
      </c>
      <c r="H849" s="4">
        <v>12.334343332072695</v>
      </c>
      <c r="I849" s="4">
        <v>0</v>
      </c>
      <c r="J849" s="4">
        <v>0</v>
      </c>
      <c r="K849" s="2"/>
    </row>
    <row r="850" spans="1:11" ht="12.75">
      <c r="A850" s="3">
        <v>200304</v>
      </c>
      <c r="B850" s="1">
        <v>2003</v>
      </c>
      <c r="C850" s="1">
        <v>4</v>
      </c>
      <c r="D850" s="1">
        <v>23</v>
      </c>
      <c r="E850" s="4">
        <v>67.41145115229193</v>
      </c>
      <c r="F850" s="4">
        <v>41.10330574820806</v>
      </c>
      <c r="G850" s="4">
        <v>54.257378450249995</v>
      </c>
      <c r="H850" s="4">
        <v>10.742621549750007</v>
      </c>
      <c r="I850" s="4">
        <v>0</v>
      </c>
      <c r="J850" s="4">
        <v>0.17232117066546754</v>
      </c>
      <c r="K850" s="2"/>
    </row>
    <row r="851" spans="1:11" ht="12.75">
      <c r="A851" s="3">
        <v>200304</v>
      </c>
      <c r="B851" s="1">
        <v>2003</v>
      </c>
      <c r="C851" s="1">
        <v>4</v>
      </c>
      <c r="D851" s="1">
        <v>24</v>
      </c>
      <c r="E851" s="4">
        <v>66.6524661340226</v>
      </c>
      <c r="F851" s="4">
        <v>48.83803888519962</v>
      </c>
      <c r="G851" s="4">
        <v>57.74525250961112</v>
      </c>
      <c r="H851" s="4">
        <v>7.254747490388882</v>
      </c>
      <c r="I851" s="4">
        <v>0</v>
      </c>
      <c r="J851" s="4">
        <v>1.0004079997855926</v>
      </c>
      <c r="K851" s="2"/>
    </row>
    <row r="852" spans="1:11" ht="12.75">
      <c r="A852" s="3">
        <v>200304</v>
      </c>
      <c r="B852" s="1">
        <v>2003</v>
      </c>
      <c r="C852" s="1">
        <v>4</v>
      </c>
      <c r="D852" s="1">
        <v>25</v>
      </c>
      <c r="E852" s="4">
        <v>64.02525840581997</v>
      </c>
      <c r="F852" s="4">
        <v>49.35869497243969</v>
      </c>
      <c r="G852" s="4">
        <v>56.69197668912983</v>
      </c>
      <c r="H852" s="4">
        <v>8.308023310870167</v>
      </c>
      <c r="I852" s="4">
        <v>0</v>
      </c>
      <c r="J852" s="4">
        <v>0.5410738842615892</v>
      </c>
      <c r="K852" s="2"/>
    </row>
    <row r="853" spans="1:11" ht="12.75">
      <c r="A853" s="3">
        <v>200304</v>
      </c>
      <c r="B853" s="1">
        <v>2003</v>
      </c>
      <c r="C853" s="1">
        <v>4</v>
      </c>
      <c r="D853" s="1">
        <v>26</v>
      </c>
      <c r="E853" s="4">
        <v>56.50287216840525</v>
      </c>
      <c r="F853" s="4">
        <v>38.86052190382033</v>
      </c>
      <c r="G853" s="4">
        <v>47.681697036112794</v>
      </c>
      <c r="H853" s="4">
        <v>17.31830296388721</v>
      </c>
      <c r="I853" s="4">
        <v>0</v>
      </c>
      <c r="J853" s="4">
        <v>0.020423127432558388</v>
      </c>
      <c r="K853" s="2"/>
    </row>
    <row r="854" spans="1:11" ht="12.75">
      <c r="A854" s="3">
        <v>200304</v>
      </c>
      <c r="B854" s="1">
        <v>2003</v>
      </c>
      <c r="C854" s="1">
        <v>4</v>
      </c>
      <c r="D854" s="1">
        <v>27</v>
      </c>
      <c r="E854" s="4">
        <v>69.67045552680244</v>
      </c>
      <c r="F854" s="4">
        <v>41.12880238468891</v>
      </c>
      <c r="G854" s="4">
        <v>55.399628955745676</v>
      </c>
      <c r="H854" s="4">
        <v>9.600371044254324</v>
      </c>
      <c r="I854" s="4">
        <v>0</v>
      </c>
      <c r="J854" s="4">
        <v>0</v>
      </c>
      <c r="K854" s="2"/>
    </row>
    <row r="855" spans="1:11" ht="12.75">
      <c r="A855" s="3">
        <v>200304</v>
      </c>
      <c r="B855" s="1">
        <v>2003</v>
      </c>
      <c r="C855" s="1">
        <v>4</v>
      </c>
      <c r="D855" s="1">
        <v>28</v>
      </c>
      <c r="E855" s="4">
        <v>76.33990452906264</v>
      </c>
      <c r="F855" s="4">
        <v>55.39455166478564</v>
      </c>
      <c r="G855" s="4">
        <v>65.86722809692415</v>
      </c>
      <c r="H855" s="4">
        <v>0.4538472762790753</v>
      </c>
      <c r="I855" s="4">
        <v>1.3210753732032197</v>
      </c>
      <c r="J855" s="4">
        <v>0.04997313949298558</v>
      </c>
      <c r="K855" s="2"/>
    </row>
    <row r="856" spans="1:11" ht="12.75">
      <c r="A856" s="3">
        <v>200304</v>
      </c>
      <c r="B856" s="1">
        <v>2003</v>
      </c>
      <c r="C856" s="1">
        <v>4</v>
      </c>
      <c r="D856" s="1">
        <v>29</v>
      </c>
      <c r="E856" s="4">
        <v>70.84362241631403</v>
      </c>
      <c r="F856" s="4">
        <v>56.409604864670094</v>
      </c>
      <c r="G856" s="4">
        <v>63.62661364049206</v>
      </c>
      <c r="H856" s="4">
        <v>1.983536772391449</v>
      </c>
      <c r="I856" s="4">
        <v>0.610150412883514</v>
      </c>
      <c r="J856" s="4">
        <v>0.673883666012525</v>
      </c>
      <c r="K856" s="2"/>
    </row>
    <row r="857" spans="1:11" ht="12.75">
      <c r="A857" s="3">
        <v>200304</v>
      </c>
      <c r="B857" s="1">
        <v>2003</v>
      </c>
      <c r="C857" s="1">
        <v>4</v>
      </c>
      <c r="D857" s="1">
        <v>30</v>
      </c>
      <c r="E857" s="4">
        <v>79.94062100777525</v>
      </c>
      <c r="F857" s="4">
        <v>57.16754464591479</v>
      </c>
      <c r="G857" s="4">
        <v>68.55408282684502</v>
      </c>
      <c r="H857" s="4">
        <v>0</v>
      </c>
      <c r="I857" s="4">
        <v>3.5540828268450215</v>
      </c>
      <c r="J857" s="4">
        <v>0</v>
      </c>
      <c r="K857" s="2"/>
    </row>
    <row r="858" spans="1:11" ht="12.75">
      <c r="A858" s="3">
        <v>200305</v>
      </c>
      <c r="B858" s="1">
        <v>2003</v>
      </c>
      <c r="C858" s="1">
        <v>5</v>
      </c>
      <c r="D858" s="1">
        <v>1</v>
      </c>
      <c r="E858" s="4">
        <v>78.71260746436218</v>
      </c>
      <c r="F858" s="4">
        <v>58.02067544348126</v>
      </c>
      <c r="G858" s="4">
        <v>68.36664145392172</v>
      </c>
      <c r="H858" s="4">
        <v>1.4647299506564742</v>
      </c>
      <c r="I858" s="4">
        <v>4.8313714045781975</v>
      </c>
      <c r="J858" s="4">
        <v>0.5006431632267152</v>
      </c>
      <c r="K858" s="2"/>
    </row>
    <row r="859" spans="1:11" ht="12.75">
      <c r="A859" s="3">
        <v>200305</v>
      </c>
      <c r="B859" s="1">
        <v>2003</v>
      </c>
      <c r="C859" s="1">
        <v>5</v>
      </c>
      <c r="D859" s="1">
        <v>2</v>
      </c>
      <c r="E859" s="4">
        <v>67.71369736963571</v>
      </c>
      <c r="F859" s="4">
        <v>53.20997948238433</v>
      </c>
      <c r="G859" s="4">
        <v>60.46183842601002</v>
      </c>
      <c r="H859" s="4">
        <v>4.538161573989976</v>
      </c>
      <c r="I859" s="4">
        <v>0</v>
      </c>
      <c r="J859" s="4">
        <v>0.05223353156109575</v>
      </c>
      <c r="K859" s="2"/>
    </row>
    <row r="860" spans="1:11" ht="12.75">
      <c r="A860" s="3">
        <v>200305</v>
      </c>
      <c r="B860" s="1">
        <v>2003</v>
      </c>
      <c r="C860" s="1">
        <v>5</v>
      </c>
      <c r="D860" s="1">
        <v>3</v>
      </c>
      <c r="E860" s="4">
        <v>68.34279605370911</v>
      </c>
      <c r="F860" s="4">
        <v>48.314369180099405</v>
      </c>
      <c r="G860" s="4">
        <v>58.32858261690425</v>
      </c>
      <c r="H860" s="4">
        <v>6.671417383095748</v>
      </c>
      <c r="I860" s="4">
        <v>0</v>
      </c>
      <c r="J860" s="4">
        <v>0</v>
      </c>
      <c r="K860" s="2"/>
    </row>
    <row r="861" spans="1:11" ht="12.75">
      <c r="A861" s="3">
        <v>200305</v>
      </c>
      <c r="B861" s="1">
        <v>2003</v>
      </c>
      <c r="C861" s="1">
        <v>5</v>
      </c>
      <c r="D861" s="1">
        <v>4</v>
      </c>
      <c r="E861" s="4">
        <v>71.43317183279781</v>
      </c>
      <c r="F861" s="4">
        <v>50.84538532320455</v>
      </c>
      <c r="G861" s="4">
        <v>61.13927857800118</v>
      </c>
      <c r="H861" s="4">
        <v>3.860721421998815</v>
      </c>
      <c r="I861" s="4">
        <v>0</v>
      </c>
      <c r="J861" s="4">
        <v>0.9428917926559444</v>
      </c>
      <c r="K861" s="2"/>
    </row>
    <row r="862" spans="1:11" ht="12.75">
      <c r="A862" s="3">
        <v>200305</v>
      </c>
      <c r="B862" s="1">
        <v>2003</v>
      </c>
      <c r="C862" s="1">
        <v>5</v>
      </c>
      <c r="D862" s="1">
        <v>5</v>
      </c>
      <c r="E862" s="4">
        <v>70.36058592831043</v>
      </c>
      <c r="F862" s="4">
        <v>48.932107239531994</v>
      </c>
      <c r="G862" s="4">
        <v>59.646346583921215</v>
      </c>
      <c r="H862" s="4">
        <v>5.353653416078783</v>
      </c>
      <c r="I862" s="4">
        <v>0</v>
      </c>
      <c r="J862" s="4">
        <v>0.5777835317099899</v>
      </c>
      <c r="K862" s="2"/>
    </row>
    <row r="863" spans="1:11" ht="12.75">
      <c r="A863" s="3">
        <v>200305</v>
      </c>
      <c r="B863" s="1">
        <v>2003</v>
      </c>
      <c r="C863" s="1">
        <v>5</v>
      </c>
      <c r="D863" s="1">
        <v>6</v>
      </c>
      <c r="E863" s="4">
        <v>77.83137140457819</v>
      </c>
      <c r="F863" s="4">
        <v>52.51403327486756</v>
      </c>
      <c r="G863" s="4">
        <v>65.17270233972287</v>
      </c>
      <c r="H863" s="4">
        <v>0.41291627085634985</v>
      </c>
      <c r="I863" s="4">
        <v>0.585618610579228</v>
      </c>
      <c r="J863" s="4">
        <v>0.05978249540661506</v>
      </c>
      <c r="K863" s="2"/>
    </row>
    <row r="864" spans="1:11" ht="12.75">
      <c r="A864" s="3">
        <v>200305</v>
      </c>
      <c r="B864" s="1">
        <v>2003</v>
      </c>
      <c r="C864" s="1">
        <v>5</v>
      </c>
      <c r="D864" s="1">
        <v>7</v>
      </c>
      <c r="E864" s="4">
        <v>74.07608491731906</v>
      </c>
      <c r="F864" s="4">
        <v>50.790059230098066</v>
      </c>
      <c r="G864" s="4">
        <v>62.43307207370857</v>
      </c>
      <c r="H864" s="4">
        <v>2.6864929171046636</v>
      </c>
      <c r="I864" s="4">
        <v>0.11956499081323012</v>
      </c>
      <c r="J864" s="4">
        <v>0.1447854881792924</v>
      </c>
      <c r="K864" s="2"/>
    </row>
    <row r="865" spans="1:11" ht="12.75">
      <c r="A865" s="3">
        <v>200305</v>
      </c>
      <c r="B865" s="1">
        <v>2003</v>
      </c>
      <c r="C865" s="1">
        <v>5</v>
      </c>
      <c r="D865" s="1">
        <v>8</v>
      </c>
      <c r="E865" s="4">
        <v>72.70040707664178</v>
      </c>
      <c r="F865" s="4">
        <v>53.30224621734379</v>
      </c>
      <c r="G865" s="4">
        <v>63.00132664699278</v>
      </c>
      <c r="H865" s="4">
        <v>2.237803334633676</v>
      </c>
      <c r="I865" s="4">
        <v>0.23912998162646024</v>
      </c>
      <c r="J865" s="4">
        <v>0.1269094634152152</v>
      </c>
      <c r="K865" s="2"/>
    </row>
    <row r="866" spans="1:11" ht="12.75">
      <c r="A866" s="3">
        <v>200305</v>
      </c>
      <c r="B866" s="1">
        <v>2003</v>
      </c>
      <c r="C866" s="1">
        <v>5</v>
      </c>
      <c r="D866" s="1">
        <v>9</v>
      </c>
      <c r="E866" s="4">
        <v>74.52439333073265</v>
      </c>
      <c r="F866" s="4">
        <v>55.80784910469939</v>
      </c>
      <c r="G866" s="4">
        <v>65.16612121771603</v>
      </c>
      <c r="H866" s="4">
        <v>1.034827833679264</v>
      </c>
      <c r="I866" s="4">
        <v>1.200949051395287</v>
      </c>
      <c r="J866" s="4">
        <v>0.4536219994103791</v>
      </c>
      <c r="K866" s="2"/>
    </row>
    <row r="867" spans="1:11" ht="12.75">
      <c r="A867" s="3">
        <v>200305</v>
      </c>
      <c r="B867" s="1">
        <v>2003</v>
      </c>
      <c r="C867" s="1">
        <v>5</v>
      </c>
      <c r="D867" s="1">
        <v>10</v>
      </c>
      <c r="E867" s="4">
        <v>85.73545676262398</v>
      </c>
      <c r="F867" s="4">
        <v>61.852892566905595</v>
      </c>
      <c r="G867" s="4">
        <v>73.7941746647648</v>
      </c>
      <c r="H867" s="4">
        <v>0</v>
      </c>
      <c r="I867" s="4">
        <v>8.794174664764792</v>
      </c>
      <c r="J867" s="4">
        <v>0.8163803531173972</v>
      </c>
      <c r="K867" s="2"/>
    </row>
    <row r="868" spans="1:11" ht="12.75">
      <c r="A868" s="3">
        <v>200305</v>
      </c>
      <c r="B868" s="1">
        <v>2003</v>
      </c>
      <c r="C868" s="1">
        <v>5</v>
      </c>
      <c r="D868" s="1">
        <v>11</v>
      </c>
      <c r="E868" s="4">
        <v>79.60633276654289</v>
      </c>
      <c r="F868" s="4">
        <v>46.22692363813954</v>
      </c>
      <c r="G868" s="4">
        <v>62.916628202341215</v>
      </c>
      <c r="H868" s="4">
        <v>2.0833717976587875</v>
      </c>
      <c r="I868" s="4">
        <v>0</v>
      </c>
      <c r="J868" s="4">
        <v>0.024059510019088237</v>
      </c>
      <c r="K868" s="2"/>
    </row>
    <row r="869" spans="1:11" ht="12.75">
      <c r="A869" s="3">
        <v>200305</v>
      </c>
      <c r="B869" s="1">
        <v>2003</v>
      </c>
      <c r="C869" s="1">
        <v>5</v>
      </c>
      <c r="D869" s="1">
        <v>12</v>
      </c>
      <c r="E869" s="4">
        <v>65.33801952895843</v>
      </c>
      <c r="F869" s="4">
        <v>46.41329743991376</v>
      </c>
      <c r="G869" s="4">
        <v>55.875658484436094</v>
      </c>
      <c r="H869" s="4">
        <v>9.124341515563906</v>
      </c>
      <c r="I869" s="4">
        <v>0</v>
      </c>
      <c r="J869" s="4">
        <v>0</v>
      </c>
      <c r="K869" s="2"/>
    </row>
    <row r="870" spans="1:11" ht="12.75">
      <c r="A870" s="3">
        <v>200305</v>
      </c>
      <c r="B870" s="1">
        <v>2003</v>
      </c>
      <c r="C870" s="1">
        <v>5</v>
      </c>
      <c r="D870" s="1">
        <v>13</v>
      </c>
      <c r="E870" s="4">
        <v>71.98301713176241</v>
      </c>
      <c r="F870" s="4">
        <v>49.8586756161985</v>
      </c>
      <c r="G870" s="4">
        <v>60.920846373980446</v>
      </c>
      <c r="H870" s="4">
        <v>4.079153626019553</v>
      </c>
      <c r="I870" s="4">
        <v>0</v>
      </c>
      <c r="J870" s="4">
        <v>0</v>
      </c>
      <c r="K870" s="2"/>
    </row>
    <row r="871" spans="1:11" ht="12.75">
      <c r="A871" s="3">
        <v>200305</v>
      </c>
      <c r="B871" s="1">
        <v>2003</v>
      </c>
      <c r="C871" s="1">
        <v>5</v>
      </c>
      <c r="D871" s="1">
        <v>14</v>
      </c>
      <c r="E871" s="4">
        <v>71.81836401049407</v>
      </c>
      <c r="F871" s="4">
        <v>55.077085486094774</v>
      </c>
      <c r="G871" s="4">
        <v>63.44772474829441</v>
      </c>
      <c r="H871" s="4">
        <v>1.9830781783692517</v>
      </c>
      <c r="I871" s="4">
        <v>0.4308029266636688</v>
      </c>
      <c r="J871" s="4">
        <v>0.10350416456974053</v>
      </c>
      <c r="K871" s="2"/>
    </row>
    <row r="872" spans="1:11" ht="12.75">
      <c r="A872" s="3">
        <v>200305</v>
      </c>
      <c r="B872" s="1">
        <v>2003</v>
      </c>
      <c r="C872" s="1">
        <v>5</v>
      </c>
      <c r="D872" s="1">
        <v>15</v>
      </c>
      <c r="E872" s="4">
        <v>75.40586762117752</v>
      </c>
      <c r="F872" s="4">
        <v>53.425503783400686</v>
      </c>
      <c r="G872" s="4">
        <v>64.4156857022891</v>
      </c>
      <c r="H872" s="4">
        <v>0.757558612187285</v>
      </c>
      <c r="I872" s="4">
        <v>0.1732443144763839</v>
      </c>
      <c r="J872" s="4">
        <v>0</v>
      </c>
      <c r="K872" s="2"/>
    </row>
    <row r="873" spans="1:11" ht="12.75">
      <c r="A873" s="3">
        <v>200305</v>
      </c>
      <c r="B873" s="1">
        <v>2003</v>
      </c>
      <c r="C873" s="1">
        <v>5</v>
      </c>
      <c r="D873" s="1">
        <v>16</v>
      </c>
      <c r="E873" s="4">
        <v>70.63548326578501</v>
      </c>
      <c r="F873" s="4">
        <v>54.82290230458385</v>
      </c>
      <c r="G873" s="4">
        <v>62.72919278518443</v>
      </c>
      <c r="H873" s="4">
        <v>2.45015470103541</v>
      </c>
      <c r="I873" s="4">
        <v>0.17934748621984517</v>
      </c>
      <c r="J873" s="4">
        <v>0.03586949724396903</v>
      </c>
      <c r="K873" s="2"/>
    </row>
    <row r="874" spans="1:11" ht="12.75">
      <c r="A874" s="3">
        <v>200305</v>
      </c>
      <c r="B874" s="1">
        <v>2003</v>
      </c>
      <c r="C874" s="1">
        <v>5</v>
      </c>
      <c r="D874" s="1">
        <v>17</v>
      </c>
      <c r="E874" s="4">
        <v>64.31441384834832</v>
      </c>
      <c r="F874" s="4">
        <v>55.30409250496562</v>
      </c>
      <c r="G874" s="4">
        <v>59.809253176656966</v>
      </c>
      <c r="H874" s="4">
        <v>5.3630679940084995</v>
      </c>
      <c r="I874" s="4">
        <v>0.17232117066546754</v>
      </c>
      <c r="J874" s="4">
        <v>0.33688108418773766</v>
      </c>
      <c r="K874" s="2"/>
    </row>
    <row r="875" spans="1:11" ht="12.75">
      <c r="A875" s="3">
        <v>200305</v>
      </c>
      <c r="B875" s="1">
        <v>2003</v>
      </c>
      <c r="C875" s="1">
        <v>5</v>
      </c>
      <c r="D875" s="1">
        <v>18</v>
      </c>
      <c r="E875" s="4">
        <v>73.00951433701896</v>
      </c>
      <c r="F875" s="4">
        <v>56.46420733214416</v>
      </c>
      <c r="G875" s="4">
        <v>64.73686083458156</v>
      </c>
      <c r="H875" s="4">
        <v>0.78010267741484</v>
      </c>
      <c r="I875" s="4">
        <v>0.5169635119964027</v>
      </c>
      <c r="J875" s="4">
        <v>0.0023912998162646023</v>
      </c>
      <c r="K875" s="2"/>
    </row>
    <row r="876" spans="1:11" ht="12.75">
      <c r="A876" s="3">
        <v>200305</v>
      </c>
      <c r="B876" s="1">
        <v>2003</v>
      </c>
      <c r="C876" s="1">
        <v>5</v>
      </c>
      <c r="D876" s="1">
        <v>19</v>
      </c>
      <c r="E876" s="4">
        <v>70.60075519119499</v>
      </c>
      <c r="F876" s="4">
        <v>56.133617621921985</v>
      </c>
      <c r="G876" s="4">
        <v>63.36718640655849</v>
      </c>
      <c r="H876" s="4">
        <v>1.6925960888481248</v>
      </c>
      <c r="I876" s="4">
        <v>0.05978249540661506</v>
      </c>
      <c r="J876" s="4">
        <v>0</v>
      </c>
      <c r="K876" s="2"/>
    </row>
    <row r="877" spans="1:11" ht="12.75">
      <c r="A877" s="3">
        <v>200305</v>
      </c>
      <c r="B877" s="1">
        <v>2003</v>
      </c>
      <c r="C877" s="1">
        <v>5</v>
      </c>
      <c r="D877" s="1">
        <v>20</v>
      </c>
      <c r="E877" s="4">
        <v>76.01593763121298</v>
      </c>
      <c r="F877" s="4">
        <v>50.68454687039359</v>
      </c>
      <c r="G877" s="4">
        <v>63.350242250803284</v>
      </c>
      <c r="H877" s="4">
        <v>1.950135344794213</v>
      </c>
      <c r="I877" s="4">
        <v>0.3003775955974974</v>
      </c>
      <c r="J877" s="4">
        <v>0.43475880634527364</v>
      </c>
      <c r="K877" s="2"/>
    </row>
    <row r="878" spans="1:11" ht="12.75">
      <c r="A878" s="3">
        <v>200305</v>
      </c>
      <c r="B878" s="1">
        <v>2003</v>
      </c>
      <c r="C878" s="1">
        <v>5</v>
      </c>
      <c r="D878" s="1">
        <v>21</v>
      </c>
      <c r="E878" s="4">
        <v>63.701491026148794</v>
      </c>
      <c r="F878" s="4">
        <v>44.251336325113385</v>
      </c>
      <c r="G878" s="4">
        <v>53.976413675631086</v>
      </c>
      <c r="H878" s="4">
        <v>11.023586324368912</v>
      </c>
      <c r="I878" s="4">
        <v>0</v>
      </c>
      <c r="J878" s="4">
        <v>0</v>
      </c>
      <c r="K878" s="2"/>
    </row>
    <row r="879" spans="1:11" ht="12.75">
      <c r="A879" s="3">
        <v>200305</v>
      </c>
      <c r="B879" s="1">
        <v>2003</v>
      </c>
      <c r="C879" s="1">
        <v>5</v>
      </c>
      <c r="D879" s="1">
        <v>22</v>
      </c>
      <c r="E879" s="4">
        <v>67.4999806437588</v>
      </c>
      <c r="F879" s="4">
        <v>45.32472923596449</v>
      </c>
      <c r="G879" s="4">
        <v>56.41235493986164</v>
      </c>
      <c r="H879" s="4">
        <v>8.587645060138353</v>
      </c>
      <c r="I879" s="4">
        <v>0</v>
      </c>
      <c r="J879" s="4">
        <v>0</v>
      </c>
      <c r="K879" s="2"/>
    </row>
    <row r="880" spans="1:11" ht="12.75">
      <c r="A880" s="3">
        <v>200305</v>
      </c>
      <c r="B880" s="1">
        <v>2003</v>
      </c>
      <c r="C880" s="1">
        <v>5</v>
      </c>
      <c r="D880" s="1">
        <v>23</v>
      </c>
      <c r="E880" s="4">
        <v>71.68928468266188</v>
      </c>
      <c r="F880" s="4">
        <v>48.93391481467143</v>
      </c>
      <c r="G880" s="4">
        <v>60.31159974866665</v>
      </c>
      <c r="H880" s="4">
        <v>4.688400251333348</v>
      </c>
      <c r="I880" s="4">
        <v>0</v>
      </c>
      <c r="J880" s="4">
        <v>0.006892846826618702</v>
      </c>
      <c r="K880" s="2"/>
    </row>
    <row r="881" spans="1:11" ht="12.75">
      <c r="A881" s="3">
        <v>200305</v>
      </c>
      <c r="B881" s="1">
        <v>2003</v>
      </c>
      <c r="C881" s="1">
        <v>5</v>
      </c>
      <c r="D881" s="1">
        <v>24</v>
      </c>
      <c r="E881" s="4">
        <v>72.59408771057356</v>
      </c>
      <c r="F881" s="4">
        <v>53.488536638386705</v>
      </c>
      <c r="G881" s="4">
        <v>63.04131217448014</v>
      </c>
      <c r="H881" s="4">
        <v>2.3051764544726314</v>
      </c>
      <c r="I881" s="4">
        <v>0.3464886289527678</v>
      </c>
      <c r="J881" s="4">
        <v>0.009623804007635293</v>
      </c>
      <c r="K881" s="2"/>
    </row>
    <row r="882" spans="1:11" ht="12.75">
      <c r="A882" s="3">
        <v>200305</v>
      </c>
      <c r="B882" s="1">
        <v>2003</v>
      </c>
      <c r="C882" s="1">
        <v>5</v>
      </c>
      <c r="D882" s="1">
        <v>25</v>
      </c>
      <c r="E882" s="4">
        <v>67.64697193940603</v>
      </c>
      <c r="F882" s="4">
        <v>50.80411186120682</v>
      </c>
      <c r="G882" s="4">
        <v>59.225541900306425</v>
      </c>
      <c r="H882" s="4">
        <v>5.774458099693575</v>
      </c>
      <c r="I882" s="4">
        <v>0</v>
      </c>
      <c r="J882" s="4">
        <v>0.06643830272565654</v>
      </c>
      <c r="K882" s="2"/>
    </row>
    <row r="883" spans="1:11" ht="12.75">
      <c r="A883" s="3">
        <v>200305</v>
      </c>
      <c r="B883" s="1">
        <v>2003</v>
      </c>
      <c r="C883" s="1">
        <v>5</v>
      </c>
      <c r="D883" s="1">
        <v>26</v>
      </c>
      <c r="E883" s="4">
        <v>71.79479704236634</v>
      </c>
      <c r="F883" s="4">
        <v>45.12498176046502</v>
      </c>
      <c r="G883" s="4">
        <v>58.45988940141569</v>
      </c>
      <c r="H883" s="4">
        <v>6.540110598584315</v>
      </c>
      <c r="I883" s="4">
        <v>0</v>
      </c>
      <c r="J883" s="4">
        <v>0</v>
      </c>
      <c r="K883" s="2"/>
    </row>
    <row r="884" spans="1:11" ht="12.75">
      <c r="A884" s="3">
        <v>200305</v>
      </c>
      <c r="B884" s="1">
        <v>2003</v>
      </c>
      <c r="C884" s="1">
        <v>5</v>
      </c>
      <c r="D884" s="1">
        <v>27</v>
      </c>
      <c r="E884" s="4">
        <v>77.08852949146687</v>
      </c>
      <c r="F884" s="4">
        <v>51.0055001503831</v>
      </c>
      <c r="G884" s="4">
        <v>64.04701482092499</v>
      </c>
      <c r="H884" s="4">
        <v>1.443570601145294</v>
      </c>
      <c r="I884" s="4">
        <v>0.4905854220702839</v>
      </c>
      <c r="J884" s="4">
        <v>0</v>
      </c>
      <c r="K884" s="2"/>
    </row>
    <row r="885" spans="1:11" ht="12.75">
      <c r="A885" s="3">
        <v>200305</v>
      </c>
      <c r="B885" s="1">
        <v>2003</v>
      </c>
      <c r="C885" s="1">
        <v>5</v>
      </c>
      <c r="D885" s="1">
        <v>28</v>
      </c>
      <c r="E885" s="4">
        <v>81.45015470103542</v>
      </c>
      <c r="F885" s="4">
        <v>52.73425071990327</v>
      </c>
      <c r="G885" s="4">
        <v>67.09220271046934</v>
      </c>
      <c r="H885" s="4">
        <v>0.24059510019088234</v>
      </c>
      <c r="I885" s="4">
        <v>2.3327978106602263</v>
      </c>
      <c r="J885" s="4">
        <v>0</v>
      </c>
      <c r="K885" s="2"/>
    </row>
    <row r="886" spans="1:11" ht="12.75">
      <c r="A886" s="3">
        <v>200305</v>
      </c>
      <c r="B886" s="1">
        <v>2003</v>
      </c>
      <c r="C886" s="1">
        <v>5</v>
      </c>
      <c r="D886" s="1">
        <v>29</v>
      </c>
      <c r="E886" s="4">
        <v>83</v>
      </c>
      <c r="F886" s="4">
        <v>54.19187395215732</v>
      </c>
      <c r="G886" s="4">
        <v>68.59593697607866</v>
      </c>
      <c r="H886" s="4">
        <v>0</v>
      </c>
      <c r="I886" s="4">
        <v>3.5959369760786637</v>
      </c>
      <c r="J886" s="4">
        <v>0</v>
      </c>
      <c r="K886" s="2"/>
    </row>
    <row r="887" spans="1:11" ht="12.75">
      <c r="A887" s="3">
        <v>200305</v>
      </c>
      <c r="B887" s="1">
        <v>2003</v>
      </c>
      <c r="C887" s="1">
        <v>5</v>
      </c>
      <c r="D887" s="1">
        <v>30</v>
      </c>
      <c r="E887" s="4">
        <v>83.89737916494198</v>
      </c>
      <c r="F887" s="4">
        <v>56.70221465178122</v>
      </c>
      <c r="G887" s="4">
        <v>70.2997969083616</v>
      </c>
      <c r="H887" s="4">
        <v>0</v>
      </c>
      <c r="I887" s="4">
        <v>5.299796908361598</v>
      </c>
      <c r="J887" s="4">
        <v>0.17112284066240036</v>
      </c>
      <c r="K887" s="2"/>
    </row>
    <row r="888" spans="1:11" ht="12.75">
      <c r="A888" s="3">
        <v>200305</v>
      </c>
      <c r="B888" s="1">
        <v>2003</v>
      </c>
      <c r="C888" s="1">
        <v>5</v>
      </c>
      <c r="D888" s="1">
        <v>31</v>
      </c>
      <c r="E888" s="4">
        <v>84.33323704844122</v>
      </c>
      <c r="F888" s="4">
        <v>56.34171210420209</v>
      </c>
      <c r="G888" s="4">
        <v>70.33747457632165</v>
      </c>
      <c r="H888" s="4">
        <v>0</v>
      </c>
      <c r="I888" s="4">
        <v>5.337474576321659</v>
      </c>
      <c r="J888" s="4">
        <v>0</v>
      </c>
      <c r="K888" s="2"/>
    </row>
    <row r="889" spans="1:11" ht="12.75">
      <c r="A889" s="3">
        <v>200306</v>
      </c>
      <c r="B889" s="1">
        <v>2003</v>
      </c>
      <c r="C889" s="1">
        <v>6</v>
      </c>
      <c r="D889" s="1">
        <v>1</v>
      </c>
      <c r="E889" s="4">
        <v>71.61404548418892</v>
      </c>
      <c r="F889" s="4">
        <v>49.848315560333404</v>
      </c>
      <c r="G889" s="4">
        <v>60.73118052226117</v>
      </c>
      <c r="H889" s="4">
        <v>4.268819477738834</v>
      </c>
      <c r="I889" s="4">
        <v>0</v>
      </c>
      <c r="J889" s="4">
        <v>0</v>
      </c>
      <c r="K889" s="2"/>
    </row>
    <row r="890" spans="1:11" ht="12.75">
      <c r="A890" s="3">
        <v>200306</v>
      </c>
      <c r="B890" s="1">
        <v>2003</v>
      </c>
      <c r="C890" s="1">
        <v>6</v>
      </c>
      <c r="D890" s="1">
        <v>2</v>
      </c>
      <c r="E890" s="4">
        <v>69.46316209511954</v>
      </c>
      <c r="F890" s="4">
        <v>52.449070751528396</v>
      </c>
      <c r="G890" s="4">
        <v>60.95611642332398</v>
      </c>
      <c r="H890" s="4">
        <v>4.043883576676027</v>
      </c>
      <c r="I890" s="4">
        <v>0</v>
      </c>
      <c r="J890" s="4">
        <v>0.23219925612476133</v>
      </c>
      <c r="K890" s="2"/>
    </row>
    <row r="891" spans="1:11" ht="12.75">
      <c r="A891" s="3">
        <v>200306</v>
      </c>
      <c r="B891" s="1">
        <v>2003</v>
      </c>
      <c r="C891" s="1">
        <v>6</v>
      </c>
      <c r="D891" s="1">
        <v>3</v>
      </c>
      <c r="E891" s="4">
        <v>59.17790470177988</v>
      </c>
      <c r="F891" s="4">
        <v>51.423657495778855</v>
      </c>
      <c r="G891" s="4">
        <v>55.30078109877937</v>
      </c>
      <c r="H891" s="4">
        <v>9.699218901220636</v>
      </c>
      <c r="I891" s="4">
        <v>0</v>
      </c>
      <c r="J891" s="4">
        <v>0.8871684499224262</v>
      </c>
      <c r="K891" s="2"/>
    </row>
    <row r="892" spans="1:11" ht="12.75">
      <c r="A892" s="3">
        <v>200306</v>
      </c>
      <c r="B892" s="1">
        <v>2003</v>
      </c>
      <c r="C892" s="1">
        <v>6</v>
      </c>
      <c r="D892" s="1">
        <v>4</v>
      </c>
      <c r="E892" s="4">
        <v>63.30698402961207</v>
      </c>
      <c r="F892" s="4">
        <v>46.623238209815696</v>
      </c>
      <c r="G892" s="4">
        <v>54.96511111971388</v>
      </c>
      <c r="H892" s="4">
        <v>10.034888880286115</v>
      </c>
      <c r="I892" s="4">
        <v>0</v>
      </c>
      <c r="J892" s="4">
        <v>0.0017232117066546754</v>
      </c>
      <c r="K892" s="2"/>
    </row>
    <row r="893" spans="1:11" ht="12.75">
      <c r="A893" s="3">
        <v>200306</v>
      </c>
      <c r="B893" s="1">
        <v>2003</v>
      </c>
      <c r="C893" s="1">
        <v>6</v>
      </c>
      <c r="D893" s="1">
        <v>5</v>
      </c>
      <c r="E893" s="4">
        <v>72.14128567131911</v>
      </c>
      <c r="F893" s="4">
        <v>49.7069911765319</v>
      </c>
      <c r="G893" s="4">
        <v>60.9241384239255</v>
      </c>
      <c r="H893" s="4">
        <v>4.334343332072697</v>
      </c>
      <c r="I893" s="4">
        <v>0.25848175599820133</v>
      </c>
      <c r="J893" s="4">
        <v>0</v>
      </c>
      <c r="K893" s="2"/>
    </row>
    <row r="894" spans="1:11" ht="12.75">
      <c r="A894" s="3">
        <v>200306</v>
      </c>
      <c r="B894" s="1">
        <v>2003</v>
      </c>
      <c r="C894" s="1">
        <v>6</v>
      </c>
      <c r="D894" s="1">
        <v>6</v>
      </c>
      <c r="E894" s="4">
        <v>74.62616844694455</v>
      </c>
      <c r="F894" s="4">
        <v>56.98008689463356</v>
      </c>
      <c r="G894" s="4">
        <v>65.80312767078905</v>
      </c>
      <c r="H894" s="4">
        <v>0.24059510019088234</v>
      </c>
      <c r="I894" s="4">
        <v>1.043722770979932</v>
      </c>
      <c r="J894" s="4">
        <v>0.9042547698245134</v>
      </c>
      <c r="K894" s="2"/>
    </row>
    <row r="895" spans="1:11" ht="12.75">
      <c r="A895" s="3">
        <v>200306</v>
      </c>
      <c r="B895" s="1">
        <v>2003</v>
      </c>
      <c r="C895" s="1">
        <v>6</v>
      </c>
      <c r="D895" s="1">
        <v>7</v>
      </c>
      <c r="E895" s="4">
        <v>74.82952511695636</v>
      </c>
      <c r="F895" s="4">
        <v>52.278595868484764</v>
      </c>
      <c r="G895" s="4">
        <v>63.554060492720566</v>
      </c>
      <c r="H895" s="4">
        <v>1.5655044980926658</v>
      </c>
      <c r="I895" s="4">
        <v>0.11956499081323012</v>
      </c>
      <c r="J895" s="4">
        <v>0.06236309926178274</v>
      </c>
      <c r="K895" s="2"/>
    </row>
    <row r="896" spans="1:11" ht="12.75">
      <c r="A896" s="3">
        <v>200306</v>
      </c>
      <c r="B896" s="1">
        <v>2003</v>
      </c>
      <c r="C896" s="1">
        <v>6</v>
      </c>
      <c r="D896" s="1">
        <v>8</v>
      </c>
      <c r="E896" s="4">
        <v>75.31729941722824</v>
      </c>
      <c r="F896" s="4">
        <v>50.46789990738783</v>
      </c>
      <c r="G896" s="4">
        <v>62.892599662308044</v>
      </c>
      <c r="H896" s="4">
        <v>2.1074003376919617</v>
      </c>
      <c r="I896" s="4">
        <v>0</v>
      </c>
      <c r="J896" s="4">
        <v>0.003446423413309351</v>
      </c>
      <c r="K896" s="2"/>
    </row>
    <row r="897" spans="1:11" ht="12.75">
      <c r="A897" s="3">
        <v>200306</v>
      </c>
      <c r="B897" s="1">
        <v>2003</v>
      </c>
      <c r="C897" s="1">
        <v>6</v>
      </c>
      <c r="D897" s="1">
        <v>9</v>
      </c>
      <c r="E897" s="4">
        <v>76.12430280308152</v>
      </c>
      <c r="F897" s="4">
        <v>53.612961534681915</v>
      </c>
      <c r="G897" s="4">
        <v>64.86863216888172</v>
      </c>
      <c r="H897" s="4">
        <v>0.7081138385213024</v>
      </c>
      <c r="I897" s="4">
        <v>0.5767460074030177</v>
      </c>
      <c r="J897" s="4">
        <v>0</v>
      </c>
      <c r="K897" s="2"/>
    </row>
    <row r="898" spans="1:11" ht="12.75">
      <c r="A898" s="3">
        <v>200306</v>
      </c>
      <c r="B898" s="1">
        <v>2003</v>
      </c>
      <c r="C898" s="1">
        <v>6</v>
      </c>
      <c r="D898" s="1">
        <v>10</v>
      </c>
      <c r="E898" s="4">
        <v>83.17232117066547</v>
      </c>
      <c r="F898" s="4">
        <v>59.63175197805896</v>
      </c>
      <c r="G898" s="4">
        <v>71.40203657436221</v>
      </c>
      <c r="H898" s="4">
        <v>0</v>
      </c>
      <c r="I898" s="4">
        <v>6.402036574362212</v>
      </c>
      <c r="J898" s="4">
        <v>0.3620947622011322</v>
      </c>
      <c r="K898" s="2"/>
    </row>
    <row r="899" spans="1:11" ht="12.75">
      <c r="A899" s="3">
        <v>200306</v>
      </c>
      <c r="B899" s="1">
        <v>2003</v>
      </c>
      <c r="C899" s="1">
        <v>6</v>
      </c>
      <c r="D899" s="1">
        <v>11</v>
      </c>
      <c r="E899" s="4">
        <v>82.18637380177421</v>
      </c>
      <c r="F899" s="4">
        <v>64.06496252333916</v>
      </c>
      <c r="G899" s="4">
        <v>73.12566816255668</v>
      </c>
      <c r="H899" s="4">
        <v>0</v>
      </c>
      <c r="I899" s="4">
        <v>8.12566816255669</v>
      </c>
      <c r="J899" s="4">
        <v>0.3331109648639554</v>
      </c>
      <c r="K899" s="2"/>
    </row>
    <row r="900" spans="1:11" ht="12.75">
      <c r="A900" s="3">
        <v>200306</v>
      </c>
      <c r="B900" s="1">
        <v>2003</v>
      </c>
      <c r="C900" s="1">
        <v>6</v>
      </c>
      <c r="D900" s="1">
        <v>12</v>
      </c>
      <c r="E900" s="4">
        <v>77.3926219964325</v>
      </c>
      <c r="F900" s="4">
        <v>63.22214711338886</v>
      </c>
      <c r="G900" s="4">
        <v>70.30738455491067</v>
      </c>
      <c r="H900" s="4">
        <v>0</v>
      </c>
      <c r="I900" s="4">
        <v>5.307384554910678</v>
      </c>
      <c r="J900" s="4">
        <v>0</v>
      </c>
      <c r="K900" s="2"/>
    </row>
    <row r="901" spans="1:11" ht="12.75">
      <c r="A901" s="3">
        <v>200306</v>
      </c>
      <c r="B901" s="1">
        <v>2003</v>
      </c>
      <c r="C901" s="1">
        <v>6</v>
      </c>
      <c r="D901" s="1">
        <v>13</v>
      </c>
      <c r="E901" s="4">
        <v>79.4331718327978</v>
      </c>
      <c r="F901" s="4">
        <v>63.63837479043146</v>
      </c>
      <c r="G901" s="4">
        <v>71.53577331161463</v>
      </c>
      <c r="H901" s="4">
        <v>0</v>
      </c>
      <c r="I901" s="4">
        <v>6.535773311614638</v>
      </c>
      <c r="J901" s="4">
        <v>0.29756337680050265</v>
      </c>
      <c r="K901" s="2"/>
    </row>
    <row r="902" spans="1:11" ht="12.75">
      <c r="A902" s="3">
        <v>200306</v>
      </c>
      <c r="B902" s="1">
        <v>2003</v>
      </c>
      <c r="C902" s="1">
        <v>6</v>
      </c>
      <c r="D902" s="1">
        <v>14</v>
      </c>
      <c r="E902" s="4">
        <v>82.74388715013595</v>
      </c>
      <c r="F902" s="4">
        <v>61.34171210420209</v>
      </c>
      <c r="G902" s="4">
        <v>72.04279962716902</v>
      </c>
      <c r="H902" s="4">
        <v>0</v>
      </c>
      <c r="I902" s="4">
        <v>7.042799627169016</v>
      </c>
      <c r="J902" s="4">
        <v>0.04538472762790753</v>
      </c>
      <c r="K902" s="2"/>
    </row>
    <row r="903" spans="1:11" ht="12.75">
      <c r="A903" s="3">
        <v>200306</v>
      </c>
      <c r="B903" s="1">
        <v>2003</v>
      </c>
      <c r="C903" s="1">
        <v>6</v>
      </c>
      <c r="D903" s="1">
        <v>15</v>
      </c>
      <c r="E903" s="4">
        <v>83.75609349362287</v>
      </c>
      <c r="F903" s="4">
        <v>63.07523919847294</v>
      </c>
      <c r="G903" s="4">
        <v>73.4156663460479</v>
      </c>
      <c r="H903" s="4">
        <v>0</v>
      </c>
      <c r="I903" s="4">
        <v>8.415666346047903</v>
      </c>
      <c r="J903" s="4">
        <v>0</v>
      </c>
      <c r="K903" s="2"/>
    </row>
    <row r="904" spans="1:11" ht="12.75">
      <c r="A904" s="3">
        <v>200306</v>
      </c>
      <c r="B904" s="1">
        <v>2003</v>
      </c>
      <c r="C904" s="1">
        <v>6</v>
      </c>
      <c r="D904" s="1">
        <v>16</v>
      </c>
      <c r="E904" s="4">
        <v>84.1177187031914</v>
      </c>
      <c r="F904" s="4">
        <v>61.5394465306171</v>
      </c>
      <c r="G904" s="4">
        <v>72.82858261690424</v>
      </c>
      <c r="H904" s="4">
        <v>0</v>
      </c>
      <c r="I904" s="4">
        <v>7.828582616904252</v>
      </c>
      <c r="J904" s="4">
        <v>0</v>
      </c>
      <c r="K904" s="2"/>
    </row>
    <row r="905" spans="1:11" ht="12.75">
      <c r="A905" s="3">
        <v>200306</v>
      </c>
      <c r="B905" s="1">
        <v>2003</v>
      </c>
      <c r="C905" s="1">
        <v>6</v>
      </c>
      <c r="D905" s="1">
        <v>17</v>
      </c>
      <c r="E905" s="4">
        <v>84.1177187031914</v>
      </c>
      <c r="F905" s="4">
        <v>61.01027667513378</v>
      </c>
      <c r="G905" s="4">
        <v>72.56399768916259</v>
      </c>
      <c r="H905" s="4">
        <v>0</v>
      </c>
      <c r="I905" s="4">
        <v>7.56399768916259</v>
      </c>
      <c r="J905" s="4">
        <v>0</v>
      </c>
      <c r="K905" s="2"/>
    </row>
    <row r="906" spans="1:11" ht="12.75">
      <c r="A906" s="3">
        <v>200306</v>
      </c>
      <c r="B906" s="1">
        <v>2003</v>
      </c>
      <c r="C906" s="1">
        <v>6</v>
      </c>
      <c r="D906" s="1">
        <v>18</v>
      </c>
      <c r="E906" s="4">
        <v>85.39739852118316</v>
      </c>
      <c r="F906" s="4">
        <v>61.86236819144216</v>
      </c>
      <c r="G906" s="4">
        <v>73.62988335631266</v>
      </c>
      <c r="H906" s="4">
        <v>0</v>
      </c>
      <c r="I906" s="4">
        <v>8.629883356312666</v>
      </c>
      <c r="J906" s="4">
        <v>0</v>
      </c>
      <c r="K906" s="2"/>
    </row>
    <row r="907" spans="1:11" ht="12.75">
      <c r="A907" s="3">
        <v>200306</v>
      </c>
      <c r="B907" s="1">
        <v>2003</v>
      </c>
      <c r="C907" s="1">
        <v>6</v>
      </c>
      <c r="D907" s="1">
        <v>19</v>
      </c>
      <c r="E907" s="4">
        <v>85.1741674582873</v>
      </c>
      <c r="F907" s="4">
        <v>65.50182693138063</v>
      </c>
      <c r="G907" s="4">
        <v>75.33799719483396</v>
      </c>
      <c r="H907" s="4">
        <v>0</v>
      </c>
      <c r="I907" s="4">
        <v>10.337997194833967</v>
      </c>
      <c r="J907" s="4">
        <v>0.0017232117066546754</v>
      </c>
      <c r="K907" s="2"/>
    </row>
    <row r="908" spans="1:11" ht="12.75">
      <c r="A908" s="3">
        <v>200306</v>
      </c>
      <c r="B908" s="1">
        <v>2003</v>
      </c>
      <c r="C908" s="1">
        <v>6</v>
      </c>
      <c r="D908" s="1">
        <v>20</v>
      </c>
      <c r="E908" s="4">
        <v>80.97458674425044</v>
      </c>
      <c r="F908" s="4">
        <v>57.23250716925395</v>
      </c>
      <c r="G908" s="4">
        <v>69.1035469567522</v>
      </c>
      <c r="H908" s="4">
        <v>0</v>
      </c>
      <c r="I908" s="4">
        <v>4.103546956752202</v>
      </c>
      <c r="J908" s="4">
        <v>0</v>
      </c>
      <c r="K908" s="2"/>
    </row>
    <row r="909" spans="1:11" ht="12.75">
      <c r="A909" s="3">
        <v>200306</v>
      </c>
      <c r="B909" s="1">
        <v>2003</v>
      </c>
      <c r="C909" s="1">
        <v>6</v>
      </c>
      <c r="D909" s="1">
        <v>21</v>
      </c>
      <c r="E909" s="4">
        <v>80.15533830242788</v>
      </c>
      <c r="F909" s="4">
        <v>57.84353903558272</v>
      </c>
      <c r="G909" s="4">
        <v>68.99943866900529</v>
      </c>
      <c r="H909" s="4">
        <v>0</v>
      </c>
      <c r="I909" s="4">
        <v>3.9994386690052974</v>
      </c>
      <c r="J909" s="4">
        <v>0</v>
      </c>
      <c r="K909" s="2"/>
    </row>
    <row r="910" spans="1:11" ht="12.75">
      <c r="A910" s="3">
        <v>200306</v>
      </c>
      <c r="B910" s="1">
        <v>2003</v>
      </c>
      <c r="C910" s="1">
        <v>6</v>
      </c>
      <c r="D910" s="1">
        <v>22</v>
      </c>
      <c r="E910" s="4">
        <v>80.91805460842323</v>
      </c>
      <c r="F910" s="4">
        <v>62.26819710013728</v>
      </c>
      <c r="G910" s="4">
        <v>71.59312585428026</v>
      </c>
      <c r="H910" s="4">
        <v>0</v>
      </c>
      <c r="I910" s="4">
        <v>6.59312585428026</v>
      </c>
      <c r="J910" s="4">
        <v>0.011956499081323013</v>
      </c>
      <c r="K910" s="2"/>
    </row>
    <row r="911" spans="1:11" ht="12.75">
      <c r="A911" s="3">
        <v>200306</v>
      </c>
      <c r="B911" s="1">
        <v>2003</v>
      </c>
      <c r="C911" s="1">
        <v>6</v>
      </c>
      <c r="D911" s="1">
        <v>23</v>
      </c>
      <c r="E911" s="4">
        <v>85.39446828405433</v>
      </c>
      <c r="F911" s="4">
        <v>67.66756400215598</v>
      </c>
      <c r="G911" s="4">
        <v>76.53101614310515</v>
      </c>
      <c r="H911" s="4">
        <v>0</v>
      </c>
      <c r="I911" s="4">
        <v>11.531016143105159</v>
      </c>
      <c r="J911" s="4">
        <v>0.037279495189229586</v>
      </c>
      <c r="K911" s="2"/>
    </row>
    <row r="912" spans="1:11" ht="12.75">
      <c r="A912" s="3">
        <v>200306</v>
      </c>
      <c r="B912" s="1">
        <v>2003</v>
      </c>
      <c r="C912" s="1">
        <v>6</v>
      </c>
      <c r="D912" s="1">
        <v>24</v>
      </c>
      <c r="E912" s="4">
        <v>89.1177187031914</v>
      </c>
      <c r="F912" s="4">
        <v>70.45758451977166</v>
      </c>
      <c r="G912" s="4">
        <v>79.78765161148152</v>
      </c>
      <c r="H912" s="4">
        <v>0</v>
      </c>
      <c r="I912" s="4">
        <v>14.787651611481527</v>
      </c>
      <c r="J912" s="4">
        <v>0.2102318282118704</v>
      </c>
      <c r="K912" s="2"/>
    </row>
    <row r="913" spans="1:11" ht="12.75">
      <c r="A913" s="3">
        <v>200306</v>
      </c>
      <c r="B913" s="1">
        <v>2003</v>
      </c>
      <c r="C913" s="1">
        <v>6</v>
      </c>
      <c r="D913" s="1">
        <v>25</v>
      </c>
      <c r="E913" s="4">
        <v>91.88412758443044</v>
      </c>
      <c r="F913" s="4">
        <v>71.40855962764547</v>
      </c>
      <c r="G913" s="4">
        <v>81.64634360603796</v>
      </c>
      <c r="H913" s="4">
        <v>0</v>
      </c>
      <c r="I913" s="4">
        <v>16.64634360603796</v>
      </c>
      <c r="J913" s="4">
        <v>0</v>
      </c>
      <c r="K913" s="2"/>
    </row>
    <row r="914" spans="1:11" ht="12.75">
      <c r="A914" s="3">
        <v>200306</v>
      </c>
      <c r="B914" s="1">
        <v>2003</v>
      </c>
      <c r="C914" s="1">
        <v>6</v>
      </c>
      <c r="D914" s="1">
        <v>26</v>
      </c>
      <c r="E914" s="4">
        <v>87.38414694067163</v>
      </c>
      <c r="F914" s="4">
        <v>59.16573707077535</v>
      </c>
      <c r="G914" s="4">
        <v>73.27494200572349</v>
      </c>
      <c r="H914" s="4">
        <v>0</v>
      </c>
      <c r="I914" s="4">
        <v>8.274942005723492</v>
      </c>
      <c r="J914" s="4">
        <v>0.717325831052771</v>
      </c>
      <c r="K914" s="2"/>
    </row>
    <row r="915" spans="1:11" ht="12.75">
      <c r="A915" s="3">
        <v>200306</v>
      </c>
      <c r="B915" s="1">
        <v>2003</v>
      </c>
      <c r="C915" s="1">
        <v>6</v>
      </c>
      <c r="D915" s="1">
        <v>27</v>
      </c>
      <c r="E915" s="4">
        <v>78.06970033560744</v>
      </c>
      <c r="F915" s="4">
        <v>56.90107174018564</v>
      </c>
      <c r="G915" s="4">
        <v>67.48538603789655</v>
      </c>
      <c r="H915" s="4">
        <v>0</v>
      </c>
      <c r="I915" s="4">
        <v>2.485386037896542</v>
      </c>
      <c r="J915" s="4">
        <v>0</v>
      </c>
      <c r="K915" s="2"/>
    </row>
    <row r="916" spans="1:11" ht="12.75">
      <c r="A916" s="3">
        <v>200306</v>
      </c>
      <c r="B916" s="1">
        <v>2003</v>
      </c>
      <c r="C916" s="1">
        <v>6</v>
      </c>
      <c r="D916" s="1">
        <v>28</v>
      </c>
      <c r="E916" s="4">
        <v>83.74573343775776</v>
      </c>
      <c r="F916" s="4">
        <v>61.165614977561646</v>
      </c>
      <c r="G916" s="4">
        <v>72.45567420765971</v>
      </c>
      <c r="H916" s="4">
        <v>0</v>
      </c>
      <c r="I916" s="4">
        <v>7.45567420765971</v>
      </c>
      <c r="J916" s="4">
        <v>0.007984896176100105</v>
      </c>
      <c r="K916" s="2"/>
    </row>
    <row r="917" spans="1:11" ht="12.75">
      <c r="A917" s="3">
        <v>200306</v>
      </c>
      <c r="B917" s="1">
        <v>2003</v>
      </c>
      <c r="C917" s="1">
        <v>6</v>
      </c>
      <c r="D917" s="1">
        <v>29</v>
      </c>
      <c r="E917" s="4">
        <v>84.45569356390091</v>
      </c>
      <c r="F917" s="4">
        <v>64.66378804618101</v>
      </c>
      <c r="G917" s="4">
        <v>74.55974080504096</v>
      </c>
      <c r="H917" s="4">
        <v>0</v>
      </c>
      <c r="I917" s="4">
        <v>9.55974080504096</v>
      </c>
      <c r="J917" s="4">
        <v>0.0017232117066546754</v>
      </c>
      <c r="K917" s="2"/>
    </row>
    <row r="918" spans="1:11" ht="12.75">
      <c r="A918" s="3">
        <v>200306</v>
      </c>
      <c r="B918" s="1">
        <v>2003</v>
      </c>
      <c r="C918" s="1">
        <v>6</v>
      </c>
      <c r="D918" s="1">
        <v>30</v>
      </c>
      <c r="E918" s="4">
        <v>82.96972683876847</v>
      </c>
      <c r="F918" s="4">
        <v>63.848315560333404</v>
      </c>
      <c r="G918" s="4">
        <v>73.40902119955093</v>
      </c>
      <c r="H918" s="4">
        <v>0</v>
      </c>
      <c r="I918" s="4">
        <v>8.409021199550935</v>
      </c>
      <c r="J918" s="4">
        <v>0.30714834921041423</v>
      </c>
      <c r="K918" s="2"/>
    </row>
    <row r="919" spans="1:11" ht="12.75">
      <c r="A919" s="3">
        <v>200307</v>
      </c>
      <c r="B919" s="1">
        <v>2003</v>
      </c>
      <c r="C919" s="1">
        <v>7</v>
      </c>
      <c r="D919" s="1">
        <v>1</v>
      </c>
      <c r="E919" s="4">
        <v>84.34464234133094</v>
      </c>
      <c r="F919" s="4">
        <v>64.92841466428833</v>
      </c>
      <c r="G919" s="4">
        <v>74.63652850280963</v>
      </c>
      <c r="H919" s="4">
        <v>0</v>
      </c>
      <c r="I919" s="4">
        <v>9.636528502809632</v>
      </c>
      <c r="J919" s="4">
        <v>0.003446423413309351</v>
      </c>
      <c r="K919" s="2"/>
    </row>
    <row r="920" spans="1:11" ht="12.75">
      <c r="A920" s="3">
        <v>200307</v>
      </c>
      <c r="B920" s="1">
        <v>2003</v>
      </c>
      <c r="C920" s="1">
        <v>7</v>
      </c>
      <c r="D920" s="1">
        <v>2</v>
      </c>
      <c r="E920" s="4">
        <v>85.84939950984042</v>
      </c>
      <c r="F920" s="4">
        <v>65.97081078827549</v>
      </c>
      <c r="G920" s="4">
        <v>75.91010514905796</v>
      </c>
      <c r="H920" s="4">
        <v>0</v>
      </c>
      <c r="I920" s="4">
        <v>10.910105149057946</v>
      </c>
      <c r="J920" s="4">
        <v>0</v>
      </c>
      <c r="K920" s="2"/>
    </row>
    <row r="921" spans="1:11" ht="12.75">
      <c r="A921" s="3">
        <v>200307</v>
      </c>
      <c r="B921" s="1">
        <v>2003</v>
      </c>
      <c r="C921" s="1">
        <v>7</v>
      </c>
      <c r="D921" s="1">
        <v>3</v>
      </c>
      <c r="E921" s="4">
        <v>90.75424720600103</v>
      </c>
      <c r="F921" s="4">
        <v>67.83317897971764</v>
      </c>
      <c r="G921" s="4">
        <v>79.29371309285933</v>
      </c>
      <c r="H921" s="4">
        <v>0</v>
      </c>
      <c r="I921" s="4">
        <v>14.293713092859335</v>
      </c>
      <c r="J921" s="4">
        <v>0</v>
      </c>
      <c r="K921" s="2"/>
    </row>
    <row r="922" spans="1:11" ht="12.75">
      <c r="A922" s="3">
        <v>200307</v>
      </c>
      <c r="B922" s="1">
        <v>2003</v>
      </c>
      <c r="C922" s="1">
        <v>7</v>
      </c>
      <c r="D922" s="1">
        <v>4</v>
      </c>
      <c r="E922" s="4">
        <v>94.34648862895277</v>
      </c>
      <c r="F922" s="4">
        <v>71.43208788329079</v>
      </c>
      <c r="G922" s="4">
        <v>82.88928825612177</v>
      </c>
      <c r="H922" s="4">
        <v>0</v>
      </c>
      <c r="I922" s="4">
        <v>17.889288256121784</v>
      </c>
      <c r="J922" s="4">
        <v>0</v>
      </c>
      <c r="K922" s="2"/>
    </row>
    <row r="923" spans="1:11" ht="12.75">
      <c r="A923" s="3">
        <v>200307</v>
      </c>
      <c r="B923" s="1">
        <v>2003</v>
      </c>
      <c r="C923" s="1">
        <v>7</v>
      </c>
      <c r="D923" s="1">
        <v>5</v>
      </c>
      <c r="E923" s="4">
        <v>94.05460246747407</v>
      </c>
      <c r="F923" s="4">
        <v>72.06680881096099</v>
      </c>
      <c r="G923" s="4">
        <v>83.06070563921753</v>
      </c>
      <c r="H923" s="4">
        <v>0</v>
      </c>
      <c r="I923" s="4">
        <v>18.06070563921753</v>
      </c>
      <c r="J923" s="4">
        <v>0</v>
      </c>
      <c r="K923" s="2"/>
    </row>
    <row r="924" spans="1:11" ht="12.75">
      <c r="A924" s="3">
        <v>200307</v>
      </c>
      <c r="B924" s="1">
        <v>2003</v>
      </c>
      <c r="C924" s="1">
        <v>7</v>
      </c>
      <c r="D924" s="1">
        <v>6</v>
      </c>
      <c r="E924" s="4">
        <v>93.96422668838537</v>
      </c>
      <c r="F924" s="4">
        <v>72.52916985548333</v>
      </c>
      <c r="G924" s="4">
        <v>83.24669827193433</v>
      </c>
      <c r="H924" s="4">
        <v>0</v>
      </c>
      <c r="I924" s="4">
        <v>18.246698271934342</v>
      </c>
      <c r="J924" s="4">
        <v>0</v>
      </c>
      <c r="K924" s="2"/>
    </row>
    <row r="925" spans="1:11" ht="12.75">
      <c r="A925" s="3">
        <v>200307</v>
      </c>
      <c r="B925" s="1">
        <v>2003</v>
      </c>
      <c r="C925" s="1">
        <v>7</v>
      </c>
      <c r="D925" s="1">
        <v>7</v>
      </c>
      <c r="E925" s="4">
        <v>90.9162083208014</v>
      </c>
      <c r="F925" s="4">
        <v>74.65351137104723</v>
      </c>
      <c r="G925" s="4">
        <v>82.78485984592433</v>
      </c>
      <c r="H925" s="4">
        <v>0</v>
      </c>
      <c r="I925" s="4">
        <v>17.78485984592432</v>
      </c>
      <c r="J925" s="4">
        <v>0</v>
      </c>
      <c r="K925" s="2"/>
    </row>
    <row r="926" spans="1:11" ht="12.75">
      <c r="A926" s="3">
        <v>200307</v>
      </c>
      <c r="B926" s="1">
        <v>2003</v>
      </c>
      <c r="C926" s="1">
        <v>7</v>
      </c>
      <c r="D926" s="1">
        <v>8</v>
      </c>
      <c r="E926" s="4">
        <v>93.05275617985224</v>
      </c>
      <c r="F926" s="4">
        <v>76.17232117066547</v>
      </c>
      <c r="G926" s="4">
        <v>84.61253867525886</v>
      </c>
      <c r="H926" s="4">
        <v>0</v>
      </c>
      <c r="I926" s="4">
        <v>19.612538675258854</v>
      </c>
      <c r="J926" s="4">
        <v>0</v>
      </c>
      <c r="K926" s="2"/>
    </row>
    <row r="927" spans="1:11" ht="12.75">
      <c r="A927" s="3">
        <v>200307</v>
      </c>
      <c r="B927" s="1">
        <v>2003</v>
      </c>
      <c r="C927" s="1">
        <v>7</v>
      </c>
      <c r="D927" s="1">
        <v>9</v>
      </c>
      <c r="E927" s="4">
        <v>93.05275617985224</v>
      </c>
      <c r="F927" s="4">
        <v>75.01882915585944</v>
      </c>
      <c r="G927" s="4">
        <v>84.03579266785583</v>
      </c>
      <c r="H927" s="4">
        <v>0</v>
      </c>
      <c r="I927" s="4">
        <v>19.035792667855837</v>
      </c>
      <c r="J927" s="4">
        <v>0</v>
      </c>
      <c r="K927" s="2"/>
    </row>
    <row r="928" spans="1:11" ht="12.75">
      <c r="A928" s="3">
        <v>200307</v>
      </c>
      <c r="B928" s="1">
        <v>2003</v>
      </c>
      <c r="C928" s="1">
        <v>7</v>
      </c>
      <c r="D928" s="1">
        <v>10</v>
      </c>
      <c r="E928" s="4">
        <v>92.7919055177199</v>
      </c>
      <c r="F928" s="4">
        <v>67.82767882933453</v>
      </c>
      <c r="G928" s="4">
        <v>80.30979217352721</v>
      </c>
      <c r="H928" s="4">
        <v>0</v>
      </c>
      <c r="I928" s="4">
        <v>15.309792173527214</v>
      </c>
      <c r="J928" s="4">
        <v>0.38152869637204484</v>
      </c>
      <c r="K928" s="2"/>
    </row>
    <row r="929" spans="1:11" ht="12.75">
      <c r="A929" s="3">
        <v>200307</v>
      </c>
      <c r="B929" s="1">
        <v>2003</v>
      </c>
      <c r="C929" s="1">
        <v>7</v>
      </c>
      <c r="D929" s="1">
        <v>11</v>
      </c>
      <c r="E929" s="4">
        <v>87.04797965510156</v>
      </c>
      <c r="F929" s="4">
        <v>63.022483018620704</v>
      </c>
      <c r="G929" s="4">
        <v>75.03523133686113</v>
      </c>
      <c r="H929" s="4">
        <v>0</v>
      </c>
      <c r="I929" s="4">
        <v>10.035231336861132</v>
      </c>
      <c r="J929" s="4">
        <v>0</v>
      </c>
      <c r="K929" s="2"/>
    </row>
    <row r="930" spans="1:11" ht="12.75">
      <c r="A930" s="3">
        <v>200307</v>
      </c>
      <c r="B930" s="1">
        <v>2003</v>
      </c>
      <c r="C930" s="1">
        <v>7</v>
      </c>
      <c r="D930" s="1">
        <v>12</v>
      </c>
      <c r="E930" s="4">
        <v>86.8369549356926</v>
      </c>
      <c r="F930" s="4">
        <v>61.95651992650584</v>
      </c>
      <c r="G930" s="4">
        <v>74.39673743109923</v>
      </c>
      <c r="H930" s="4">
        <v>0</v>
      </c>
      <c r="I930" s="4">
        <v>9.396737431099226</v>
      </c>
      <c r="J930" s="4">
        <v>0.5244097686482494</v>
      </c>
      <c r="K930" s="2"/>
    </row>
    <row r="931" spans="1:11" ht="12.75">
      <c r="A931" s="3">
        <v>200307</v>
      </c>
      <c r="B931" s="1">
        <v>2003</v>
      </c>
      <c r="C931" s="1">
        <v>7</v>
      </c>
      <c r="D931" s="1">
        <v>13</v>
      </c>
      <c r="E931" s="4">
        <v>85.68743839504003</v>
      </c>
      <c r="F931" s="4">
        <v>63.46127709501532</v>
      </c>
      <c r="G931" s="4">
        <v>74.57435774502767</v>
      </c>
      <c r="H931" s="4">
        <v>0</v>
      </c>
      <c r="I931" s="4">
        <v>9.57435774502768</v>
      </c>
      <c r="J931" s="4">
        <v>0.0011956499081323011</v>
      </c>
      <c r="K931" s="2"/>
    </row>
    <row r="932" spans="1:11" ht="12.75">
      <c r="A932" s="3">
        <v>200307</v>
      </c>
      <c r="B932" s="1">
        <v>2003</v>
      </c>
      <c r="C932" s="1">
        <v>7</v>
      </c>
      <c r="D932" s="1">
        <v>14</v>
      </c>
      <c r="E932" s="4">
        <v>89.78817422999384</v>
      </c>
      <c r="F932" s="4">
        <v>66.77857651224356</v>
      </c>
      <c r="G932" s="4">
        <v>78.2833753711187</v>
      </c>
      <c r="H932" s="4">
        <v>0</v>
      </c>
      <c r="I932" s="4">
        <v>13.283375371118701</v>
      </c>
      <c r="J932" s="4">
        <v>0</v>
      </c>
      <c r="K932" s="2"/>
    </row>
    <row r="933" spans="1:11" ht="12.75">
      <c r="A933" s="3">
        <v>200307</v>
      </c>
      <c r="B933" s="1">
        <v>2003</v>
      </c>
      <c r="C933" s="1">
        <v>7</v>
      </c>
      <c r="D933" s="1">
        <v>15</v>
      </c>
      <c r="E933" s="4">
        <v>96</v>
      </c>
      <c r="F933" s="4">
        <v>72.75986944959783</v>
      </c>
      <c r="G933" s="4">
        <v>84.37993472479891</v>
      </c>
      <c r="H933" s="4">
        <v>0</v>
      </c>
      <c r="I933" s="4">
        <v>19.379934724798915</v>
      </c>
      <c r="J933" s="4">
        <v>0</v>
      </c>
      <c r="K933" s="2"/>
    </row>
    <row r="934" spans="1:11" ht="12.75">
      <c r="A934" s="3">
        <v>200307</v>
      </c>
      <c r="B934" s="1">
        <v>2003</v>
      </c>
      <c r="C934" s="1">
        <v>7</v>
      </c>
      <c r="D934" s="1">
        <v>16</v>
      </c>
      <c r="E934" s="4">
        <v>93.16569835829296</v>
      </c>
      <c r="F934" s="4">
        <v>64.84353903558272</v>
      </c>
      <c r="G934" s="4">
        <v>79.00461869693785</v>
      </c>
      <c r="H934" s="4">
        <v>0</v>
      </c>
      <c r="I934" s="4">
        <v>14.004618696937843</v>
      </c>
      <c r="J934" s="4">
        <v>0</v>
      </c>
      <c r="K934" s="2"/>
    </row>
    <row r="935" spans="1:11" ht="12.75">
      <c r="A935" s="3">
        <v>200307</v>
      </c>
      <c r="B935" s="1">
        <v>2003</v>
      </c>
      <c r="C935" s="1">
        <v>7</v>
      </c>
      <c r="D935" s="1">
        <v>17</v>
      </c>
      <c r="E935" s="4">
        <v>95.26278033048548</v>
      </c>
      <c r="F935" s="4">
        <v>67.76717717512038</v>
      </c>
      <c r="G935" s="4">
        <v>81.51497875280293</v>
      </c>
      <c r="H935" s="4">
        <v>0</v>
      </c>
      <c r="I935" s="4">
        <v>16.514978752802932</v>
      </c>
      <c r="J935" s="4">
        <v>0.6903947184262482</v>
      </c>
      <c r="K935" s="2"/>
    </row>
    <row r="936" spans="1:11" ht="12.75">
      <c r="A936" s="3">
        <v>200307</v>
      </c>
      <c r="B936" s="1">
        <v>2003</v>
      </c>
      <c r="C936" s="1">
        <v>7</v>
      </c>
      <c r="D936" s="1">
        <v>18</v>
      </c>
      <c r="E936" s="4">
        <v>93.9265683766665</v>
      </c>
      <c r="F936" s="4">
        <v>70.64211203392404</v>
      </c>
      <c r="G936" s="4">
        <v>82.28434020529528</v>
      </c>
      <c r="H936" s="4">
        <v>0</v>
      </c>
      <c r="I936" s="4">
        <v>17.284340205295273</v>
      </c>
      <c r="J936" s="4">
        <v>0.26317847347748274</v>
      </c>
      <c r="K936" s="2"/>
    </row>
    <row r="937" spans="1:11" ht="12.75">
      <c r="A937" s="3">
        <v>200307</v>
      </c>
      <c r="B937" s="1">
        <v>2003</v>
      </c>
      <c r="C937" s="1">
        <v>7</v>
      </c>
      <c r="D937" s="1">
        <v>19</v>
      </c>
      <c r="E937" s="4">
        <v>93.8418148411746</v>
      </c>
      <c r="F937" s="4">
        <v>71.07716886682607</v>
      </c>
      <c r="G937" s="4">
        <v>82.45949185400033</v>
      </c>
      <c r="H937" s="4">
        <v>0</v>
      </c>
      <c r="I937" s="4">
        <v>17.45949185400034</v>
      </c>
      <c r="J937" s="4">
        <v>0</v>
      </c>
      <c r="K937" s="2"/>
    </row>
    <row r="938" spans="1:11" ht="12.75">
      <c r="A938" s="3">
        <v>200307</v>
      </c>
      <c r="B938" s="1">
        <v>2003</v>
      </c>
      <c r="C938" s="1">
        <v>7</v>
      </c>
      <c r="D938" s="1">
        <v>20</v>
      </c>
      <c r="E938" s="4">
        <v>89.32212061022784</v>
      </c>
      <c r="F938" s="4">
        <v>71.29188616147869</v>
      </c>
      <c r="G938" s="4">
        <v>80.30700338585326</v>
      </c>
      <c r="H938" s="4">
        <v>0</v>
      </c>
      <c r="I938" s="4">
        <v>15.307003385853267</v>
      </c>
      <c r="J938" s="4">
        <v>0</v>
      </c>
      <c r="K938" s="2"/>
    </row>
    <row r="939" spans="1:11" ht="12.75">
      <c r="A939" s="3">
        <v>200307</v>
      </c>
      <c r="B939" s="1">
        <v>2003</v>
      </c>
      <c r="C939" s="1">
        <v>7</v>
      </c>
      <c r="D939" s="1">
        <v>21</v>
      </c>
      <c r="E939" s="4">
        <v>96.51222569972812</v>
      </c>
      <c r="F939" s="4">
        <v>72.64399703402827</v>
      </c>
      <c r="G939" s="4">
        <v>84.5781113668782</v>
      </c>
      <c r="H939" s="4">
        <v>0</v>
      </c>
      <c r="I939" s="4">
        <v>19.578111366878197</v>
      </c>
      <c r="J939" s="4">
        <v>0</v>
      </c>
      <c r="K939" s="2"/>
    </row>
    <row r="940" spans="1:11" ht="12.75">
      <c r="A940" s="3">
        <v>200307</v>
      </c>
      <c r="B940" s="1">
        <v>2003</v>
      </c>
      <c r="C940" s="1">
        <v>7</v>
      </c>
      <c r="D940" s="1">
        <v>22</v>
      </c>
      <c r="E940" s="4">
        <v>88.72116590085434</v>
      </c>
      <c r="F940" s="4">
        <v>61.20885682039493</v>
      </c>
      <c r="G940" s="4">
        <v>74.96501136062463</v>
      </c>
      <c r="H940" s="4">
        <v>0</v>
      </c>
      <c r="I940" s="4">
        <v>9.96501136062464</v>
      </c>
      <c r="J940" s="4">
        <v>0.010620322862103158</v>
      </c>
      <c r="K940" s="2"/>
    </row>
    <row r="941" spans="1:11" ht="12.75">
      <c r="A941" s="3">
        <v>200307</v>
      </c>
      <c r="B941" s="1">
        <v>2003</v>
      </c>
      <c r="C941" s="1">
        <v>7</v>
      </c>
      <c r="D941" s="1">
        <v>23</v>
      </c>
      <c r="E941" s="4">
        <v>80.16754464591479</v>
      </c>
      <c r="F941" s="4">
        <v>56.40852091516308</v>
      </c>
      <c r="G941" s="4">
        <v>68.28803278053894</v>
      </c>
      <c r="H941" s="4">
        <v>0</v>
      </c>
      <c r="I941" s="4">
        <v>3.2880327805389373</v>
      </c>
      <c r="J941" s="4">
        <v>0</v>
      </c>
      <c r="K941" s="2"/>
    </row>
    <row r="942" spans="1:11" ht="12.75">
      <c r="A942" s="3">
        <v>200307</v>
      </c>
      <c r="B942" s="1">
        <v>2003</v>
      </c>
      <c r="C942" s="1">
        <v>7</v>
      </c>
      <c r="D942" s="1">
        <v>24</v>
      </c>
      <c r="E942" s="4">
        <v>84.81186329133524</v>
      </c>
      <c r="F942" s="4">
        <v>57.68820073315486</v>
      </c>
      <c r="G942" s="4">
        <v>71.25003201224506</v>
      </c>
      <c r="H942" s="4">
        <v>0</v>
      </c>
      <c r="I942" s="4">
        <v>6.250032012245056</v>
      </c>
      <c r="J942" s="4">
        <v>0</v>
      </c>
      <c r="K942" s="2"/>
    </row>
    <row r="943" spans="1:11" ht="12.75">
      <c r="A943" s="3">
        <v>200307</v>
      </c>
      <c r="B943" s="1">
        <v>2003</v>
      </c>
      <c r="C943" s="1">
        <v>7</v>
      </c>
      <c r="D943" s="1">
        <v>25</v>
      </c>
      <c r="E943" s="4">
        <v>87.61585305932837</v>
      </c>
      <c r="F943" s="4">
        <v>67.43510150115095</v>
      </c>
      <c r="G943" s="4">
        <v>77.52547728023967</v>
      </c>
      <c r="H943" s="4">
        <v>0</v>
      </c>
      <c r="I943" s="4">
        <v>12.52547728023966</v>
      </c>
      <c r="J943" s="4">
        <v>0</v>
      </c>
      <c r="K943" s="2"/>
    </row>
    <row r="944" spans="1:11" ht="12.75">
      <c r="A944" s="3">
        <v>200307</v>
      </c>
      <c r="B944" s="1">
        <v>2003</v>
      </c>
      <c r="C944" s="1">
        <v>7</v>
      </c>
      <c r="D944" s="1">
        <v>26</v>
      </c>
      <c r="E944" s="4">
        <v>94.60850662132343</v>
      </c>
      <c r="F944" s="4">
        <v>69.28819358623502</v>
      </c>
      <c r="G944" s="4">
        <v>81.94835010377923</v>
      </c>
      <c r="H944" s="4">
        <v>0</v>
      </c>
      <c r="I944" s="4">
        <v>16.948350103779234</v>
      </c>
      <c r="J944" s="4">
        <v>0</v>
      </c>
      <c r="K944" s="2"/>
    </row>
    <row r="945" spans="1:11" ht="12.75">
      <c r="A945" s="3">
        <v>200307</v>
      </c>
      <c r="B945" s="1">
        <v>2003</v>
      </c>
      <c r="C945" s="1">
        <v>7</v>
      </c>
      <c r="D945" s="1">
        <v>27</v>
      </c>
      <c r="E945" s="4">
        <v>97.21480067538391</v>
      </c>
      <c r="F945" s="4">
        <v>73.45200098865723</v>
      </c>
      <c r="G945" s="4">
        <v>85.33340083202059</v>
      </c>
      <c r="H945" s="4">
        <v>0</v>
      </c>
      <c r="I945" s="4">
        <v>20.33340083202058</v>
      </c>
      <c r="J945" s="4">
        <v>0</v>
      </c>
      <c r="K945" s="2"/>
    </row>
    <row r="946" spans="1:11" ht="12.75">
      <c r="A946" s="3">
        <v>200307</v>
      </c>
      <c r="B946" s="1">
        <v>2003</v>
      </c>
      <c r="C946" s="1">
        <v>7</v>
      </c>
      <c r="D946" s="1">
        <v>28</v>
      </c>
      <c r="E946" s="4">
        <v>95.26173509346087</v>
      </c>
      <c r="F946" s="4">
        <v>69.77857651224357</v>
      </c>
      <c r="G946" s="4">
        <v>82.52015580285222</v>
      </c>
      <c r="H946" s="4">
        <v>0</v>
      </c>
      <c r="I946" s="4">
        <v>17.520155802852216</v>
      </c>
      <c r="J946" s="4">
        <v>0.02887141202290588</v>
      </c>
      <c r="K946" s="2"/>
    </row>
    <row r="947" spans="1:11" ht="12.75">
      <c r="A947" s="3">
        <v>200307</v>
      </c>
      <c r="B947" s="1">
        <v>2003</v>
      </c>
      <c r="C947" s="1">
        <v>7</v>
      </c>
      <c r="D947" s="1">
        <v>29</v>
      </c>
      <c r="E947" s="4">
        <v>85.80491886757056</v>
      </c>
      <c r="F947" s="4">
        <v>64.91327808367257</v>
      </c>
      <c r="G947" s="4">
        <v>75.35909847562155</v>
      </c>
      <c r="H947" s="4">
        <v>0</v>
      </c>
      <c r="I947" s="4">
        <v>10.359098475621558</v>
      </c>
      <c r="J947" s="4">
        <v>0.033478197427704436</v>
      </c>
      <c r="K947" s="2"/>
    </row>
    <row r="948" spans="1:11" ht="12.75">
      <c r="A948" s="3">
        <v>200307</v>
      </c>
      <c r="B948" s="1">
        <v>2003</v>
      </c>
      <c r="C948" s="1">
        <v>7</v>
      </c>
      <c r="D948" s="1">
        <v>30</v>
      </c>
      <c r="E948" s="4">
        <v>87.07640652871126</v>
      </c>
      <c r="F948" s="4">
        <v>64.40852091516308</v>
      </c>
      <c r="G948" s="4">
        <v>75.74246372193717</v>
      </c>
      <c r="H948" s="4">
        <v>0</v>
      </c>
      <c r="I948" s="4">
        <v>10.742463721937174</v>
      </c>
      <c r="J948" s="4">
        <v>0.003446423413309351</v>
      </c>
      <c r="K948" s="2"/>
    </row>
    <row r="949" spans="1:11" ht="12.75">
      <c r="A949" s="3">
        <v>200307</v>
      </c>
      <c r="B949" s="1">
        <v>2003</v>
      </c>
      <c r="C949" s="1">
        <v>7</v>
      </c>
      <c r="D949" s="1">
        <v>31</v>
      </c>
      <c r="E949" s="4">
        <v>90.89565497053384</v>
      </c>
      <c r="F949" s="4">
        <v>65.95945016363468</v>
      </c>
      <c r="G949" s="4">
        <v>78.42755256708426</v>
      </c>
      <c r="H949" s="4">
        <v>0</v>
      </c>
      <c r="I949" s="4">
        <v>13.427552567084266</v>
      </c>
      <c r="J949" s="4">
        <v>0.05156544345148582</v>
      </c>
      <c r="K949" s="2"/>
    </row>
    <row r="950" spans="1:10" ht="12.75">
      <c r="A950">
        <v>200308</v>
      </c>
      <c r="B950">
        <v>2003</v>
      </c>
      <c r="C950">
        <v>8</v>
      </c>
      <c r="D950">
        <v>1</v>
      </c>
      <c r="E950">
        <v>87.52326471297673</v>
      </c>
      <c r="F950">
        <v>66.34355839182392</v>
      </c>
      <c r="G950">
        <v>76.93341155240032</v>
      </c>
      <c r="H950">
        <v>0</v>
      </c>
      <c r="I950">
        <v>11.933411552400322</v>
      </c>
      <c r="J950">
        <v>0.13249093979017834</v>
      </c>
    </row>
    <row r="951" spans="1:10" ht="12.75">
      <c r="A951">
        <v>200308</v>
      </c>
      <c r="B951">
        <v>2003</v>
      </c>
      <c r="C951">
        <v>8</v>
      </c>
      <c r="D951">
        <v>2</v>
      </c>
      <c r="E951">
        <v>88.00566691184571</v>
      </c>
      <c r="F951">
        <v>62.75316325649402</v>
      </c>
      <c r="G951">
        <v>75.37941508416986</v>
      </c>
      <c r="H951">
        <v>0</v>
      </c>
      <c r="I951">
        <v>10.379415084169871</v>
      </c>
      <c r="J951">
        <v>0.03586949724396903</v>
      </c>
    </row>
    <row r="952" spans="1:10" ht="12.75">
      <c r="A952">
        <v>200308</v>
      </c>
      <c r="B952">
        <v>2003</v>
      </c>
      <c r="C952">
        <v>8</v>
      </c>
      <c r="D952">
        <v>3</v>
      </c>
      <c r="E952">
        <v>89.4501547010354</v>
      </c>
      <c r="F952">
        <v>62.86052190382033</v>
      </c>
      <c r="G952">
        <v>76.15533830242788</v>
      </c>
      <c r="H952">
        <v>0</v>
      </c>
      <c r="I952">
        <v>11.155338302427868</v>
      </c>
      <c r="J952">
        <v>0</v>
      </c>
    </row>
    <row r="953" spans="1:10" ht="12.75">
      <c r="A953">
        <v>200308</v>
      </c>
      <c r="B953">
        <v>2003</v>
      </c>
      <c r="C953">
        <v>8</v>
      </c>
      <c r="D953">
        <v>4</v>
      </c>
      <c r="E953">
        <v>90.07532257920425</v>
      </c>
      <c r="F953">
        <v>64.50925675011688</v>
      </c>
      <c r="G953">
        <v>77.29228966466056</v>
      </c>
      <c r="H953">
        <v>0</v>
      </c>
      <c r="I953">
        <v>12.292289664660565</v>
      </c>
      <c r="J953">
        <v>0</v>
      </c>
    </row>
    <row r="954" spans="1:10" ht="12.75">
      <c r="A954">
        <v>200308</v>
      </c>
      <c r="B954">
        <v>2003</v>
      </c>
      <c r="C954">
        <v>8</v>
      </c>
      <c r="D954">
        <v>5</v>
      </c>
      <c r="E954">
        <v>91.7015744068801</v>
      </c>
      <c r="F954">
        <v>67.29746969259311</v>
      </c>
      <c r="G954">
        <v>79.49952204973661</v>
      </c>
      <c r="H954">
        <v>0</v>
      </c>
      <c r="I954">
        <v>14.499522049736605</v>
      </c>
      <c r="J954">
        <v>0.023912998162646026</v>
      </c>
    </row>
    <row r="955" spans="1:10" ht="12.75">
      <c r="A955">
        <v>200308</v>
      </c>
      <c r="B955">
        <v>2003</v>
      </c>
      <c r="C955">
        <v>8</v>
      </c>
      <c r="D955">
        <v>6</v>
      </c>
      <c r="E955">
        <v>89.51403327486756</v>
      </c>
      <c r="F955">
        <v>65.19002766453549</v>
      </c>
      <c r="G955">
        <v>77.35203046970153</v>
      </c>
      <c r="H955">
        <v>0</v>
      </c>
      <c r="I955">
        <v>12.352030469701525</v>
      </c>
      <c r="J955">
        <v>0</v>
      </c>
    </row>
    <row r="956" spans="1:10" ht="12.75">
      <c r="A956">
        <v>200308</v>
      </c>
      <c r="B956">
        <v>2003</v>
      </c>
      <c r="C956">
        <v>8</v>
      </c>
      <c r="D956">
        <v>7</v>
      </c>
      <c r="E956">
        <v>88.84839894106472</v>
      </c>
      <c r="F956">
        <v>64.43208788329079</v>
      </c>
      <c r="G956">
        <v>76.64024341217777</v>
      </c>
      <c r="H956">
        <v>0</v>
      </c>
      <c r="I956">
        <v>11.640243412177755</v>
      </c>
      <c r="J956">
        <v>0</v>
      </c>
    </row>
    <row r="957" spans="1:10" ht="12.75">
      <c r="A957">
        <v>200308</v>
      </c>
      <c r="B957">
        <v>2003</v>
      </c>
      <c r="C957">
        <v>8</v>
      </c>
      <c r="D957">
        <v>8</v>
      </c>
      <c r="E957">
        <v>89.51696351199641</v>
      </c>
      <c r="F957">
        <v>64.34171210420209</v>
      </c>
      <c r="G957">
        <v>76.92933780809925</v>
      </c>
      <c r="H957">
        <v>0</v>
      </c>
      <c r="I957">
        <v>11.929337808099246</v>
      </c>
      <c r="J957">
        <v>0</v>
      </c>
    </row>
    <row r="958" spans="1:10" ht="12.75">
      <c r="A958">
        <v>200308</v>
      </c>
      <c r="B958">
        <v>2003</v>
      </c>
      <c r="C958">
        <v>8</v>
      </c>
      <c r="D958">
        <v>9</v>
      </c>
      <c r="E958">
        <v>88.58192603533556</v>
      </c>
      <c r="F958">
        <v>63.7069911765319</v>
      </c>
      <c r="G958">
        <v>76.14445860593372</v>
      </c>
      <c r="H958">
        <v>0</v>
      </c>
      <c r="I958">
        <v>11.14445860593373</v>
      </c>
      <c r="J958">
        <v>0</v>
      </c>
    </row>
    <row r="959" spans="1:10" ht="12.75">
      <c r="A959">
        <v>200308</v>
      </c>
      <c r="B959">
        <v>2003</v>
      </c>
      <c r="C959">
        <v>8</v>
      </c>
      <c r="D959">
        <v>10</v>
      </c>
      <c r="E959">
        <v>87.07716886682607</v>
      </c>
      <c r="F959">
        <v>63.35207216006718</v>
      </c>
      <c r="G959">
        <v>75.21462051344662</v>
      </c>
      <c r="H959">
        <v>0</v>
      </c>
      <c r="I959">
        <v>10.214620513446631</v>
      </c>
      <c r="J959">
        <v>0.04135708095971221</v>
      </c>
    </row>
    <row r="960" spans="1:10" ht="12.75">
      <c r="A960">
        <v>200308</v>
      </c>
      <c r="B960">
        <v>2003</v>
      </c>
      <c r="C960">
        <v>8</v>
      </c>
      <c r="D960">
        <v>11</v>
      </c>
      <c r="E960">
        <v>86.01220634348692</v>
      </c>
      <c r="F960">
        <v>64.07716886682609</v>
      </c>
      <c r="G960">
        <v>75.0446876051565</v>
      </c>
      <c r="H960">
        <v>0</v>
      </c>
      <c r="I960">
        <v>10.044687605156502</v>
      </c>
      <c r="J960">
        <v>0</v>
      </c>
    </row>
    <row r="961" spans="1:10" ht="12.75">
      <c r="A961">
        <v>200308</v>
      </c>
      <c r="B961">
        <v>2003</v>
      </c>
      <c r="C961">
        <v>8</v>
      </c>
      <c r="D961">
        <v>12</v>
      </c>
      <c r="E961">
        <v>84.3822619405674</v>
      </c>
      <c r="F961">
        <v>61.913278083672566</v>
      </c>
      <c r="G961">
        <v>73.14777001211999</v>
      </c>
      <c r="H961">
        <v>0</v>
      </c>
      <c r="I961">
        <v>8.147770012119985</v>
      </c>
      <c r="J961">
        <v>0</v>
      </c>
    </row>
    <row r="962" spans="1:10" ht="12.75">
      <c r="A962">
        <v>200308</v>
      </c>
      <c r="B962">
        <v>2003</v>
      </c>
      <c r="C962">
        <v>8</v>
      </c>
      <c r="D962">
        <v>13</v>
      </c>
      <c r="E962">
        <v>85.19488757001747</v>
      </c>
      <c r="F962">
        <v>63.11956499081323</v>
      </c>
      <c r="G962">
        <v>74.15722628041536</v>
      </c>
      <c r="H962">
        <v>0</v>
      </c>
      <c r="I962">
        <v>9.157226280415355</v>
      </c>
      <c r="J962">
        <v>0</v>
      </c>
    </row>
    <row r="963" spans="1:10" ht="12.75">
      <c r="A963">
        <v>200308</v>
      </c>
      <c r="B963">
        <v>2003</v>
      </c>
      <c r="C963">
        <v>8</v>
      </c>
      <c r="D963">
        <v>14</v>
      </c>
      <c r="E963">
        <v>86.95868782551986</v>
      </c>
      <c r="F963">
        <v>66.60926895943825</v>
      </c>
      <c r="G963">
        <v>76.78397839247906</v>
      </c>
      <c r="H963">
        <v>0</v>
      </c>
      <c r="I963">
        <v>11.783978392479057</v>
      </c>
      <c r="J963">
        <v>0.0023912998162646023</v>
      </c>
    </row>
    <row r="964" spans="1:10" ht="12.75">
      <c r="A964">
        <v>200308</v>
      </c>
      <c r="B964">
        <v>2003</v>
      </c>
      <c r="C964">
        <v>8</v>
      </c>
      <c r="D964">
        <v>15</v>
      </c>
      <c r="E964">
        <v>90.73176418738032</v>
      </c>
      <c r="F964">
        <v>67.07716886682607</v>
      </c>
      <c r="G964">
        <v>78.90446652710321</v>
      </c>
      <c r="H964">
        <v>0</v>
      </c>
      <c r="I964">
        <v>13.904466527103203</v>
      </c>
      <c r="J964">
        <v>0</v>
      </c>
    </row>
    <row r="965" spans="1:10" ht="12.75">
      <c r="A965">
        <v>200308</v>
      </c>
      <c r="B965">
        <v>2003</v>
      </c>
      <c r="C965">
        <v>8</v>
      </c>
      <c r="D965">
        <v>16</v>
      </c>
      <c r="E965">
        <v>96.06420018522434</v>
      </c>
      <c r="F965">
        <v>68.00558353111441</v>
      </c>
      <c r="G965">
        <v>82.03489185816937</v>
      </c>
      <c r="H965">
        <v>0</v>
      </c>
      <c r="I965">
        <v>17.034891858169377</v>
      </c>
      <c r="J965">
        <v>0</v>
      </c>
    </row>
    <row r="966" spans="1:10" ht="12.75">
      <c r="A966">
        <v>200308</v>
      </c>
      <c r="B966">
        <v>2003</v>
      </c>
      <c r="C966">
        <v>8</v>
      </c>
      <c r="D966">
        <v>17</v>
      </c>
      <c r="E966">
        <v>100.95868782551986</v>
      </c>
      <c r="F966">
        <v>71.85024522868655</v>
      </c>
      <c r="G966">
        <v>86.40446652710321</v>
      </c>
      <c r="H966">
        <v>0</v>
      </c>
      <c r="I966">
        <v>21.404466527103203</v>
      </c>
      <c r="J966">
        <v>0</v>
      </c>
    </row>
    <row r="967" spans="1:10" ht="12.75">
      <c r="A967">
        <v>200308</v>
      </c>
      <c r="B967">
        <v>2003</v>
      </c>
      <c r="C967">
        <v>8</v>
      </c>
      <c r="D967">
        <v>18</v>
      </c>
      <c r="E967">
        <v>102.87858872156494</v>
      </c>
      <c r="F967">
        <v>74.06496252333915</v>
      </c>
      <c r="G967">
        <v>88.47177562245204</v>
      </c>
      <c r="H967">
        <v>0</v>
      </c>
      <c r="I967">
        <v>23.471775622452046</v>
      </c>
      <c r="J967">
        <v>0</v>
      </c>
    </row>
    <row r="968" spans="1:10" ht="12.75">
      <c r="A968">
        <v>200308</v>
      </c>
      <c r="B968">
        <v>2003</v>
      </c>
      <c r="C968">
        <v>8</v>
      </c>
      <c r="D968">
        <v>19</v>
      </c>
      <c r="E968">
        <v>100.52724018713019</v>
      </c>
      <c r="F968">
        <v>74.17601374590913</v>
      </c>
      <c r="G968">
        <v>87.35162696651966</v>
      </c>
      <c r="H968">
        <v>0</v>
      </c>
      <c r="I968">
        <v>22.35162696651966</v>
      </c>
      <c r="J968">
        <v>0.09530792801860581</v>
      </c>
    </row>
    <row r="969" spans="1:10" ht="12.75">
      <c r="A969">
        <v>200308</v>
      </c>
      <c r="B969">
        <v>2003</v>
      </c>
      <c r="C969">
        <v>8</v>
      </c>
      <c r="D969">
        <v>20</v>
      </c>
      <c r="E969">
        <v>100.09045915982001</v>
      </c>
      <c r="F969">
        <v>73.65242742154021</v>
      </c>
      <c r="G969">
        <v>86.8714432906801</v>
      </c>
      <c r="H969">
        <v>0</v>
      </c>
      <c r="I969">
        <v>21.87144329068012</v>
      </c>
      <c r="J969">
        <v>0</v>
      </c>
    </row>
    <row r="970" spans="1:10" ht="12.75">
      <c r="A970">
        <v>200308</v>
      </c>
      <c r="B970">
        <v>2003</v>
      </c>
      <c r="C970">
        <v>8</v>
      </c>
      <c r="D970">
        <v>21</v>
      </c>
      <c r="E970">
        <v>101.99630742475634</v>
      </c>
      <c r="F970">
        <v>74.31067660485573</v>
      </c>
      <c r="G970">
        <v>88.15349201480603</v>
      </c>
      <c r="H970">
        <v>0</v>
      </c>
      <c r="I970">
        <v>23.153492014806034</v>
      </c>
      <c r="J970">
        <v>0.10104994208017058</v>
      </c>
    </row>
    <row r="971" spans="1:10" ht="12.75">
      <c r="A971">
        <v>200308</v>
      </c>
      <c r="B971">
        <v>2003</v>
      </c>
      <c r="C971">
        <v>8</v>
      </c>
      <c r="D971">
        <v>22</v>
      </c>
      <c r="E971">
        <v>97.43385079018132</v>
      </c>
      <c r="F971">
        <v>69.31252289247757</v>
      </c>
      <c r="G971">
        <v>83.37318684132944</v>
      </c>
      <c r="H971">
        <v>0</v>
      </c>
      <c r="I971">
        <v>18.373186841329446</v>
      </c>
      <c r="J971">
        <v>0.0035869497243969034</v>
      </c>
    </row>
    <row r="972" spans="1:10" ht="12.75">
      <c r="A972">
        <v>200308</v>
      </c>
      <c r="B972">
        <v>2003</v>
      </c>
      <c r="C972">
        <v>8</v>
      </c>
      <c r="D972">
        <v>23</v>
      </c>
      <c r="E972">
        <v>92.81812577983318</v>
      </c>
      <c r="F972">
        <v>65.89629521543496</v>
      </c>
      <c r="G972">
        <v>79.35721049763407</v>
      </c>
      <c r="H972">
        <v>0</v>
      </c>
      <c r="I972">
        <v>14.357210497634071</v>
      </c>
      <c r="J972">
        <v>0</v>
      </c>
    </row>
    <row r="973" spans="1:10" ht="12.75">
      <c r="A973">
        <v>200308</v>
      </c>
      <c r="B973">
        <v>2003</v>
      </c>
      <c r="C973">
        <v>8</v>
      </c>
      <c r="D973">
        <v>24</v>
      </c>
      <c r="E973">
        <v>95.9436346256354</v>
      </c>
      <c r="F973">
        <v>66.32842181120816</v>
      </c>
      <c r="G973">
        <v>81.13602821842179</v>
      </c>
      <c r="H973">
        <v>0</v>
      </c>
      <c r="I973">
        <v>16.13602821842178</v>
      </c>
      <c r="J973">
        <v>0</v>
      </c>
    </row>
    <row r="974" spans="1:10" ht="12.75">
      <c r="A974">
        <v>200308</v>
      </c>
      <c r="B974">
        <v>2003</v>
      </c>
      <c r="C974">
        <v>8</v>
      </c>
      <c r="D974">
        <v>25</v>
      </c>
      <c r="E974">
        <v>100.25057398699856</v>
      </c>
      <c r="F974">
        <v>72.58570199131054</v>
      </c>
      <c r="G974">
        <v>86.41813798915456</v>
      </c>
      <c r="H974">
        <v>0</v>
      </c>
      <c r="I974">
        <v>21.418137989154552</v>
      </c>
      <c r="J974">
        <v>0</v>
      </c>
    </row>
    <row r="975" spans="1:10" ht="12.75">
      <c r="A975">
        <v>200308</v>
      </c>
      <c r="B975">
        <v>2003</v>
      </c>
      <c r="C975">
        <v>8</v>
      </c>
      <c r="D975">
        <v>26</v>
      </c>
      <c r="E975">
        <v>101.6911309702837</v>
      </c>
      <c r="F975">
        <v>73.07716886682607</v>
      </c>
      <c r="G975">
        <v>87.3841499185549</v>
      </c>
      <c r="H975">
        <v>0</v>
      </c>
      <c r="I975">
        <v>22.384149918554893</v>
      </c>
      <c r="J975">
        <v>0</v>
      </c>
    </row>
    <row r="976" spans="1:10" ht="12.75">
      <c r="A976">
        <v>200308</v>
      </c>
      <c r="B976">
        <v>2003</v>
      </c>
      <c r="C976">
        <v>8</v>
      </c>
      <c r="D976">
        <v>27</v>
      </c>
      <c r="E976">
        <v>97.7870456122379</v>
      </c>
      <c r="F976">
        <v>71.5667894547198</v>
      </c>
      <c r="G976">
        <v>84.67691753347884</v>
      </c>
      <c r="H976">
        <v>0</v>
      </c>
      <c r="I976">
        <v>19.67691753347885</v>
      </c>
      <c r="J976">
        <v>0.09623804007635295</v>
      </c>
    </row>
    <row r="977" spans="1:10" ht="12.75">
      <c r="A977">
        <v>200308</v>
      </c>
      <c r="B977">
        <v>2003</v>
      </c>
      <c r="C977">
        <v>8</v>
      </c>
      <c r="D977">
        <v>28</v>
      </c>
      <c r="E977">
        <v>94.34648862895277</v>
      </c>
      <c r="F977">
        <v>71.03761959923648</v>
      </c>
      <c r="G977">
        <v>82.69205411409462</v>
      </c>
      <c r="H977">
        <v>0</v>
      </c>
      <c r="I977">
        <v>17.69205411409462</v>
      </c>
      <c r="J977">
        <v>0.5703483527838743</v>
      </c>
    </row>
    <row r="978" spans="1:10" ht="12.75">
      <c r="A978">
        <v>200308</v>
      </c>
      <c r="B978">
        <v>2003</v>
      </c>
      <c r="C978">
        <v>8</v>
      </c>
      <c r="D978">
        <v>29</v>
      </c>
      <c r="E978">
        <v>85.2415331334181</v>
      </c>
      <c r="F978">
        <v>70.7081138385213</v>
      </c>
      <c r="G978">
        <v>77.9748234859697</v>
      </c>
      <c r="H978">
        <v>0</v>
      </c>
      <c r="I978">
        <v>12.974823485969702</v>
      </c>
      <c r="J978">
        <v>0.33813775092388826</v>
      </c>
    </row>
    <row r="979" spans="1:10" ht="12.75">
      <c r="A979">
        <v>200308</v>
      </c>
      <c r="B979">
        <v>2003</v>
      </c>
      <c r="C979">
        <v>8</v>
      </c>
      <c r="D979">
        <v>30</v>
      </c>
      <c r="E979">
        <v>75.49146687551554</v>
      </c>
      <c r="F979">
        <v>68.65720394629089</v>
      </c>
      <c r="G979">
        <v>72.07433541090322</v>
      </c>
      <c r="H979">
        <v>0</v>
      </c>
      <c r="I979">
        <v>7.074335410903222</v>
      </c>
      <c r="J979">
        <v>0.739225571679139</v>
      </c>
    </row>
    <row r="980" spans="1:10" ht="12.75">
      <c r="A980">
        <v>200308</v>
      </c>
      <c r="B980">
        <v>2003</v>
      </c>
      <c r="C980">
        <v>8</v>
      </c>
      <c r="D980">
        <v>31</v>
      </c>
      <c r="E980">
        <v>72.15244677778142</v>
      </c>
      <c r="F980">
        <v>63.248406087984534</v>
      </c>
      <c r="G980">
        <v>67.70042643288298</v>
      </c>
      <c r="H980">
        <v>0.08616058533273377</v>
      </c>
      <c r="I980">
        <v>2.7865870182157115</v>
      </c>
      <c r="J980">
        <v>2.5907004874794897</v>
      </c>
    </row>
    <row r="981" spans="1:10" ht="12.75">
      <c r="A981">
        <v>200309</v>
      </c>
      <c r="B981">
        <v>2003</v>
      </c>
      <c r="C981">
        <v>9</v>
      </c>
      <c r="D981">
        <v>1</v>
      </c>
      <c r="E981">
        <v>67.98567042574797</v>
      </c>
      <c r="F981">
        <v>61.493396543868684</v>
      </c>
      <c r="G981">
        <v>64.73953348480833</v>
      </c>
      <c r="H981">
        <v>1.289094395921491</v>
      </c>
      <c r="I981">
        <v>1.0286278807298195</v>
      </c>
      <c r="J981">
        <v>1.3388938950415263</v>
      </c>
    </row>
    <row r="982" spans="1:10" ht="12.75">
      <c r="A982">
        <v>200309</v>
      </c>
      <c r="B982">
        <v>2003</v>
      </c>
      <c r="C982">
        <v>9</v>
      </c>
      <c r="D982">
        <v>2</v>
      </c>
      <c r="E982">
        <v>70.73465571202678</v>
      </c>
      <c r="F982">
        <v>58.74280320062893</v>
      </c>
      <c r="G982">
        <v>64.73872945632786</v>
      </c>
      <c r="H982">
        <v>1.2951975676649523</v>
      </c>
      <c r="I982">
        <v>1.0339270239928053</v>
      </c>
      <c r="J982">
        <v>0.01913039853011682</v>
      </c>
    </row>
    <row r="983" spans="1:10" ht="12.75">
      <c r="A983">
        <v>200309</v>
      </c>
      <c r="B983">
        <v>2003</v>
      </c>
      <c r="C983">
        <v>9</v>
      </c>
      <c r="D983">
        <v>3</v>
      </c>
      <c r="E983">
        <v>81.66896956305519</v>
      </c>
      <c r="F983">
        <v>56.04689570559455</v>
      </c>
      <c r="G983">
        <v>68.85793263432487</v>
      </c>
      <c r="H983">
        <v>0</v>
      </c>
      <c r="I983">
        <v>3.857932634324869</v>
      </c>
      <c r="J983">
        <v>0.0011956499081323011</v>
      </c>
    </row>
    <row r="984" spans="1:10" ht="12.75">
      <c r="A984">
        <v>200309</v>
      </c>
      <c r="B984">
        <v>2003</v>
      </c>
      <c r="C984">
        <v>9</v>
      </c>
      <c r="D984">
        <v>4</v>
      </c>
      <c r="E984">
        <v>80.5563460181234</v>
      </c>
      <c r="F984">
        <v>53.44614051439956</v>
      </c>
      <c r="G984">
        <v>67.00124326626148</v>
      </c>
      <c r="H984">
        <v>0.4811902003817647</v>
      </c>
      <c r="I984">
        <v>2.4824334666432404</v>
      </c>
      <c r="J984">
        <v>0</v>
      </c>
    </row>
    <row r="985" spans="1:10" ht="12.75">
      <c r="A985">
        <v>200309</v>
      </c>
      <c r="B985">
        <v>2003</v>
      </c>
      <c r="C985">
        <v>9</v>
      </c>
      <c r="D985">
        <v>5</v>
      </c>
      <c r="E985">
        <v>79.6516650834254</v>
      </c>
      <c r="F985">
        <v>52.675994389667935</v>
      </c>
      <c r="G985">
        <v>66.16382973654667</v>
      </c>
      <c r="H985">
        <v>0</v>
      </c>
      <c r="I985">
        <v>1.1638297365466679</v>
      </c>
      <c r="J985">
        <v>0</v>
      </c>
    </row>
    <row r="986" spans="1:10" ht="12.75">
      <c r="A986">
        <v>200309</v>
      </c>
      <c r="B986">
        <v>2003</v>
      </c>
      <c r="C986">
        <v>9</v>
      </c>
      <c r="D986">
        <v>6</v>
      </c>
      <c r="E986">
        <v>80.87858872156494</v>
      </c>
      <c r="F986">
        <v>52.84353903558272</v>
      </c>
      <c r="G986">
        <v>66.86106387857383</v>
      </c>
      <c r="H986">
        <v>0</v>
      </c>
      <c r="I986">
        <v>1.8610638785738318</v>
      </c>
      <c r="J986">
        <v>0</v>
      </c>
    </row>
    <row r="987" spans="1:10" ht="12.75">
      <c r="A987">
        <v>200309</v>
      </c>
      <c r="B987">
        <v>2003</v>
      </c>
      <c r="C987">
        <v>9</v>
      </c>
      <c r="D987">
        <v>7</v>
      </c>
      <c r="E987">
        <v>81.34464234133094</v>
      </c>
      <c r="F987">
        <v>52.220217445035715</v>
      </c>
      <c r="G987">
        <v>66.78242989318332</v>
      </c>
      <c r="H987">
        <v>0</v>
      </c>
      <c r="I987">
        <v>1.7824298931833273</v>
      </c>
      <c r="J987">
        <v>0</v>
      </c>
    </row>
    <row r="988" spans="1:10" ht="12.75">
      <c r="A988">
        <v>200309</v>
      </c>
      <c r="B988">
        <v>2003</v>
      </c>
      <c r="C988">
        <v>9</v>
      </c>
      <c r="D988">
        <v>8</v>
      </c>
      <c r="E988">
        <v>82.2250773505177</v>
      </c>
      <c r="F988">
        <v>55.67121786491725</v>
      </c>
      <c r="G988">
        <v>68.94814760771749</v>
      </c>
      <c r="H988">
        <v>0</v>
      </c>
      <c r="I988">
        <v>3.948147607717482</v>
      </c>
      <c r="J988">
        <v>0</v>
      </c>
    </row>
    <row r="989" spans="1:10" ht="12.75">
      <c r="A989">
        <v>200309</v>
      </c>
      <c r="B989">
        <v>2003</v>
      </c>
      <c r="C989">
        <v>9</v>
      </c>
      <c r="D989">
        <v>9</v>
      </c>
      <c r="E989">
        <v>84.17047488304362</v>
      </c>
      <c r="F989">
        <v>59.09595931020311</v>
      </c>
      <c r="G989">
        <v>71.63321709662338</v>
      </c>
      <c r="H989">
        <v>0</v>
      </c>
      <c r="I989">
        <v>6.633217096623378</v>
      </c>
      <c r="J989">
        <v>0</v>
      </c>
    </row>
    <row r="990" spans="1:10" ht="12.75">
      <c r="A990">
        <v>200309</v>
      </c>
      <c r="B990">
        <v>2003</v>
      </c>
      <c r="C990">
        <v>9</v>
      </c>
      <c r="D990">
        <v>10</v>
      </c>
      <c r="E990">
        <v>85.94539753252593</v>
      </c>
      <c r="F990">
        <v>62.74947068125036</v>
      </c>
      <c r="G990">
        <v>74.34743410688813</v>
      </c>
      <c r="H990">
        <v>0</v>
      </c>
      <c r="I990">
        <v>9.34743410688814</v>
      </c>
      <c r="J990">
        <v>0</v>
      </c>
    </row>
    <row r="991" spans="1:10" ht="12.75">
      <c r="A991">
        <v>200309</v>
      </c>
      <c r="B991">
        <v>2003</v>
      </c>
      <c r="C991">
        <v>9</v>
      </c>
      <c r="D991">
        <v>11</v>
      </c>
      <c r="E991">
        <v>85.00369257524366</v>
      </c>
      <c r="F991">
        <v>64.8314547853095</v>
      </c>
      <c r="G991">
        <v>74.91757368027658</v>
      </c>
      <c r="H991">
        <v>0</v>
      </c>
      <c r="I991">
        <v>9.917573680276586</v>
      </c>
      <c r="J991">
        <v>0.302988454746597</v>
      </c>
    </row>
    <row r="992" spans="1:10" ht="12.75">
      <c r="A992">
        <v>200309</v>
      </c>
      <c r="B992">
        <v>2003</v>
      </c>
      <c r="C992">
        <v>9</v>
      </c>
      <c r="D992">
        <v>12</v>
      </c>
      <c r="E992">
        <v>75.54859458799496</v>
      </c>
      <c r="F992">
        <v>62.61958434705443</v>
      </c>
      <c r="G992">
        <v>69.08408946752469</v>
      </c>
      <c r="H992">
        <v>0.3446423413309351</v>
      </c>
      <c r="I992">
        <v>4.428731808855629</v>
      </c>
      <c r="J992">
        <v>0.4319596854164123</v>
      </c>
    </row>
    <row r="993" spans="1:10" ht="12.75">
      <c r="A993">
        <v>200309</v>
      </c>
      <c r="B993">
        <v>2003</v>
      </c>
      <c r="C993">
        <v>9</v>
      </c>
      <c r="D993">
        <v>13</v>
      </c>
      <c r="E993">
        <v>72.82217867895142</v>
      </c>
      <c r="F993">
        <v>59.251252944382074</v>
      </c>
      <c r="G993">
        <v>66.03671581166675</v>
      </c>
      <c r="H993">
        <v>0.25848175599820133</v>
      </c>
      <c r="I993">
        <v>1.2951975676649523</v>
      </c>
      <c r="J993">
        <v>0.4621715320316012</v>
      </c>
    </row>
    <row r="994" spans="1:10" ht="12.75">
      <c r="A994">
        <v>200309</v>
      </c>
      <c r="B994">
        <v>2003</v>
      </c>
      <c r="C994">
        <v>9</v>
      </c>
      <c r="D994">
        <v>14</v>
      </c>
      <c r="E994">
        <v>72.157267970781</v>
      </c>
      <c r="F994">
        <v>52.713613988904406</v>
      </c>
      <c r="G994">
        <v>62.43544097984271</v>
      </c>
      <c r="H994">
        <v>2.564559020157292</v>
      </c>
      <c r="I994">
        <v>0</v>
      </c>
      <c r="J994">
        <v>0.20876974708837465</v>
      </c>
    </row>
    <row r="995" spans="1:10" ht="12.75">
      <c r="A995">
        <v>200309</v>
      </c>
      <c r="B995">
        <v>2003</v>
      </c>
      <c r="C995">
        <v>9</v>
      </c>
      <c r="D995">
        <v>15</v>
      </c>
      <c r="E995">
        <v>76.61219919656709</v>
      </c>
      <c r="F995">
        <v>51.06680881096099</v>
      </c>
      <c r="G995">
        <v>63.83950400376404</v>
      </c>
      <c r="H995">
        <v>1.1604959962359556</v>
      </c>
      <c r="I995">
        <v>0</v>
      </c>
      <c r="J995">
        <v>0.006807709144186129</v>
      </c>
    </row>
    <row r="996" spans="1:10" ht="12.75">
      <c r="A996">
        <v>200309</v>
      </c>
      <c r="B996">
        <v>2003</v>
      </c>
      <c r="C996">
        <v>9</v>
      </c>
      <c r="D996">
        <v>16</v>
      </c>
      <c r="E996">
        <v>79.82767882933453</v>
      </c>
      <c r="F996">
        <v>53.957603876012854</v>
      </c>
      <c r="G996">
        <v>66.89264135267369</v>
      </c>
      <c r="H996">
        <v>0</v>
      </c>
      <c r="I996">
        <v>1.8926413526736923</v>
      </c>
      <c r="J996">
        <v>0</v>
      </c>
    </row>
    <row r="997" spans="1:10" ht="12.75">
      <c r="A997">
        <v>200309</v>
      </c>
      <c r="B997">
        <v>2003</v>
      </c>
      <c r="C997">
        <v>9</v>
      </c>
      <c r="D997">
        <v>17</v>
      </c>
      <c r="E997">
        <v>82.3597789219467</v>
      </c>
      <c r="F997">
        <v>59.59043980357882</v>
      </c>
      <c r="G997">
        <v>70.97510936276277</v>
      </c>
      <c r="H997">
        <v>0</v>
      </c>
      <c r="I997">
        <v>5.97510936276276</v>
      </c>
      <c r="J997">
        <v>0</v>
      </c>
    </row>
    <row r="998" spans="1:10" ht="12.75">
      <c r="A998">
        <v>200309</v>
      </c>
      <c r="B998">
        <v>2003</v>
      </c>
      <c r="C998">
        <v>9</v>
      </c>
      <c r="D998">
        <v>18</v>
      </c>
      <c r="E998">
        <v>81.0225217311031</v>
      </c>
      <c r="F998">
        <v>51.83201164947931</v>
      </c>
      <c r="G998">
        <v>66.4272666902912</v>
      </c>
      <c r="H998">
        <v>0.9981537123781674</v>
      </c>
      <c r="I998">
        <v>2.425420402669374</v>
      </c>
      <c r="J998">
        <v>0.17004386422043483</v>
      </c>
    </row>
    <row r="999" spans="1:10" ht="12.75">
      <c r="A999">
        <v>200309</v>
      </c>
      <c r="B999">
        <v>2003</v>
      </c>
      <c r="C999">
        <v>9</v>
      </c>
      <c r="D999">
        <v>19</v>
      </c>
      <c r="E999">
        <v>71.39691014832837</v>
      </c>
      <c r="F999">
        <v>41.558275686476534</v>
      </c>
      <c r="G999">
        <v>56.47759291740245</v>
      </c>
      <c r="H999">
        <v>8.522407082597548</v>
      </c>
      <c r="I999">
        <v>0</v>
      </c>
      <c r="J999">
        <v>0.2333430313064867</v>
      </c>
    </row>
    <row r="1000" spans="1:10" ht="12.75">
      <c r="A1000">
        <v>200309</v>
      </c>
      <c r="B1000">
        <v>2003</v>
      </c>
      <c r="C1000">
        <v>9</v>
      </c>
      <c r="D1000">
        <v>20</v>
      </c>
      <c r="E1000">
        <v>69.0284268736097</v>
      </c>
      <c r="F1000">
        <v>41.795559380481166</v>
      </c>
      <c r="G1000">
        <v>55.411993127045434</v>
      </c>
      <c r="H1000">
        <v>9.588006872954566</v>
      </c>
      <c r="I1000">
        <v>0</v>
      </c>
      <c r="J1000">
        <v>0</v>
      </c>
    </row>
    <row r="1001" spans="1:10" ht="12.75">
      <c r="A1001">
        <v>200309</v>
      </c>
      <c r="B1001">
        <v>2003</v>
      </c>
      <c r="C1001">
        <v>9</v>
      </c>
      <c r="D1001">
        <v>21</v>
      </c>
      <c r="E1001">
        <v>74.936967145014</v>
      </c>
      <c r="F1001">
        <v>52.970977549738095</v>
      </c>
      <c r="G1001">
        <v>63.95397234737604</v>
      </c>
      <c r="H1001">
        <v>1.7678129531966087</v>
      </c>
      <c r="I1001">
        <v>0.721785300572647</v>
      </c>
      <c r="J1001">
        <v>0.23958735471652043</v>
      </c>
    </row>
    <row r="1002" spans="1:10" ht="12.75">
      <c r="A1002">
        <v>200309</v>
      </c>
      <c r="B1002">
        <v>2003</v>
      </c>
      <c r="C1002">
        <v>9</v>
      </c>
      <c r="D1002">
        <v>22</v>
      </c>
      <c r="E1002">
        <v>74.8549383727059</v>
      </c>
      <c r="F1002">
        <v>49.09848455520847</v>
      </c>
      <c r="G1002">
        <v>61.97671146395719</v>
      </c>
      <c r="H1002">
        <v>3.662586470285192</v>
      </c>
      <c r="I1002">
        <v>0.6392979342423817</v>
      </c>
      <c r="J1002">
        <v>0.11531775503336716</v>
      </c>
    </row>
    <row r="1003" spans="1:10" ht="12.75">
      <c r="A1003">
        <v>200309</v>
      </c>
      <c r="B1003">
        <v>2003</v>
      </c>
      <c r="C1003">
        <v>9</v>
      </c>
      <c r="D1003">
        <v>23</v>
      </c>
      <c r="E1003">
        <v>77.45493122578608</v>
      </c>
      <c r="F1003">
        <v>45.46312338263715</v>
      </c>
      <c r="G1003">
        <v>61.45902730421162</v>
      </c>
      <c r="H1003">
        <v>3.54097269578838</v>
      </c>
      <c r="I1003">
        <v>0</v>
      </c>
      <c r="J1003">
        <v>0</v>
      </c>
    </row>
    <row r="1004" spans="1:10" ht="12.75">
      <c r="A1004">
        <v>200309</v>
      </c>
      <c r="B1004">
        <v>2003</v>
      </c>
      <c r="C1004">
        <v>9</v>
      </c>
      <c r="D1004">
        <v>24</v>
      </c>
      <c r="E1004">
        <v>79.88421096516174</v>
      </c>
      <c r="F1004">
        <v>47.681577920782345</v>
      </c>
      <c r="G1004">
        <v>63.78289444297205</v>
      </c>
      <c r="H1004">
        <v>1.5160180340610288</v>
      </c>
      <c r="I1004">
        <v>0.2989124770330753</v>
      </c>
      <c r="J1004">
        <v>0</v>
      </c>
    </row>
    <row r="1005" spans="1:10" ht="12.75">
      <c r="A1005">
        <v>200309</v>
      </c>
      <c r="B1005">
        <v>2003</v>
      </c>
      <c r="C1005">
        <v>9</v>
      </c>
      <c r="D1005">
        <v>25</v>
      </c>
      <c r="E1005">
        <v>73.97040579615197</v>
      </c>
      <c r="F1005">
        <v>45.250252375606365</v>
      </c>
      <c r="G1005">
        <v>59.61032908587917</v>
      </c>
      <c r="H1005">
        <v>5.8679308773737455</v>
      </c>
      <c r="I1005">
        <v>0.4782599632529205</v>
      </c>
      <c r="J1005">
        <v>0.048119020038176474</v>
      </c>
    </row>
    <row r="1006" spans="1:10" ht="12.75">
      <c r="A1006">
        <v>200309</v>
      </c>
      <c r="B1006">
        <v>2003</v>
      </c>
      <c r="C1006">
        <v>9</v>
      </c>
      <c r="D1006">
        <v>26</v>
      </c>
      <c r="E1006">
        <v>77.562456634575</v>
      </c>
      <c r="F1006">
        <v>47.988600662876806</v>
      </c>
      <c r="G1006">
        <v>62.77552864872591</v>
      </c>
      <c r="H1006">
        <v>2.6552742779377563</v>
      </c>
      <c r="I1006">
        <v>0.4308029266636688</v>
      </c>
      <c r="J1006">
        <v>0.11548564809162352</v>
      </c>
    </row>
    <row r="1007" spans="1:10" ht="12.75">
      <c r="A1007">
        <v>200309</v>
      </c>
      <c r="B1007">
        <v>2003</v>
      </c>
      <c r="C1007">
        <v>9</v>
      </c>
      <c r="D1007">
        <v>27</v>
      </c>
      <c r="E1007">
        <v>74.3150481374829</v>
      </c>
      <c r="F1007">
        <v>46.5553454493477</v>
      </c>
      <c r="G1007">
        <v>60.4351967934153</v>
      </c>
      <c r="H1007">
        <v>5.210204312570539</v>
      </c>
      <c r="I1007">
        <v>0.6454011059858431</v>
      </c>
      <c r="J1007">
        <v>0.15386978907652862</v>
      </c>
    </row>
    <row r="1008" spans="1:10" ht="12.75">
      <c r="A1008">
        <v>200309</v>
      </c>
      <c r="B1008">
        <v>2003</v>
      </c>
      <c r="C1008">
        <v>9</v>
      </c>
      <c r="D1008">
        <v>28</v>
      </c>
      <c r="E1008">
        <v>64.47524634539278</v>
      </c>
      <c r="F1008">
        <v>38.56377583685964</v>
      </c>
      <c r="G1008">
        <v>51.519511091126205</v>
      </c>
      <c r="H1008">
        <v>13.480488908873795</v>
      </c>
      <c r="I1008">
        <v>0</v>
      </c>
      <c r="J1008">
        <v>0</v>
      </c>
    </row>
    <row r="1009" spans="1:10" ht="12.75">
      <c r="A1009">
        <v>200309</v>
      </c>
      <c r="B1009">
        <v>2003</v>
      </c>
      <c r="C1009">
        <v>9</v>
      </c>
      <c r="D1009">
        <v>29</v>
      </c>
      <c r="E1009">
        <v>61.693060638636844</v>
      </c>
      <c r="F1009">
        <v>35.86236819144216</v>
      </c>
      <c r="G1009">
        <v>48.7777144150395</v>
      </c>
      <c r="H1009">
        <v>16.2222855849605</v>
      </c>
      <c r="I1009">
        <v>0</v>
      </c>
      <c r="J1009">
        <v>0.03439878025901629</v>
      </c>
    </row>
    <row r="1010" spans="1:10" ht="12.75">
      <c r="A1010">
        <v>200309</v>
      </c>
      <c r="B1010">
        <v>2003</v>
      </c>
      <c r="C1010">
        <v>9</v>
      </c>
      <c r="D1010">
        <v>30</v>
      </c>
      <c r="E1010">
        <v>55.79623833786468</v>
      </c>
      <c r="F1010">
        <v>41.14506162729408</v>
      </c>
      <c r="G1010">
        <v>48.47064998257938</v>
      </c>
      <c r="H1010">
        <v>16.52935001742062</v>
      </c>
      <c r="I1010">
        <v>0</v>
      </c>
      <c r="J1010">
        <v>0.3723774228802682</v>
      </c>
    </row>
    <row r="1011" spans="1:10" ht="12.75">
      <c r="A1011">
        <v>200310</v>
      </c>
      <c r="B1011">
        <v>2003</v>
      </c>
      <c r="C1011">
        <v>10</v>
      </c>
      <c r="D1011">
        <v>1</v>
      </c>
      <c r="E1011">
        <v>53.303291454368406</v>
      </c>
      <c r="F1011">
        <v>39.90962422091129</v>
      </c>
      <c r="G1011">
        <v>46.60645783763985</v>
      </c>
      <c r="H1011">
        <v>18.39354216236015</v>
      </c>
      <c r="I1011">
        <v>0</v>
      </c>
      <c r="J1011">
        <v>0.5571399515796182</v>
      </c>
    </row>
    <row r="1012" spans="1:10" ht="12.75">
      <c r="A1012">
        <v>200310</v>
      </c>
      <c r="B1012">
        <v>2003</v>
      </c>
      <c r="C1012">
        <v>10</v>
      </c>
      <c r="D1012">
        <v>2</v>
      </c>
      <c r="E1012">
        <v>65.01698286823759</v>
      </c>
      <c r="F1012">
        <v>38.14213139016524</v>
      </c>
      <c r="G1012">
        <v>51.57955712920142</v>
      </c>
      <c r="H1012">
        <v>13.42044287079858</v>
      </c>
      <c r="I1012">
        <v>0</v>
      </c>
      <c r="J1012">
        <v>0</v>
      </c>
    </row>
    <row r="1013" spans="1:10" ht="12.75">
      <c r="A1013">
        <v>200310</v>
      </c>
      <c r="B1013">
        <v>2003</v>
      </c>
      <c r="C1013">
        <v>10</v>
      </c>
      <c r="D1013">
        <v>3</v>
      </c>
      <c r="E1013">
        <v>62.45758451977166</v>
      </c>
      <c r="F1013">
        <v>39.03951055510721</v>
      </c>
      <c r="G1013">
        <v>50.748547537439435</v>
      </c>
      <c r="H1013">
        <v>14.251452462560563</v>
      </c>
      <c r="I1013">
        <v>0</v>
      </c>
      <c r="J1013">
        <v>0.00956519926505841</v>
      </c>
    </row>
    <row r="1014" spans="1:10" ht="12.75">
      <c r="A1014">
        <v>200310</v>
      </c>
      <c r="B1014">
        <v>2003</v>
      </c>
      <c r="C1014">
        <v>10</v>
      </c>
      <c r="D1014">
        <v>4</v>
      </c>
      <c r="E1014">
        <v>64.11362411370749</v>
      </c>
      <c r="F1014">
        <v>43.05572810734674</v>
      </c>
      <c r="G1014">
        <v>53.58467611052711</v>
      </c>
      <c r="H1014">
        <v>11.415323889472885</v>
      </c>
      <c r="I1014">
        <v>0</v>
      </c>
      <c r="J1014">
        <v>0.005978249540661507</v>
      </c>
    </row>
    <row r="1015" spans="1:10" ht="12.75">
      <c r="A1015">
        <v>200310</v>
      </c>
      <c r="B1015">
        <v>2003</v>
      </c>
      <c r="C1015">
        <v>10</v>
      </c>
      <c r="D1015">
        <v>5</v>
      </c>
      <c r="E1015">
        <v>72.35937690770646</v>
      </c>
      <c r="F1015">
        <v>44.501106283631465</v>
      </c>
      <c r="G1015">
        <v>58.43024159566897</v>
      </c>
      <c r="H1015">
        <v>6.569758404331034</v>
      </c>
      <c r="I1015">
        <v>0</v>
      </c>
      <c r="J1015">
        <v>0.005978249540661507</v>
      </c>
    </row>
    <row r="1016" spans="1:10" ht="12.75">
      <c r="A1016">
        <v>200310</v>
      </c>
      <c r="B1016">
        <v>2003</v>
      </c>
      <c r="C1016">
        <v>10</v>
      </c>
      <c r="D1016">
        <v>6</v>
      </c>
      <c r="E1016">
        <v>74.59107707059667</v>
      </c>
      <c r="F1016">
        <v>47.043521763859815</v>
      </c>
      <c r="G1016">
        <v>60.81729941722824</v>
      </c>
      <c r="H1016">
        <v>4.182700582771754</v>
      </c>
      <c r="I1016">
        <v>0</v>
      </c>
      <c r="J1016">
        <v>0.0017934748621984517</v>
      </c>
    </row>
    <row r="1017" spans="1:10" ht="12.75">
      <c r="A1017">
        <v>200310</v>
      </c>
      <c r="B1017">
        <v>2003</v>
      </c>
      <c r="C1017">
        <v>10</v>
      </c>
      <c r="D1017">
        <v>7</v>
      </c>
      <c r="E1017">
        <v>75.22985387526838</v>
      </c>
      <c r="F1017">
        <v>50.23711693254201</v>
      </c>
      <c r="G1017">
        <v>62.7334854039052</v>
      </c>
      <c r="H1017">
        <v>2.833823691443648</v>
      </c>
      <c r="I1017">
        <v>0.5673090953488441</v>
      </c>
      <c r="J1017">
        <v>0.0017232117066546754</v>
      </c>
    </row>
    <row r="1018" spans="1:10" ht="12.75">
      <c r="A1018">
        <v>200310</v>
      </c>
      <c r="B1018">
        <v>2003</v>
      </c>
      <c r="C1018">
        <v>10</v>
      </c>
      <c r="D1018">
        <v>8</v>
      </c>
      <c r="E1018">
        <v>76.27967981799178</v>
      </c>
      <c r="F1018">
        <v>50.191111614042505</v>
      </c>
      <c r="G1018">
        <v>63.23539571601714</v>
      </c>
      <c r="H1018">
        <v>2.023086039981061</v>
      </c>
      <c r="I1018">
        <v>0.25848175599820133</v>
      </c>
      <c r="J1018">
        <v>0.0017232117066546754</v>
      </c>
    </row>
    <row r="1019" spans="1:10" ht="12.75">
      <c r="A1019">
        <v>200310</v>
      </c>
      <c r="B1019">
        <v>2003</v>
      </c>
      <c r="C1019">
        <v>10</v>
      </c>
      <c r="D1019">
        <v>9</v>
      </c>
      <c r="E1019">
        <v>76.48488277562544</v>
      </c>
      <c r="F1019">
        <v>57.073392910851105</v>
      </c>
      <c r="G1019">
        <v>66.77913784323826</v>
      </c>
      <c r="H1019">
        <v>0</v>
      </c>
      <c r="I1019">
        <v>1.7791378432382694</v>
      </c>
      <c r="J1019">
        <v>0.07555190599418121</v>
      </c>
    </row>
    <row r="1020" spans="1:10" ht="12.75">
      <c r="A1020">
        <v>200310</v>
      </c>
      <c r="B1020">
        <v>2003</v>
      </c>
      <c r="C1020">
        <v>10</v>
      </c>
      <c r="D1020">
        <v>10</v>
      </c>
      <c r="E1020">
        <v>66.76829983710978</v>
      </c>
      <c r="F1020">
        <v>58.37198526543362</v>
      </c>
      <c r="G1020">
        <v>62.5701425512717</v>
      </c>
      <c r="H1020">
        <v>2.429857448728295</v>
      </c>
      <c r="I1020">
        <v>0</v>
      </c>
      <c r="J1020">
        <v>0.08778058360556151</v>
      </c>
    </row>
    <row r="1021" spans="1:10" ht="12.75">
      <c r="A1021">
        <v>200310</v>
      </c>
      <c r="B1021">
        <v>2003</v>
      </c>
      <c r="C1021">
        <v>10</v>
      </c>
      <c r="D1021">
        <v>11</v>
      </c>
      <c r="E1021">
        <v>70.43758505579063</v>
      </c>
      <c r="F1021">
        <v>55.9362018290159</v>
      </c>
      <c r="G1021">
        <v>63.186893442403274</v>
      </c>
      <c r="H1021">
        <v>1.9265683766664978</v>
      </c>
      <c r="I1021">
        <v>0.11346181906976882</v>
      </c>
      <c r="J1021">
        <v>0</v>
      </c>
    </row>
    <row r="1022" spans="1:10" ht="12.75">
      <c r="A1022">
        <v>200310</v>
      </c>
      <c r="B1022">
        <v>2003</v>
      </c>
      <c r="C1022">
        <v>10</v>
      </c>
      <c r="D1022">
        <v>12</v>
      </c>
      <c r="E1022">
        <v>72.72694299438074</v>
      </c>
      <c r="F1022">
        <v>41.91990089604507</v>
      </c>
      <c r="G1022">
        <v>57.32342194521291</v>
      </c>
      <c r="H1022">
        <v>7.676578054787097</v>
      </c>
      <c r="I1022">
        <v>0</v>
      </c>
      <c r="J1022">
        <v>0.05920907420587297</v>
      </c>
    </row>
    <row r="1023" spans="1:10" ht="12.75">
      <c r="A1023">
        <v>200310</v>
      </c>
      <c r="B1023">
        <v>2003</v>
      </c>
      <c r="C1023">
        <v>10</v>
      </c>
      <c r="D1023">
        <v>13</v>
      </c>
      <c r="E1023">
        <v>68.10920493494814</v>
      </c>
      <c r="F1023">
        <v>41.58967448758074</v>
      </c>
      <c r="G1023">
        <v>54.84943971126444</v>
      </c>
      <c r="H1023">
        <v>10.150560288735559</v>
      </c>
      <c r="I1023">
        <v>0</v>
      </c>
      <c r="J1023">
        <v>0</v>
      </c>
    </row>
    <row r="1024" spans="1:10" ht="12.75">
      <c r="A1024">
        <v>200310</v>
      </c>
      <c r="B1024">
        <v>2003</v>
      </c>
      <c r="C1024">
        <v>10</v>
      </c>
      <c r="D1024">
        <v>14</v>
      </c>
      <c r="E1024">
        <v>70.56205164245151</v>
      </c>
      <c r="F1024">
        <v>42.768216456378475</v>
      </c>
      <c r="G1024">
        <v>56.665134049415</v>
      </c>
      <c r="H1024">
        <v>8.334865950585005</v>
      </c>
      <c r="I1024">
        <v>0</v>
      </c>
      <c r="J1024">
        <v>0.453334455002695</v>
      </c>
    </row>
    <row r="1025" spans="1:10" ht="12.75">
      <c r="A1025">
        <v>200310</v>
      </c>
      <c r="B1025">
        <v>2003</v>
      </c>
      <c r="C1025">
        <v>10</v>
      </c>
      <c r="D1025">
        <v>15</v>
      </c>
      <c r="E1025">
        <v>67.1007358349538</v>
      </c>
      <c r="F1025">
        <v>40.88971111554484</v>
      </c>
      <c r="G1025">
        <v>53.99522347524932</v>
      </c>
      <c r="H1025">
        <v>11.004776524750676</v>
      </c>
      <c r="I1025">
        <v>0</v>
      </c>
      <c r="J1025">
        <v>0</v>
      </c>
    </row>
    <row r="1026" spans="1:10" ht="12.75">
      <c r="A1026">
        <v>200310</v>
      </c>
      <c r="B1026">
        <v>2003</v>
      </c>
      <c r="C1026">
        <v>10</v>
      </c>
      <c r="D1026">
        <v>16</v>
      </c>
      <c r="E1026">
        <v>68.80037461771423</v>
      </c>
      <c r="F1026">
        <v>40.80776572396809</v>
      </c>
      <c r="G1026">
        <v>54.80407017084116</v>
      </c>
      <c r="H1026">
        <v>10.195929829158837</v>
      </c>
      <c r="I1026">
        <v>0</v>
      </c>
      <c r="J1026" t="e">
        <v>#VALUE!</v>
      </c>
    </row>
    <row r="1027" spans="1:10" ht="12.75">
      <c r="A1027">
        <v>200310</v>
      </c>
      <c r="B1027">
        <v>2003</v>
      </c>
      <c r="C1027">
        <v>10</v>
      </c>
      <c r="D1027">
        <v>17</v>
      </c>
      <c r="E1027">
        <v>62.397160290522294</v>
      </c>
      <c r="F1027">
        <v>37.440640364016446</v>
      </c>
      <c r="G1027">
        <v>49.91890032726937</v>
      </c>
      <c r="H1027">
        <v>15.08109967273063</v>
      </c>
      <c r="I1027">
        <v>0</v>
      </c>
      <c r="J1027">
        <v>0.21849688364516734</v>
      </c>
    </row>
    <row r="1028" spans="1:10" ht="12.75">
      <c r="A1028">
        <v>200310</v>
      </c>
      <c r="B1028">
        <v>2003</v>
      </c>
      <c r="C1028">
        <v>10</v>
      </c>
      <c r="D1028">
        <v>18</v>
      </c>
      <c r="E1028">
        <v>64.54109478900207</v>
      </c>
      <c r="F1028">
        <v>39.4435318886629</v>
      </c>
      <c r="G1028">
        <v>51.99231333883249</v>
      </c>
      <c r="H1028">
        <v>13.007686661167508</v>
      </c>
      <c r="I1028">
        <v>0</v>
      </c>
      <c r="J1028">
        <v>0</v>
      </c>
    </row>
    <row r="1029" spans="1:10" ht="12.75">
      <c r="A1029">
        <v>200310</v>
      </c>
      <c r="B1029">
        <v>2003</v>
      </c>
      <c r="C1029">
        <v>10</v>
      </c>
      <c r="D1029">
        <v>19</v>
      </c>
      <c r="E1029">
        <v>74.83851981334627</v>
      </c>
      <c r="F1029">
        <v>45.100735834953795</v>
      </c>
      <c r="G1029">
        <v>59.96962782415004</v>
      </c>
      <c r="H1029">
        <v>5.030372175849962</v>
      </c>
      <c r="I1029">
        <v>0</v>
      </c>
      <c r="J1029">
        <v>0</v>
      </c>
    </row>
    <row r="1030" spans="1:10" ht="12.75">
      <c r="A1030">
        <v>200310</v>
      </c>
      <c r="B1030">
        <v>2003</v>
      </c>
      <c r="C1030">
        <v>10</v>
      </c>
      <c r="D1030">
        <v>20</v>
      </c>
      <c r="E1030">
        <v>82.49998064375879</v>
      </c>
      <c r="F1030">
        <v>49.875619771953694</v>
      </c>
      <c r="G1030">
        <v>66.18780020785624</v>
      </c>
      <c r="H1030">
        <v>0.721785300572647</v>
      </c>
      <c r="I1030">
        <v>1.9095855084288982</v>
      </c>
      <c r="J1030">
        <v>0</v>
      </c>
    </row>
    <row r="1031" spans="1:10" ht="12.75">
      <c r="A1031">
        <v>200310</v>
      </c>
      <c r="B1031">
        <v>2003</v>
      </c>
      <c r="C1031">
        <v>10</v>
      </c>
      <c r="D1031">
        <v>21</v>
      </c>
      <c r="E1031">
        <v>82.94909010776959</v>
      </c>
      <c r="F1031">
        <v>48.97824060701172</v>
      </c>
      <c r="G1031">
        <v>65.96366535739065</v>
      </c>
      <c r="H1031">
        <v>0</v>
      </c>
      <c r="I1031">
        <v>0.9636653573906595</v>
      </c>
      <c r="J1031">
        <v>0</v>
      </c>
    </row>
    <row r="1032" spans="1:10" ht="12.75">
      <c r="A1032">
        <v>200310</v>
      </c>
      <c r="B1032">
        <v>2003</v>
      </c>
      <c r="C1032">
        <v>10</v>
      </c>
      <c r="D1032">
        <v>22</v>
      </c>
      <c r="E1032">
        <v>78.74950939373275</v>
      </c>
      <c r="F1032">
        <v>47.58084208582855</v>
      </c>
      <c r="G1032">
        <v>63.16517573978064</v>
      </c>
      <c r="H1032">
        <v>2.073954241845811</v>
      </c>
      <c r="I1032">
        <v>0.23912998162646024</v>
      </c>
      <c r="J1032">
        <v>0</v>
      </c>
    </row>
    <row r="1033" spans="1:10" ht="12.75">
      <c r="A1033">
        <v>200310</v>
      </c>
      <c r="B1033">
        <v>2003</v>
      </c>
      <c r="C1033">
        <v>10</v>
      </c>
      <c r="D1033">
        <v>23</v>
      </c>
      <c r="E1033">
        <v>74.87975307392</v>
      </c>
      <c r="F1033">
        <v>48.22804927801221</v>
      </c>
      <c r="G1033">
        <v>61.5539011759661</v>
      </c>
      <c r="H1033">
        <v>3.4460988240339017</v>
      </c>
      <c r="I1033">
        <v>0</v>
      </c>
      <c r="J1033">
        <v>0</v>
      </c>
    </row>
    <row r="1034" spans="1:10" ht="12.75">
      <c r="A1034">
        <v>200310</v>
      </c>
      <c r="B1034">
        <v>2003</v>
      </c>
      <c r="C1034">
        <v>10</v>
      </c>
      <c r="D1034">
        <v>24</v>
      </c>
      <c r="E1034">
        <v>72.16569835829296</v>
      </c>
      <c r="F1034">
        <v>50.32657552358633</v>
      </c>
      <c r="G1034">
        <v>61.24613694093964</v>
      </c>
      <c r="H1034">
        <v>3.753863059060359</v>
      </c>
      <c r="I1034">
        <v>0</v>
      </c>
      <c r="J1034">
        <v>0</v>
      </c>
    </row>
    <row r="1035" spans="1:10" ht="12.75">
      <c r="A1035">
        <v>200310</v>
      </c>
      <c r="B1035">
        <v>2003</v>
      </c>
      <c r="C1035">
        <v>10</v>
      </c>
      <c r="D1035">
        <v>25</v>
      </c>
      <c r="E1035">
        <v>76.78387416656491</v>
      </c>
      <c r="F1035">
        <v>47.90042851740126</v>
      </c>
      <c r="G1035">
        <v>62.3421513419831</v>
      </c>
      <c r="H1035">
        <v>2.9567611350499834</v>
      </c>
      <c r="I1035">
        <v>0.2989124770330753</v>
      </c>
      <c r="J1035">
        <v>0.24517664803504374</v>
      </c>
    </row>
    <row r="1036" spans="1:10" ht="12.75">
      <c r="A1036">
        <v>200310</v>
      </c>
      <c r="B1036">
        <v>2003</v>
      </c>
      <c r="C1036">
        <v>10</v>
      </c>
      <c r="D1036">
        <v>26</v>
      </c>
      <c r="E1036">
        <v>50.89701586318413</v>
      </c>
      <c r="F1036">
        <v>32.34648862895277</v>
      </c>
      <c r="G1036">
        <v>41.621752246068446</v>
      </c>
      <c r="H1036">
        <v>23.378247753931554</v>
      </c>
      <c r="I1036">
        <v>0</v>
      </c>
      <c r="J1036">
        <v>0.03492756298967567</v>
      </c>
    </row>
    <row r="1037" spans="1:10" ht="12.75">
      <c r="A1037">
        <v>200310</v>
      </c>
      <c r="B1037">
        <v>2003</v>
      </c>
      <c r="C1037">
        <v>10</v>
      </c>
      <c r="D1037">
        <v>27</v>
      </c>
      <c r="E1037">
        <v>47.92179185191582</v>
      </c>
      <c r="F1037">
        <v>34.59597866644432</v>
      </c>
      <c r="G1037">
        <v>41.25888525918007</v>
      </c>
      <c r="H1037">
        <v>23.74111474081993</v>
      </c>
      <c r="I1037">
        <v>0</v>
      </c>
      <c r="J1037">
        <v>0.0017232117066546754</v>
      </c>
    </row>
    <row r="1038" spans="1:10" ht="12.75">
      <c r="A1038">
        <v>200310</v>
      </c>
      <c r="B1038">
        <v>2003</v>
      </c>
      <c r="C1038">
        <v>10</v>
      </c>
      <c r="D1038">
        <v>28</v>
      </c>
      <c r="E1038">
        <v>55.966034263524804</v>
      </c>
      <c r="F1038">
        <v>36.98860066287681</v>
      </c>
      <c r="G1038">
        <v>46.477317463200805</v>
      </c>
      <c r="H1038">
        <v>18.52268253679919</v>
      </c>
      <c r="I1038">
        <v>0</v>
      </c>
      <c r="J1038">
        <v>0.016553576586690648</v>
      </c>
    </row>
    <row r="1039" spans="1:10" ht="12.75">
      <c r="A1039">
        <v>200310</v>
      </c>
      <c r="B1039">
        <v>2003</v>
      </c>
      <c r="C1039">
        <v>10</v>
      </c>
      <c r="D1039">
        <v>29</v>
      </c>
      <c r="E1039">
        <v>61.508494412002065</v>
      </c>
      <c r="F1039">
        <v>38.09780559782495</v>
      </c>
      <c r="G1039">
        <v>49.803150004913505</v>
      </c>
      <c r="H1039">
        <v>15.196849995086492</v>
      </c>
      <c r="I1039">
        <v>0</v>
      </c>
      <c r="J1039">
        <v>0.011956499081323013</v>
      </c>
    </row>
    <row r="1040" spans="1:10" ht="12.75">
      <c r="A1040">
        <v>200310</v>
      </c>
      <c r="B1040">
        <v>2003</v>
      </c>
      <c r="C1040">
        <v>10</v>
      </c>
      <c r="D1040">
        <v>30</v>
      </c>
      <c r="E1040">
        <v>70.35207216006718</v>
      </c>
      <c r="F1040">
        <v>43.04504941797272</v>
      </c>
      <c r="G1040">
        <v>56.69856078901995</v>
      </c>
      <c r="H1040">
        <v>8.301439210980051</v>
      </c>
      <c r="I1040">
        <v>0</v>
      </c>
      <c r="J1040">
        <v>0</v>
      </c>
    </row>
    <row r="1041" spans="1:10" ht="12.75">
      <c r="A1041">
        <v>200310</v>
      </c>
      <c r="B1041">
        <v>2003</v>
      </c>
      <c r="C1041">
        <v>10</v>
      </c>
      <c r="D1041">
        <v>31</v>
      </c>
      <c r="E1041">
        <v>70.66655747761376</v>
      </c>
      <c r="F1041">
        <v>47.30413121744802</v>
      </c>
      <c r="G1041">
        <v>58.985344347530884</v>
      </c>
      <c r="H1041">
        <v>6.014655652469111</v>
      </c>
      <c r="I1041">
        <v>0</v>
      </c>
      <c r="J1041">
        <v>0</v>
      </c>
    </row>
    <row r="1042" spans="1:10" ht="12.75">
      <c r="A1042">
        <v>200311</v>
      </c>
      <c r="B1042">
        <v>2003</v>
      </c>
      <c r="C1042">
        <v>11</v>
      </c>
      <c r="D1042">
        <v>1</v>
      </c>
      <c r="E1042">
        <v>52.0813810826988</v>
      </c>
      <c r="F1042">
        <v>41.669410289777815</v>
      </c>
      <c r="G1042">
        <v>46.875395686238306</v>
      </c>
      <c r="H1042">
        <v>18.124604313761694</v>
      </c>
      <c r="I1042">
        <v>0</v>
      </c>
      <c r="J1042">
        <v>0.01422573546271839</v>
      </c>
    </row>
    <row r="1043" spans="1:10" ht="12.75">
      <c r="A1043">
        <v>200311</v>
      </c>
      <c r="B1043">
        <v>2003</v>
      </c>
      <c r="C1043">
        <v>11</v>
      </c>
      <c r="D1043">
        <v>2</v>
      </c>
      <c r="E1043">
        <v>53.151044194765475</v>
      </c>
      <c r="F1043">
        <v>42.131771334300154</v>
      </c>
      <c r="G1043">
        <v>47.641407764532815</v>
      </c>
      <c r="H1043">
        <v>17.358592235467185</v>
      </c>
      <c r="I1043">
        <v>0</v>
      </c>
      <c r="J1043">
        <v>0.05439514724143784</v>
      </c>
    </row>
    <row r="1044" spans="1:10" ht="12.75">
      <c r="A1044">
        <v>200311</v>
      </c>
      <c r="B1044">
        <v>2003</v>
      </c>
      <c r="C1044">
        <v>11</v>
      </c>
      <c r="D1044">
        <v>3</v>
      </c>
      <c r="E1044">
        <v>72.22416016247331</v>
      </c>
      <c r="F1044">
        <v>50.18613557111334</v>
      </c>
      <c r="G1044">
        <v>61.205147866793325</v>
      </c>
      <c r="H1044">
        <v>4.3926770872728245</v>
      </c>
      <c r="I1044">
        <v>0.5978249540661505</v>
      </c>
      <c r="J1044">
        <v>0.06099762067127444</v>
      </c>
    </row>
    <row r="1045" spans="1:10" ht="12.75">
      <c r="A1045">
        <v>200311</v>
      </c>
      <c r="B1045">
        <v>2003</v>
      </c>
      <c r="C1045">
        <v>11</v>
      </c>
      <c r="D1045">
        <v>4</v>
      </c>
      <c r="E1045">
        <v>73.06395599879693</v>
      </c>
      <c r="F1045">
        <v>51.933837389706646</v>
      </c>
      <c r="G1045">
        <v>62.49889669425179</v>
      </c>
      <c r="H1045">
        <v>4.240656146797733</v>
      </c>
      <c r="I1045">
        <v>1.7395528410495251</v>
      </c>
      <c r="J1045">
        <v>0.0017232117066546754</v>
      </c>
    </row>
    <row r="1046" spans="1:10" ht="12.75">
      <c r="A1046">
        <v>200311</v>
      </c>
      <c r="B1046">
        <v>2003</v>
      </c>
      <c r="C1046">
        <v>11</v>
      </c>
      <c r="D1046">
        <v>5</v>
      </c>
      <c r="E1046">
        <v>66.51491175042955</v>
      </c>
      <c r="F1046">
        <v>35.37567784067729</v>
      </c>
      <c r="G1046">
        <v>50.94529479555342</v>
      </c>
      <c r="H1046">
        <v>14.054705204446574</v>
      </c>
      <c r="I1046">
        <v>0</v>
      </c>
      <c r="J1046">
        <v>0.15529554002423995</v>
      </c>
    </row>
    <row r="1047" spans="1:10" ht="12.75">
      <c r="A1047">
        <v>200311</v>
      </c>
      <c r="B1047">
        <v>2003</v>
      </c>
      <c r="C1047">
        <v>11</v>
      </c>
      <c r="D1047">
        <v>6</v>
      </c>
      <c r="E1047">
        <v>39.3258131854715</v>
      </c>
      <c r="F1047">
        <v>30.51407198734995</v>
      </c>
      <c r="G1047">
        <v>34.91994258641073</v>
      </c>
      <c r="H1047">
        <v>30.080057413589273</v>
      </c>
      <c r="I1047">
        <v>0</v>
      </c>
      <c r="J1047">
        <v>0.0029891247703307533</v>
      </c>
    </row>
    <row r="1048" spans="1:10" ht="12.75">
      <c r="A1048">
        <v>200311</v>
      </c>
      <c r="B1048">
        <v>2003</v>
      </c>
      <c r="C1048">
        <v>11</v>
      </c>
      <c r="D1048">
        <v>7</v>
      </c>
      <c r="E1048">
        <v>44.08852949146687</v>
      </c>
      <c r="F1048">
        <v>25.331352048337003</v>
      </c>
      <c r="G1048">
        <v>34.709940769901934</v>
      </c>
      <c r="H1048">
        <v>30.29005923009806</v>
      </c>
      <c r="I1048">
        <v>0</v>
      </c>
      <c r="J1048">
        <v>0</v>
      </c>
    </row>
    <row r="1049" spans="1:10" ht="12.75">
      <c r="A1049">
        <v>200311</v>
      </c>
      <c r="B1049">
        <v>2003</v>
      </c>
      <c r="C1049">
        <v>11</v>
      </c>
      <c r="D1049">
        <v>8</v>
      </c>
      <c r="E1049">
        <v>45.154376446134556</v>
      </c>
      <c r="F1049">
        <v>27.514033274867558</v>
      </c>
      <c r="G1049">
        <v>36.33420486050106</v>
      </c>
      <c r="H1049">
        <v>28.66579513949894</v>
      </c>
      <c r="I1049">
        <v>0</v>
      </c>
      <c r="J1049">
        <v>0.0035869497243969034</v>
      </c>
    </row>
    <row r="1050" spans="1:10" ht="12.75">
      <c r="A1050">
        <v>200311</v>
      </c>
      <c r="B1050">
        <v>2003</v>
      </c>
      <c r="C1050">
        <v>11</v>
      </c>
      <c r="D1050">
        <v>9</v>
      </c>
      <c r="E1050">
        <v>41.85498304095482</v>
      </c>
      <c r="F1050">
        <v>33.2934138155916</v>
      </c>
      <c r="G1050">
        <v>37.57419842827321</v>
      </c>
      <c r="H1050">
        <v>27.425801571726783</v>
      </c>
      <c r="I1050">
        <v>0</v>
      </c>
      <c r="J1050">
        <v>0.0035869497243969034</v>
      </c>
    </row>
    <row r="1051" spans="1:10" ht="12.75">
      <c r="A1051">
        <v>200311</v>
      </c>
      <c r="B1051">
        <v>2003</v>
      </c>
      <c r="C1051">
        <v>11</v>
      </c>
      <c r="D1051">
        <v>10</v>
      </c>
      <c r="E1051">
        <v>49.57714951058489</v>
      </c>
      <c r="F1051">
        <v>37.69856078901995</v>
      </c>
      <c r="G1051">
        <v>43.63785514980242</v>
      </c>
      <c r="H1051">
        <v>21.36214485019758</v>
      </c>
      <c r="I1051">
        <v>0</v>
      </c>
      <c r="J1051">
        <v>0.003446423413309351</v>
      </c>
    </row>
    <row r="1052" spans="1:10" ht="12.75">
      <c r="A1052">
        <v>200311</v>
      </c>
      <c r="B1052">
        <v>2003</v>
      </c>
      <c r="C1052">
        <v>11</v>
      </c>
      <c r="D1052">
        <v>11</v>
      </c>
      <c r="E1052">
        <v>58.83326236044894</v>
      </c>
      <c r="F1052">
        <v>45.25985009335664</v>
      </c>
      <c r="G1052">
        <v>52.046556226902794</v>
      </c>
      <c r="H1052">
        <v>12.953443773097208</v>
      </c>
      <c r="I1052">
        <v>0</v>
      </c>
      <c r="J1052">
        <v>0.019745033635191433</v>
      </c>
    </row>
    <row r="1053" spans="1:10" ht="12.75">
      <c r="A1053">
        <v>200311</v>
      </c>
      <c r="B1053">
        <v>2003</v>
      </c>
      <c r="C1053">
        <v>11</v>
      </c>
      <c r="D1053">
        <v>12</v>
      </c>
      <c r="E1053">
        <v>62.92552313964188</v>
      </c>
      <c r="F1053">
        <v>49.23334693233356</v>
      </c>
      <c r="G1053">
        <v>56.079435035987714</v>
      </c>
      <c r="H1053">
        <v>8.92056496401228</v>
      </c>
      <c r="I1053">
        <v>0</v>
      </c>
      <c r="J1053">
        <v>0.020969985914612174</v>
      </c>
    </row>
    <row r="1054" spans="1:10" ht="12.75">
      <c r="A1054">
        <v>200311</v>
      </c>
      <c r="B1054">
        <v>2003</v>
      </c>
      <c r="C1054">
        <v>11</v>
      </c>
      <c r="D1054">
        <v>13</v>
      </c>
      <c r="E1054">
        <v>56.90673269626484</v>
      </c>
      <c r="F1054">
        <v>29.425503783400682</v>
      </c>
      <c r="G1054">
        <v>43.166118239832755</v>
      </c>
      <c r="H1054">
        <v>21.833881760167237</v>
      </c>
      <c r="I1054">
        <v>0</v>
      </c>
      <c r="J1054">
        <v>0</v>
      </c>
    </row>
    <row r="1055" spans="1:10" ht="12.75">
      <c r="A1055">
        <v>200311</v>
      </c>
      <c r="B1055">
        <v>2003</v>
      </c>
      <c r="C1055">
        <v>11</v>
      </c>
      <c r="D1055">
        <v>14</v>
      </c>
      <c r="E1055">
        <v>46.316980783719316</v>
      </c>
      <c r="F1055">
        <v>32.85682932857666</v>
      </c>
      <c r="G1055">
        <v>39.58690505614799</v>
      </c>
      <c r="H1055">
        <v>25.413094943852013</v>
      </c>
      <c r="I1055">
        <v>0</v>
      </c>
      <c r="J1055">
        <v>0.018487175745736415</v>
      </c>
    </row>
    <row r="1056" spans="1:10" ht="12.75">
      <c r="A1056">
        <v>200311</v>
      </c>
      <c r="B1056">
        <v>2003</v>
      </c>
      <c r="C1056">
        <v>11</v>
      </c>
      <c r="D1056">
        <v>15</v>
      </c>
      <c r="E1056">
        <v>46.87927065683171</v>
      </c>
      <c r="F1056">
        <v>40.05504617207996</v>
      </c>
      <c r="G1056">
        <v>43.46715841445584</v>
      </c>
      <c r="H1056">
        <v>21.532841585544162</v>
      </c>
      <c r="I1056">
        <v>0</v>
      </c>
      <c r="J1056">
        <v>0.025464713572298542</v>
      </c>
    </row>
    <row r="1057" spans="1:10" ht="12.75">
      <c r="A1057">
        <v>200311</v>
      </c>
      <c r="B1057">
        <v>2003</v>
      </c>
      <c r="C1057">
        <v>11</v>
      </c>
      <c r="D1057">
        <v>16</v>
      </c>
      <c r="E1057">
        <v>54.65977683742842</v>
      </c>
      <c r="F1057">
        <v>35.73284515900408</v>
      </c>
      <c r="G1057">
        <v>45.19631099821625</v>
      </c>
      <c r="H1057">
        <v>19.803689001783752</v>
      </c>
      <c r="I1057">
        <v>0</v>
      </c>
      <c r="J1057">
        <v>0.0011956499081323011</v>
      </c>
    </row>
    <row r="1058" spans="1:10" ht="12.75">
      <c r="A1058">
        <v>200311</v>
      </c>
      <c r="B1058">
        <v>2003</v>
      </c>
      <c r="C1058">
        <v>11</v>
      </c>
      <c r="D1058">
        <v>17</v>
      </c>
      <c r="E1058">
        <v>56.445378176284734</v>
      </c>
      <c r="F1058">
        <v>41.41811863291335</v>
      </c>
      <c r="G1058">
        <v>48.93174840459905</v>
      </c>
      <c r="H1058">
        <v>16.06825159540096</v>
      </c>
      <c r="I1058">
        <v>0</v>
      </c>
      <c r="J1058">
        <v>0.04480350437302156</v>
      </c>
    </row>
    <row r="1059" spans="1:10" ht="12.75">
      <c r="A1059">
        <v>200311</v>
      </c>
      <c r="B1059">
        <v>2003</v>
      </c>
      <c r="C1059">
        <v>11</v>
      </c>
      <c r="D1059">
        <v>18</v>
      </c>
      <c r="E1059">
        <v>60.321075373203215</v>
      </c>
      <c r="F1059">
        <v>49.939575770750636</v>
      </c>
      <c r="G1059">
        <v>55.130325571976925</v>
      </c>
      <c r="H1059">
        <v>9.869674428023073</v>
      </c>
      <c r="I1059">
        <v>0</v>
      </c>
      <c r="J1059">
        <v>1.7048043381803348</v>
      </c>
    </row>
    <row r="1060" spans="1:10" ht="12.75">
      <c r="A1060">
        <v>200311</v>
      </c>
      <c r="B1060">
        <v>2003</v>
      </c>
      <c r="C1060">
        <v>11</v>
      </c>
      <c r="D1060">
        <v>19</v>
      </c>
      <c r="E1060">
        <v>60.74204086251411</v>
      </c>
      <c r="F1060">
        <v>33.331352048337</v>
      </c>
      <c r="G1060">
        <v>47.036696455425556</v>
      </c>
      <c r="H1060">
        <v>17.963303544574444</v>
      </c>
      <c r="I1060">
        <v>0</v>
      </c>
      <c r="J1060">
        <v>0.062051731788010434</v>
      </c>
    </row>
    <row r="1061" spans="1:10" ht="12.75">
      <c r="A1061">
        <v>200311</v>
      </c>
      <c r="B1061">
        <v>2003</v>
      </c>
      <c r="C1061">
        <v>11</v>
      </c>
      <c r="D1061">
        <v>20</v>
      </c>
      <c r="E1061">
        <v>65.81920972934019</v>
      </c>
      <c r="F1061">
        <v>37.37186317221992</v>
      </c>
      <c r="G1061">
        <v>51.59553645078006</v>
      </c>
      <c r="H1061">
        <v>13.404463549219944</v>
      </c>
      <c r="I1061">
        <v>0</v>
      </c>
      <c r="J1061">
        <v>0</v>
      </c>
    </row>
    <row r="1062" spans="1:10" ht="12.75">
      <c r="A1062">
        <v>200311</v>
      </c>
      <c r="B1062">
        <v>2003</v>
      </c>
      <c r="C1062">
        <v>11</v>
      </c>
      <c r="D1062">
        <v>21</v>
      </c>
      <c r="E1062">
        <v>68.55173029906882</v>
      </c>
      <c r="F1062">
        <v>40.2805255368379</v>
      </c>
      <c r="G1062">
        <v>54.41612791795336</v>
      </c>
      <c r="H1062">
        <v>10.58387208204664</v>
      </c>
      <c r="I1062">
        <v>0</v>
      </c>
      <c r="J1062">
        <v>0</v>
      </c>
    </row>
    <row r="1063" spans="1:10" ht="12.75">
      <c r="A1063">
        <v>200311</v>
      </c>
      <c r="B1063">
        <v>2003</v>
      </c>
      <c r="C1063">
        <v>11</v>
      </c>
      <c r="D1063">
        <v>22</v>
      </c>
      <c r="E1063">
        <v>62.1499572673752</v>
      </c>
      <c r="F1063">
        <v>39.345806693685994</v>
      </c>
      <c r="G1063">
        <v>50.74788198053059</v>
      </c>
      <c r="H1063">
        <v>14.2521180194694</v>
      </c>
      <c r="I1063">
        <v>0</v>
      </c>
      <c r="J1063">
        <v>0</v>
      </c>
    </row>
    <row r="1064" spans="1:10" ht="12.75">
      <c r="A1064">
        <v>200311</v>
      </c>
      <c r="B1064">
        <v>2003</v>
      </c>
      <c r="C1064">
        <v>11</v>
      </c>
      <c r="D1064">
        <v>23</v>
      </c>
      <c r="E1064">
        <v>61.06588566715008</v>
      </c>
      <c r="F1064">
        <v>35.0734703358159</v>
      </c>
      <c r="G1064">
        <v>48.069678001482984</v>
      </c>
      <c r="H1064">
        <v>16.930321998517012</v>
      </c>
      <c r="I1064">
        <v>0</v>
      </c>
      <c r="J1064">
        <v>0.2895684749366455</v>
      </c>
    </row>
    <row r="1065" spans="1:10" ht="12.75">
      <c r="A1065">
        <v>200311</v>
      </c>
      <c r="B1065">
        <v>2003</v>
      </c>
      <c r="C1065">
        <v>11</v>
      </c>
      <c r="D1065">
        <v>24</v>
      </c>
      <c r="E1065">
        <v>36.89741787742437</v>
      </c>
      <c r="F1065">
        <v>17.839885172821454</v>
      </c>
      <c r="G1065">
        <v>27.36865152512291</v>
      </c>
      <c r="H1065">
        <v>37.631348474877086</v>
      </c>
      <c r="I1065">
        <v>0</v>
      </c>
      <c r="J1065">
        <v>0.013749973943521464</v>
      </c>
    </row>
    <row r="1066" spans="1:10" ht="12.75">
      <c r="A1066">
        <v>200311</v>
      </c>
      <c r="B1066">
        <v>2003</v>
      </c>
      <c r="C1066">
        <v>11</v>
      </c>
      <c r="D1066">
        <v>25</v>
      </c>
      <c r="E1066">
        <v>36.617699346950204</v>
      </c>
      <c r="F1066">
        <v>20.853136753332997</v>
      </c>
      <c r="G1066">
        <v>28.735418050141597</v>
      </c>
      <c r="H1066">
        <v>36.2645819498584</v>
      </c>
      <c r="I1066">
        <v>0</v>
      </c>
      <c r="J1066">
        <v>0</v>
      </c>
    </row>
    <row r="1067" spans="1:10" ht="12.75">
      <c r="A1067">
        <v>200311</v>
      </c>
      <c r="B1067">
        <v>2003</v>
      </c>
      <c r="C1067">
        <v>11</v>
      </c>
      <c r="D1067">
        <v>26</v>
      </c>
      <c r="E1067">
        <v>44.474567388009255</v>
      </c>
      <c r="F1067">
        <v>29.36897164757347</v>
      </c>
      <c r="G1067">
        <v>36.92176951779136</v>
      </c>
      <c r="H1067">
        <v>28.078230482208635</v>
      </c>
      <c r="I1067">
        <v>0</v>
      </c>
      <c r="J1067">
        <v>0</v>
      </c>
    </row>
    <row r="1068" spans="1:10" ht="12.75">
      <c r="A1068">
        <v>200311</v>
      </c>
      <c r="B1068">
        <v>2003</v>
      </c>
      <c r="C1068">
        <v>11</v>
      </c>
      <c r="D1068">
        <v>27</v>
      </c>
      <c r="E1068">
        <v>52.65652201102412</v>
      </c>
      <c r="F1068">
        <v>30.163086754673042</v>
      </c>
      <c r="G1068">
        <v>41.40980438284858</v>
      </c>
      <c r="H1068">
        <v>23.590195617151416</v>
      </c>
      <c r="I1068">
        <v>0</v>
      </c>
      <c r="J1068">
        <v>0</v>
      </c>
    </row>
    <row r="1069" spans="1:10" ht="12.75">
      <c r="A1069">
        <v>200311</v>
      </c>
      <c r="B1069">
        <v>2003</v>
      </c>
      <c r="C1069">
        <v>11</v>
      </c>
      <c r="D1069">
        <v>28</v>
      </c>
      <c r="E1069">
        <v>42.10514905794663</v>
      </c>
      <c r="F1069">
        <v>25.062752933959484</v>
      </c>
      <c r="G1069">
        <v>33.58395099595305</v>
      </c>
      <c r="H1069">
        <v>31.416049004046943</v>
      </c>
      <c r="I1069">
        <v>0</v>
      </c>
      <c r="J1069">
        <v>0</v>
      </c>
    </row>
    <row r="1070" spans="1:10" ht="12.75">
      <c r="A1070">
        <v>200311</v>
      </c>
      <c r="B1070">
        <v>2003</v>
      </c>
      <c r="C1070">
        <v>11</v>
      </c>
      <c r="D1070">
        <v>29</v>
      </c>
      <c r="E1070">
        <v>39.26932571789321</v>
      </c>
      <c r="F1070">
        <v>17.83065075682903</v>
      </c>
      <c r="G1070">
        <v>28.54998823736112</v>
      </c>
      <c r="H1070">
        <v>36.45001176263888</v>
      </c>
      <c r="I1070">
        <v>0</v>
      </c>
      <c r="J1070">
        <v>0.05619554568221815</v>
      </c>
    </row>
    <row r="1071" spans="1:10" ht="12.75">
      <c r="A1071">
        <v>200311</v>
      </c>
      <c r="B1071">
        <v>2003</v>
      </c>
      <c r="C1071">
        <v>11</v>
      </c>
      <c r="D1071">
        <v>30</v>
      </c>
      <c r="E1071">
        <v>57.53896609878433</v>
      </c>
      <c r="F1071">
        <v>25.69511140757593</v>
      </c>
      <c r="G1071">
        <v>41.61703875318013</v>
      </c>
      <c r="H1071">
        <v>23.382961246819868</v>
      </c>
      <c r="I1071">
        <v>0</v>
      </c>
      <c r="J1071">
        <v>0</v>
      </c>
    </row>
  </sheetData>
  <mergeCells count="1">
    <mergeCell ref="B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3"/>
  <sheetViews>
    <sheetView workbookViewId="0" topLeftCell="A20">
      <selection activeCell="D40" sqref="D40"/>
    </sheetView>
  </sheetViews>
  <sheetFormatPr defaultColWidth="9.140625" defaultRowHeight="12.75"/>
  <cols>
    <col min="3" max="14" width="11.28125" style="0" bestFit="1" customWidth="1"/>
  </cols>
  <sheetData>
    <row r="1" ht="13.5" thickBot="1"/>
    <row r="2" spans="2:14" ht="13.5">
      <c r="B2" s="5"/>
      <c r="C2" s="101" t="s">
        <v>59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ht="13.5">
      <c r="B3" s="6"/>
      <c r="C3" s="103" t="s">
        <v>10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2:14" ht="13.5">
      <c r="B4" s="6"/>
      <c r="C4" s="103" t="s">
        <v>11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2:14" ht="13.5">
      <c r="B5" s="6"/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2:14" ht="13.5">
      <c r="B6" s="6"/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8" t="s">
        <v>24</v>
      </c>
    </row>
    <row r="7" spans="2:14" ht="12.75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 ht="13.5">
      <c r="B8" s="11">
        <v>1</v>
      </c>
      <c r="C8" s="12">
        <v>37.316343629466104</v>
      </c>
      <c r="D8" s="12">
        <v>37.671475565661844</v>
      </c>
      <c r="E8" s="12">
        <v>42.923103627050075</v>
      </c>
      <c r="F8" s="12">
        <v>25.616948220841593</v>
      </c>
      <c r="G8" s="12">
        <v>15.3916669827599</v>
      </c>
      <c r="H8" s="12">
        <v>4.956811600244981</v>
      </c>
      <c r="I8" s="12">
        <v>1.4913375060202068</v>
      </c>
      <c r="J8" s="12">
        <v>0</v>
      </c>
      <c r="K8" s="12">
        <v>0</v>
      </c>
      <c r="L8" s="12">
        <v>0</v>
      </c>
      <c r="M8" s="12">
        <v>0.5842917512743959</v>
      </c>
      <c r="N8" s="13">
        <v>17.7944438282681</v>
      </c>
    </row>
    <row r="9" spans="2:14" ht="13.5">
      <c r="B9" s="11">
        <v>2</v>
      </c>
      <c r="C9" s="12">
        <v>33.391720752337974</v>
      </c>
      <c r="D9" s="12">
        <v>38.067364435091804</v>
      </c>
      <c r="E9" s="12">
        <v>34.0192770648309</v>
      </c>
      <c r="F9" s="12">
        <v>21.301342779123893</v>
      </c>
      <c r="G9" s="12">
        <v>16.409538172786412</v>
      </c>
      <c r="H9" s="12">
        <v>2.4039998911418228</v>
      </c>
      <c r="I9" s="12">
        <v>0</v>
      </c>
      <c r="J9" s="12">
        <v>0</v>
      </c>
      <c r="K9" s="12">
        <v>0</v>
      </c>
      <c r="L9" s="12">
        <v>0</v>
      </c>
      <c r="M9" s="12">
        <v>3.6728402212324625</v>
      </c>
      <c r="N9" s="13">
        <v>12.732327370479663</v>
      </c>
    </row>
    <row r="10" spans="2:14" ht="13.5">
      <c r="B10" s="11">
        <v>3</v>
      </c>
      <c r="C10" s="12">
        <v>28.653596101378717</v>
      </c>
      <c r="D10" s="12">
        <v>41.41391462054263</v>
      </c>
      <c r="E10" s="12">
        <v>35.664002376180065</v>
      </c>
      <c r="F10" s="12">
        <v>18.843680521433974</v>
      </c>
      <c r="G10" s="12">
        <v>12.86006634275622</v>
      </c>
      <c r="H10" s="12">
        <v>2.073990439671227</v>
      </c>
      <c r="I10" s="12">
        <v>0</v>
      </c>
      <c r="J10" s="12">
        <v>0</v>
      </c>
      <c r="K10" s="12">
        <v>0</v>
      </c>
      <c r="L10" s="12">
        <v>0</v>
      </c>
      <c r="M10" s="12">
        <v>6.381421682276841</v>
      </c>
      <c r="N10" s="13">
        <v>10.746819800737768</v>
      </c>
    </row>
    <row r="11" spans="2:14" ht="13.5">
      <c r="B11" s="11">
        <v>4</v>
      </c>
      <c r="C11" s="12">
        <v>44.46394719813792</v>
      </c>
      <c r="D11" s="12">
        <v>45.02268359763954</v>
      </c>
      <c r="E11" s="12">
        <v>41.21064572452653</v>
      </c>
      <c r="F11" s="12">
        <v>26.105353355352023</v>
      </c>
      <c r="G11" s="12">
        <v>10.833935865851204</v>
      </c>
      <c r="H11" s="12">
        <v>2.4102079819844677</v>
      </c>
      <c r="I11" s="12">
        <v>0</v>
      </c>
      <c r="J11" s="12">
        <v>0</v>
      </c>
      <c r="K11" s="12">
        <v>0</v>
      </c>
      <c r="L11" s="12">
        <v>0</v>
      </c>
      <c r="M11" s="12">
        <v>9.888463669769067</v>
      </c>
      <c r="N11" s="13">
        <v>21.504284251776035</v>
      </c>
    </row>
    <row r="12" spans="2:14" ht="13.5">
      <c r="B12" s="11">
        <v>5</v>
      </c>
      <c r="C12" s="12">
        <v>51.92882645559174</v>
      </c>
      <c r="D12" s="12">
        <v>51.395538250545385</v>
      </c>
      <c r="E12" s="12">
        <v>36.02557738194558</v>
      </c>
      <c r="F12" s="12">
        <v>30.762723760629804</v>
      </c>
      <c r="G12" s="12">
        <v>8.188311545901279</v>
      </c>
      <c r="H12" s="12">
        <v>0.019235893353397805</v>
      </c>
      <c r="I12" s="12">
        <v>0</v>
      </c>
      <c r="J12" s="12">
        <v>0</v>
      </c>
      <c r="K12" s="12">
        <v>0</v>
      </c>
      <c r="L12" s="12">
        <v>0.16513750215856607</v>
      </c>
      <c r="M12" s="12">
        <v>14.826601382642226</v>
      </c>
      <c r="N12" s="13">
        <v>19.686255153939435</v>
      </c>
    </row>
    <row r="13" spans="2:14" ht="13.5">
      <c r="B13" s="11">
        <v>6</v>
      </c>
      <c r="C13" s="12">
        <v>41.165690952436044</v>
      </c>
      <c r="D13" s="12">
        <v>56.96105290512699</v>
      </c>
      <c r="E13" s="12">
        <v>28.106455391719685</v>
      </c>
      <c r="F13" s="12">
        <v>23.59568380664582</v>
      </c>
      <c r="G13" s="12">
        <v>6.73573856414645</v>
      </c>
      <c r="H13" s="12">
        <v>0</v>
      </c>
      <c r="I13" s="12">
        <v>0</v>
      </c>
      <c r="J13" s="12">
        <v>0</v>
      </c>
      <c r="K13" s="12">
        <v>0</v>
      </c>
      <c r="L13" s="12">
        <v>0.414459941818565</v>
      </c>
      <c r="M13" s="12">
        <v>16.626463176874246</v>
      </c>
      <c r="N13" s="13">
        <v>23.877290384422423</v>
      </c>
    </row>
    <row r="14" spans="2:14" ht="13.5">
      <c r="B14" s="11">
        <v>7</v>
      </c>
      <c r="C14" s="12">
        <v>49.8176710076413</v>
      </c>
      <c r="D14" s="12">
        <v>59.97473825271628</v>
      </c>
      <c r="E14" s="12">
        <v>28.26587898329644</v>
      </c>
      <c r="F14" s="12">
        <v>16.92951357048975</v>
      </c>
      <c r="G14" s="12">
        <v>8.691905531808807</v>
      </c>
      <c r="H14" s="12">
        <v>0</v>
      </c>
      <c r="I14" s="12">
        <v>0</v>
      </c>
      <c r="J14" s="12">
        <v>0.08093609760310146</v>
      </c>
      <c r="K14" s="12">
        <v>0</v>
      </c>
      <c r="L14" s="12">
        <v>6.740777548374032</v>
      </c>
      <c r="M14" s="12">
        <v>16.313719582990466</v>
      </c>
      <c r="N14" s="13">
        <v>27.55626623406668</v>
      </c>
    </row>
    <row r="15" spans="2:14" ht="13.5">
      <c r="B15" s="11">
        <v>8</v>
      </c>
      <c r="C15" s="12">
        <v>61.69545817578437</v>
      </c>
      <c r="D15" s="12">
        <v>46.29645056311275</v>
      </c>
      <c r="E15" s="12">
        <v>32.91772333951015</v>
      </c>
      <c r="F15" s="12">
        <v>15.557798837478494</v>
      </c>
      <c r="G15" s="12">
        <v>7.44283638043904</v>
      </c>
      <c r="H15" s="12">
        <v>0</v>
      </c>
      <c r="I15" s="12">
        <v>0</v>
      </c>
      <c r="J15" s="12">
        <v>0</v>
      </c>
      <c r="K15" s="12">
        <v>0</v>
      </c>
      <c r="L15" s="12">
        <v>5.175821682098239</v>
      </c>
      <c r="M15" s="12">
        <v>13.474896897961063</v>
      </c>
      <c r="N15" s="13">
        <v>25.361050737142982</v>
      </c>
    </row>
    <row r="16" spans="2:14" ht="13.5">
      <c r="B16" s="11">
        <v>9</v>
      </c>
      <c r="C16" s="12">
        <v>54.835039614759665</v>
      </c>
      <c r="D16" s="12">
        <v>48.104410251172915</v>
      </c>
      <c r="E16" s="12">
        <v>31.77566490679103</v>
      </c>
      <c r="F16" s="12">
        <v>20.1042552735831</v>
      </c>
      <c r="G16" s="12">
        <v>3.6585740745419257</v>
      </c>
      <c r="H16" s="12">
        <v>0</v>
      </c>
      <c r="I16" s="12">
        <v>0</v>
      </c>
      <c r="J16" s="12">
        <v>0</v>
      </c>
      <c r="K16" s="12">
        <v>0</v>
      </c>
      <c r="L16" s="12">
        <v>6.428913655538379</v>
      </c>
      <c r="M16" s="12">
        <v>9.782546308566278</v>
      </c>
      <c r="N16" s="13">
        <v>30.309449411532384</v>
      </c>
    </row>
    <row r="17" spans="2:14" ht="13.5">
      <c r="B17" s="11">
        <v>10</v>
      </c>
      <c r="C17" s="12">
        <v>62.43147863666013</v>
      </c>
      <c r="D17" s="12">
        <v>36.627664671948594</v>
      </c>
      <c r="E17" s="12">
        <v>29.518215638047625</v>
      </c>
      <c r="F17" s="12">
        <v>19.020795388483073</v>
      </c>
      <c r="G17" s="12">
        <v>4.848761363920058</v>
      </c>
      <c r="H17" s="12">
        <v>0</v>
      </c>
      <c r="I17" s="12">
        <v>0</v>
      </c>
      <c r="J17" s="12">
        <v>0</v>
      </c>
      <c r="K17" s="12">
        <v>0</v>
      </c>
      <c r="L17" s="12">
        <v>8.578322129447816</v>
      </c>
      <c r="M17" s="12">
        <v>15.31684911716239</v>
      </c>
      <c r="N17" s="13">
        <v>29.695485532178324</v>
      </c>
    </row>
    <row r="18" spans="2:14" ht="13.5">
      <c r="B18" s="11">
        <v>11</v>
      </c>
      <c r="C18" s="12">
        <v>55.46527323119577</v>
      </c>
      <c r="D18" s="12">
        <v>32.99238509856997</v>
      </c>
      <c r="E18" s="12">
        <v>25.442392538146073</v>
      </c>
      <c r="F18" s="12">
        <v>15.71444915087865</v>
      </c>
      <c r="G18" s="12">
        <v>1.9624190367175252</v>
      </c>
      <c r="H18" s="12">
        <v>0</v>
      </c>
      <c r="I18" s="12">
        <v>0</v>
      </c>
      <c r="J18" s="12">
        <v>0</v>
      </c>
      <c r="K18" s="12">
        <v>0</v>
      </c>
      <c r="L18" s="12">
        <v>6.691868209645673</v>
      </c>
      <c r="M18" s="12">
        <v>26.209541355519228</v>
      </c>
      <c r="N18" s="13">
        <v>29.28873410321328</v>
      </c>
    </row>
    <row r="19" spans="2:14" ht="13.5">
      <c r="B19" s="11">
        <v>12</v>
      </c>
      <c r="C19" s="12">
        <v>48.695613464498095</v>
      </c>
      <c r="D19" s="12">
        <v>34.58744899088493</v>
      </c>
      <c r="E19" s="12">
        <v>21.231476139080637</v>
      </c>
      <c r="F19" s="12">
        <v>13.217031347349899</v>
      </c>
      <c r="G19" s="12">
        <v>4.048033405360752</v>
      </c>
      <c r="H19" s="12">
        <v>0</v>
      </c>
      <c r="I19" s="12">
        <v>0</v>
      </c>
      <c r="J19" s="12">
        <v>0.8647319410352211</v>
      </c>
      <c r="K19" s="12">
        <v>0</v>
      </c>
      <c r="L19" s="12">
        <v>1.2778585806121157</v>
      </c>
      <c r="M19" s="12">
        <v>25.27470636830262</v>
      </c>
      <c r="N19" s="13">
        <v>28.857764845919466</v>
      </c>
    </row>
    <row r="20" spans="2:14" ht="13.5">
      <c r="B20" s="11">
        <v>13</v>
      </c>
      <c r="C20" s="12">
        <v>44.05859578555231</v>
      </c>
      <c r="D20" s="12">
        <v>34.66518468417574</v>
      </c>
      <c r="E20" s="12">
        <v>24.08692651772063</v>
      </c>
      <c r="F20" s="12">
        <v>14.548672644657021</v>
      </c>
      <c r="G20" s="12">
        <v>4.234786968635557</v>
      </c>
      <c r="H20" s="12">
        <v>0</v>
      </c>
      <c r="I20" s="12">
        <v>0</v>
      </c>
      <c r="J20" s="12">
        <v>0</v>
      </c>
      <c r="K20" s="12">
        <v>0</v>
      </c>
      <c r="L20" s="12">
        <v>3.2481888070526006</v>
      </c>
      <c r="M20" s="12">
        <v>20.26647693138615</v>
      </c>
      <c r="N20" s="13">
        <v>28.16803092154995</v>
      </c>
    </row>
    <row r="21" spans="2:14" ht="13.5">
      <c r="B21" s="11">
        <v>14</v>
      </c>
      <c r="C21" s="12">
        <v>47.15121024206978</v>
      </c>
      <c r="D21" s="12">
        <v>29.297344203565633</v>
      </c>
      <c r="E21" s="12">
        <v>23.009321411116204</v>
      </c>
      <c r="F21" s="12">
        <v>12.2046171655338</v>
      </c>
      <c r="G21" s="12">
        <v>4.314509525549444</v>
      </c>
      <c r="H21" s="12">
        <v>0</v>
      </c>
      <c r="I21" s="12">
        <v>0</v>
      </c>
      <c r="J21" s="12">
        <v>0</v>
      </c>
      <c r="K21" s="12">
        <v>0</v>
      </c>
      <c r="L21" s="12">
        <v>3.833474000853725</v>
      </c>
      <c r="M21" s="12">
        <v>16.73166871589152</v>
      </c>
      <c r="N21" s="13">
        <v>25.99193153790881</v>
      </c>
    </row>
    <row r="22" spans="2:14" ht="13.5">
      <c r="B22" s="11">
        <v>15</v>
      </c>
      <c r="C22" s="12">
        <v>41.36386952352191</v>
      </c>
      <c r="D22" s="12">
        <v>29.571065311759607</v>
      </c>
      <c r="E22" s="12">
        <v>21.931423233302183</v>
      </c>
      <c r="F22" s="12">
        <v>12.914919909278234</v>
      </c>
      <c r="G22" s="12">
        <v>5.948434968649134</v>
      </c>
      <c r="H22" s="12">
        <v>0</v>
      </c>
      <c r="I22" s="12">
        <v>0</v>
      </c>
      <c r="J22" s="12">
        <v>0</v>
      </c>
      <c r="K22" s="12">
        <v>0.3339979770246378</v>
      </c>
      <c r="L22" s="12">
        <v>2.3263610505101195</v>
      </c>
      <c r="M22" s="12">
        <v>21.752505965417072</v>
      </c>
      <c r="N22" s="13">
        <v>27.02969082858172</v>
      </c>
    </row>
    <row r="23" spans="2:14" ht="13.5">
      <c r="B23" s="11">
        <v>16</v>
      </c>
      <c r="C23" s="12">
        <v>32.88514420378345</v>
      </c>
      <c r="D23" s="12">
        <v>31.67987605900729</v>
      </c>
      <c r="E23" s="12">
        <v>24.83609307794665</v>
      </c>
      <c r="F23" s="12">
        <v>11.356043575751778</v>
      </c>
      <c r="G23" s="12">
        <v>1.06583104892864</v>
      </c>
      <c r="H23" s="12">
        <v>0</v>
      </c>
      <c r="I23" s="12">
        <v>0</v>
      </c>
      <c r="J23" s="12">
        <v>0</v>
      </c>
      <c r="K23" s="12">
        <v>0.13419860032869205</v>
      </c>
      <c r="L23" s="12">
        <v>3.393901773303866</v>
      </c>
      <c r="M23" s="12">
        <v>23.632900406459008</v>
      </c>
      <c r="N23" s="13">
        <v>33.79070813626337</v>
      </c>
    </row>
    <row r="24" spans="2:14" ht="13.5">
      <c r="B24" s="11">
        <v>17</v>
      </c>
      <c r="C24" s="12">
        <v>28.272330334700953</v>
      </c>
      <c r="D24" s="12">
        <v>31.67685046607532</v>
      </c>
      <c r="E24" s="12">
        <v>19.4508922928336</v>
      </c>
      <c r="F24" s="12">
        <v>8.684154829029245</v>
      </c>
      <c r="G24" s="12">
        <v>0.46587841776544975</v>
      </c>
      <c r="H24" s="12">
        <v>0</v>
      </c>
      <c r="I24" s="12">
        <v>0</v>
      </c>
      <c r="J24" s="12">
        <v>0</v>
      </c>
      <c r="K24" s="12">
        <v>0.5464470295779915</v>
      </c>
      <c r="L24" s="12">
        <v>6.702148602490594</v>
      </c>
      <c r="M24" s="12">
        <v>23.07992590392268</v>
      </c>
      <c r="N24" s="13">
        <v>40.03874325246608</v>
      </c>
    </row>
    <row r="25" spans="2:14" ht="13.5">
      <c r="B25" s="11">
        <v>18</v>
      </c>
      <c r="C25" s="12">
        <v>26.532553406068182</v>
      </c>
      <c r="D25" s="12">
        <v>26.965069702805764</v>
      </c>
      <c r="E25" s="12">
        <v>11.99861604412416</v>
      </c>
      <c r="F25" s="12">
        <v>3.5111752020521374</v>
      </c>
      <c r="G25" s="12">
        <v>0.09592759478578412</v>
      </c>
      <c r="H25" s="12">
        <v>0</v>
      </c>
      <c r="I25" s="12">
        <v>0</v>
      </c>
      <c r="J25" s="12">
        <v>0</v>
      </c>
      <c r="K25" s="12">
        <v>0</v>
      </c>
      <c r="L25" s="12">
        <v>11.314783026782667</v>
      </c>
      <c r="M25" s="12">
        <v>19.847978852176006</v>
      </c>
      <c r="N25" s="13">
        <v>41.521155474260404</v>
      </c>
    </row>
    <row r="26" spans="2:14" ht="13.5">
      <c r="B26" s="11">
        <v>19</v>
      </c>
      <c r="C26" s="12">
        <v>40.243895343210696</v>
      </c>
      <c r="D26" s="12">
        <v>21.92077838432957</v>
      </c>
      <c r="E26" s="12">
        <v>17.381967688024055</v>
      </c>
      <c r="F26" s="12">
        <v>0.8687600342258048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22.231278112618867</v>
      </c>
      <c r="M26" s="12">
        <v>15.080131193128636</v>
      </c>
      <c r="N26" s="13">
        <v>36.24880823158658</v>
      </c>
    </row>
    <row r="27" spans="2:14" ht="13.5">
      <c r="B27" s="11">
        <v>20</v>
      </c>
      <c r="C27" s="12">
        <v>35.69154624261523</v>
      </c>
      <c r="D27" s="12">
        <v>20.237993982122525</v>
      </c>
      <c r="E27" s="12">
        <v>17.17518217094115</v>
      </c>
      <c r="F27" s="12">
        <v>1.3848192970805822</v>
      </c>
      <c r="G27" s="12">
        <v>0</v>
      </c>
      <c r="H27" s="12">
        <v>0</v>
      </c>
      <c r="I27" s="12">
        <v>0</v>
      </c>
      <c r="J27" s="12">
        <v>0</v>
      </c>
      <c r="K27" s="12">
        <v>0.9121475369100356</v>
      </c>
      <c r="L27" s="12">
        <v>19.229121427096437</v>
      </c>
      <c r="M27" s="12">
        <v>22.0929701633744</v>
      </c>
      <c r="N27" s="13">
        <v>44.14396202255312</v>
      </c>
    </row>
    <row r="28" spans="2:14" ht="13.5">
      <c r="B28" s="11">
        <v>21</v>
      </c>
      <c r="C28" s="12">
        <v>34.96280449808947</v>
      </c>
      <c r="D28" s="12">
        <v>8.129077499893512</v>
      </c>
      <c r="E28" s="12">
        <v>18.161002936779937</v>
      </c>
      <c r="F28" s="12">
        <v>8.798166225553922</v>
      </c>
      <c r="G28" s="12">
        <v>0</v>
      </c>
      <c r="H28" s="12">
        <v>0</v>
      </c>
      <c r="I28" s="12">
        <v>0</v>
      </c>
      <c r="J28" s="12">
        <v>0</v>
      </c>
      <c r="K28" s="12">
        <v>5.7304237511336655</v>
      </c>
      <c r="L28" s="12">
        <v>12.31687964791942</v>
      </c>
      <c r="M28" s="12">
        <v>28.718519937700478</v>
      </c>
      <c r="N28" s="13">
        <v>55.64844567792852</v>
      </c>
    </row>
    <row r="29" spans="2:14" ht="13.5">
      <c r="B29" s="11">
        <v>22</v>
      </c>
      <c r="C29" s="12">
        <v>21.645881656560384</v>
      </c>
      <c r="D29" s="12">
        <v>15.605967467573993</v>
      </c>
      <c r="E29" s="12">
        <v>14.339996367089155</v>
      </c>
      <c r="F29" s="12">
        <v>10.28920565515472</v>
      </c>
      <c r="G29" s="12">
        <v>0</v>
      </c>
      <c r="H29" s="12">
        <v>0</v>
      </c>
      <c r="I29" s="12">
        <v>0</v>
      </c>
      <c r="J29" s="12">
        <v>0</v>
      </c>
      <c r="K29" s="12">
        <v>10.054801585844157</v>
      </c>
      <c r="L29" s="12">
        <v>10.990693664284395</v>
      </c>
      <c r="M29" s="12">
        <v>30.26907729735698</v>
      </c>
      <c r="N29" s="13">
        <v>46.431465756301066</v>
      </c>
    </row>
    <row r="30" spans="2:14" ht="13.5">
      <c r="B30" s="11">
        <v>23</v>
      </c>
      <c r="C30" s="12">
        <v>17.798622077806627</v>
      </c>
      <c r="D30" s="12">
        <v>15.4944250922414</v>
      </c>
      <c r="E30" s="12">
        <v>11.825410802518086</v>
      </c>
      <c r="F30" s="12">
        <v>6.845728707059337</v>
      </c>
      <c r="G30" s="12">
        <v>0</v>
      </c>
      <c r="H30" s="12">
        <v>0</v>
      </c>
      <c r="I30" s="12">
        <v>0</v>
      </c>
      <c r="J30" s="12">
        <v>0</v>
      </c>
      <c r="K30" s="12">
        <v>14.219711971962017</v>
      </c>
      <c r="L30" s="12">
        <v>12.465874174441906</v>
      </c>
      <c r="M30" s="12">
        <v>28.313713195155145</v>
      </c>
      <c r="N30" s="13">
        <v>35.88964053015886</v>
      </c>
    </row>
    <row r="31" spans="2:14" ht="13.5">
      <c r="B31" s="11">
        <v>24</v>
      </c>
      <c r="C31" s="12">
        <v>21.294270760523954</v>
      </c>
      <c r="D31" s="12">
        <v>22.36793555582883</v>
      </c>
      <c r="E31" s="12">
        <v>16.05727354534645</v>
      </c>
      <c r="F31" s="12">
        <v>1.106321911055479</v>
      </c>
      <c r="G31" s="12">
        <v>0</v>
      </c>
      <c r="H31" s="12">
        <v>0</v>
      </c>
      <c r="I31" s="12">
        <v>0</v>
      </c>
      <c r="J31" s="12">
        <v>0</v>
      </c>
      <c r="K31" s="12">
        <v>16.798059777808</v>
      </c>
      <c r="L31" s="12">
        <v>14.8539187273859</v>
      </c>
      <c r="M31" s="12">
        <v>33.08645404166588</v>
      </c>
      <c r="N31" s="13">
        <v>42.47922651051287</v>
      </c>
    </row>
    <row r="32" spans="2:14" ht="13.5">
      <c r="B32" s="11">
        <v>25</v>
      </c>
      <c r="C32" s="12">
        <v>19.22188626207565</v>
      </c>
      <c r="D32" s="12">
        <v>24.155609862452224</v>
      </c>
      <c r="E32" s="12">
        <v>20.94952823738311</v>
      </c>
      <c r="F32" s="12">
        <v>0.21653559017179383</v>
      </c>
      <c r="G32" s="12">
        <v>0</v>
      </c>
      <c r="H32" s="12">
        <v>0</v>
      </c>
      <c r="I32" s="12">
        <v>0</v>
      </c>
      <c r="J32" s="12">
        <v>0</v>
      </c>
      <c r="K32" s="12">
        <v>8.921239695558864</v>
      </c>
      <c r="L32" s="12">
        <v>26.457232952795078</v>
      </c>
      <c r="M32" s="12">
        <v>33.47250114538214</v>
      </c>
      <c r="N32" s="13">
        <v>61.745235206508355</v>
      </c>
    </row>
    <row r="33" spans="2:14" ht="13.5">
      <c r="B33" s="11">
        <v>26</v>
      </c>
      <c r="C33" s="12">
        <v>34.392585877857194</v>
      </c>
      <c r="D33" s="12">
        <v>20.778546853968777</v>
      </c>
      <c r="E33" s="12">
        <v>14.27199538698132</v>
      </c>
      <c r="F33" s="12">
        <v>0</v>
      </c>
      <c r="G33" s="12">
        <v>0.062529732323197</v>
      </c>
      <c r="H33" s="12">
        <v>0</v>
      </c>
      <c r="I33" s="12">
        <v>0</v>
      </c>
      <c r="J33" s="12">
        <v>0</v>
      </c>
      <c r="K33" s="12">
        <v>4.379012494756994</v>
      </c>
      <c r="L33" s="12">
        <v>20.603010896779303</v>
      </c>
      <c r="M33" s="12">
        <v>29.585857933130637</v>
      </c>
      <c r="N33" s="13">
        <v>45.243756571769424</v>
      </c>
    </row>
    <row r="34" spans="2:14" ht="13.5">
      <c r="B34" s="11">
        <v>27</v>
      </c>
      <c r="C34" s="12">
        <v>32.21578507377322</v>
      </c>
      <c r="D34" s="12">
        <v>21.83195307424256</v>
      </c>
      <c r="E34" s="12">
        <v>5.109608905305458</v>
      </c>
      <c r="F34" s="12">
        <v>0.8530855287777676</v>
      </c>
      <c r="G34" s="12">
        <v>0.09948852837716197</v>
      </c>
      <c r="H34" s="12">
        <v>0</v>
      </c>
      <c r="I34" s="12">
        <v>0</v>
      </c>
      <c r="J34" s="12">
        <v>0</v>
      </c>
      <c r="K34" s="12">
        <v>6.153925910043881</v>
      </c>
      <c r="L34" s="12">
        <v>14.827923985975517</v>
      </c>
      <c r="M34" s="12">
        <v>33.35121775434956</v>
      </c>
      <c r="N34" s="13">
        <v>33.632983876437876</v>
      </c>
    </row>
    <row r="35" spans="2:14" ht="13.5">
      <c r="B35" s="11">
        <v>28</v>
      </c>
      <c r="C35" s="12">
        <v>29.929224599224142</v>
      </c>
      <c r="D35" s="12">
        <v>19.63745205010173</v>
      </c>
      <c r="E35" s="12">
        <v>0.9490130247810797</v>
      </c>
      <c r="F35" s="12">
        <v>5.613097766223589</v>
      </c>
      <c r="G35" s="12">
        <v>0</v>
      </c>
      <c r="H35" s="12">
        <v>0</v>
      </c>
      <c r="I35" s="12">
        <v>0</v>
      </c>
      <c r="J35" s="12">
        <v>0.2969606410607769</v>
      </c>
      <c r="K35" s="12">
        <v>2.4334254276819403</v>
      </c>
      <c r="L35" s="12">
        <v>16.348762390916217</v>
      </c>
      <c r="M35" s="12">
        <v>41.80764110093227</v>
      </c>
      <c r="N35" s="13">
        <v>32.48601019891929</v>
      </c>
    </row>
    <row r="36" spans="2:14" ht="13.5">
      <c r="B36" s="11">
        <v>29</v>
      </c>
      <c r="C36" s="12">
        <v>33.14346297884323</v>
      </c>
      <c r="D36" s="12">
        <v>5.760403819567703</v>
      </c>
      <c r="E36" s="12">
        <v>2.4304707513640276</v>
      </c>
      <c r="F36" s="12">
        <v>6.198831623090859</v>
      </c>
      <c r="G36" s="12">
        <v>0</v>
      </c>
      <c r="H36" s="12">
        <v>0</v>
      </c>
      <c r="I36" s="12">
        <v>0</v>
      </c>
      <c r="J36" s="12">
        <v>1.7182949002276222</v>
      </c>
      <c r="K36" s="12">
        <v>4.122146017086654</v>
      </c>
      <c r="L36" s="12">
        <v>17.007510781458368</v>
      </c>
      <c r="M36" s="12">
        <v>40.352073159312454</v>
      </c>
      <c r="N36" s="13">
        <v>32.0541391535069</v>
      </c>
    </row>
    <row r="37" spans="2:14" ht="13.5">
      <c r="B37" s="11">
        <v>30</v>
      </c>
      <c r="C37" s="12">
        <v>31.278827123267323</v>
      </c>
      <c r="D37" s="15"/>
      <c r="E37" s="12">
        <v>7.270565929743023</v>
      </c>
      <c r="F37" s="12">
        <v>3.6478635154485413</v>
      </c>
      <c r="G37" s="12">
        <v>0</v>
      </c>
      <c r="H37" s="12">
        <v>0</v>
      </c>
      <c r="I37" s="12">
        <v>0</v>
      </c>
      <c r="J37" s="12">
        <v>0</v>
      </c>
      <c r="K37" s="12">
        <v>4.867292660190542</v>
      </c>
      <c r="L37" s="12">
        <v>18.240025933840975</v>
      </c>
      <c r="M37" s="12">
        <v>36.05259669683262</v>
      </c>
      <c r="N37" s="13">
        <v>37.312053455544806</v>
      </c>
    </row>
    <row r="38" spans="2:14" ht="13.5">
      <c r="B38" s="11">
        <v>31</v>
      </c>
      <c r="C38" s="12">
        <v>33.64639290670982</v>
      </c>
      <c r="D38" s="15"/>
      <c r="E38" s="12">
        <v>7.801579098593883</v>
      </c>
      <c r="F38" s="15"/>
      <c r="G38" s="12">
        <v>0</v>
      </c>
      <c r="H38" s="15"/>
      <c r="I38" s="12">
        <v>0</v>
      </c>
      <c r="J38" s="12">
        <v>0</v>
      </c>
      <c r="K38" s="15"/>
      <c r="L38" s="12">
        <v>19.115048806652776</v>
      </c>
      <c r="M38" s="15"/>
      <c r="N38" s="13">
        <v>46.479702969966795</v>
      </c>
    </row>
    <row r="39" spans="2:14" ht="14.25" thickBot="1"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ht="17.25" thickBot="1">
      <c r="B40" s="11" t="s">
        <v>25</v>
      </c>
      <c r="C40" s="14">
        <f>MAX(C8:C38)</f>
        <v>62.43147863666013</v>
      </c>
      <c r="D40" s="12">
        <f>MAX(D8:D35,D36*30/8)</f>
        <v>59.97473825271628</v>
      </c>
      <c r="E40" s="12">
        <f aca="true" t="shared" si="0" ref="E40:N40">MAX(E8:E38)</f>
        <v>42.923103627050075</v>
      </c>
      <c r="F40" s="12">
        <f t="shared" si="0"/>
        <v>30.762723760629804</v>
      </c>
      <c r="G40" s="12">
        <f t="shared" si="0"/>
        <v>16.409538172786412</v>
      </c>
      <c r="H40" s="12">
        <f t="shared" si="0"/>
        <v>4.956811600244981</v>
      </c>
      <c r="I40" s="12">
        <f t="shared" si="0"/>
        <v>1.4913375060202068</v>
      </c>
      <c r="J40" s="12">
        <f t="shared" si="0"/>
        <v>1.7182949002276222</v>
      </c>
      <c r="K40" s="12">
        <f t="shared" si="0"/>
        <v>16.798059777808</v>
      </c>
      <c r="L40" s="12">
        <f t="shared" si="0"/>
        <v>26.457232952795078</v>
      </c>
      <c r="M40" s="12">
        <f t="shared" si="0"/>
        <v>41.80764110093227</v>
      </c>
      <c r="N40" s="13">
        <f t="shared" si="0"/>
        <v>61.745235206508355</v>
      </c>
    </row>
    <row r="41" spans="2:14" ht="13.5">
      <c r="B41" s="11" t="s">
        <v>26</v>
      </c>
      <c r="C41" s="12">
        <f>MIN(C8:C38)</f>
        <v>17.798622077806627</v>
      </c>
      <c r="D41" s="12">
        <f>MIN(D8:D35,D36*30/8)</f>
        <v>8.129077499893512</v>
      </c>
      <c r="E41" s="12">
        <f aca="true" t="shared" si="1" ref="E41:N41">MIN(E8:E38)</f>
        <v>0.9490130247810797</v>
      </c>
      <c r="F41" s="12">
        <f t="shared" si="1"/>
        <v>0</v>
      </c>
      <c r="G41" s="12">
        <f t="shared" si="1"/>
        <v>0</v>
      </c>
      <c r="H41" s="12">
        <f t="shared" si="1"/>
        <v>0</v>
      </c>
      <c r="I41" s="12">
        <f t="shared" si="1"/>
        <v>0</v>
      </c>
      <c r="J41" s="12">
        <f t="shared" si="1"/>
        <v>0</v>
      </c>
      <c r="K41" s="12">
        <f t="shared" si="1"/>
        <v>0</v>
      </c>
      <c r="L41" s="12">
        <f t="shared" si="1"/>
        <v>0</v>
      </c>
      <c r="M41" s="12">
        <f t="shared" si="1"/>
        <v>0.5842917512743959</v>
      </c>
      <c r="N41" s="13">
        <f t="shared" si="1"/>
        <v>10.746819800737768</v>
      </c>
    </row>
    <row r="42" spans="2:14" ht="13.5">
      <c r="B42" s="11" t="s">
        <v>27</v>
      </c>
      <c r="C42" s="12">
        <f>SUM(C8:C38)</f>
        <v>1175.5895481161415</v>
      </c>
      <c r="D42" s="12">
        <f aca="true" t="shared" si="2" ref="D42:N42">SUM(D8:D38)</f>
        <v>908.8906612727258</v>
      </c>
      <c r="E42" s="12">
        <f t="shared" si="2"/>
        <v>666.1372805330188</v>
      </c>
      <c r="F42" s="12">
        <f t="shared" si="2"/>
        <v>355.8115751924347</v>
      </c>
      <c r="G42" s="12">
        <f t="shared" si="2"/>
        <v>117.35917405200395</v>
      </c>
      <c r="H42" s="12">
        <f t="shared" si="2"/>
        <v>11.864245806395898</v>
      </c>
      <c r="I42" s="12">
        <f t="shared" si="2"/>
        <v>1.4913375060202068</v>
      </c>
      <c r="J42" s="12">
        <f t="shared" si="2"/>
        <v>2.960923579926722</v>
      </c>
      <c r="K42" s="12">
        <f t="shared" si="2"/>
        <v>79.60683043590807</v>
      </c>
      <c r="L42" s="12">
        <f t="shared" si="2"/>
        <v>290.9792980128521</v>
      </c>
      <c r="M42" s="12">
        <f t="shared" si="2"/>
        <v>655.846551908145</v>
      </c>
      <c r="N42" s="13">
        <f t="shared" si="2"/>
        <v>1023.7458619664011</v>
      </c>
    </row>
    <row r="43" spans="2:14" ht="14.25" thickBot="1">
      <c r="B43" s="17" t="s">
        <v>28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>
        <f>SUM(C42:N42)*(ABS(SUM(C42:N42)-SUM(C8:N38))&lt;0.01)</f>
        <v>5290.283288381975</v>
      </c>
    </row>
  </sheetData>
  <mergeCells count="4">
    <mergeCell ref="C2:N2"/>
    <mergeCell ref="C3:N3"/>
    <mergeCell ref="C4:N4"/>
    <mergeCell ref="C5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3"/>
  <sheetViews>
    <sheetView workbookViewId="0" topLeftCell="A18">
      <selection activeCell="D42" sqref="D42"/>
    </sheetView>
  </sheetViews>
  <sheetFormatPr defaultColWidth="9.140625" defaultRowHeight="12.75"/>
  <cols>
    <col min="3" max="3" width="11.28125" style="0" bestFit="1" customWidth="1"/>
    <col min="4" max="13" width="9.28125" style="0" bestFit="1" customWidth="1"/>
    <col min="14" max="14" width="11.28125" style="0" bestFit="1" customWidth="1"/>
  </cols>
  <sheetData>
    <row r="1" ht="13.5" thickBot="1"/>
    <row r="2" spans="2:14" ht="13.5">
      <c r="B2" s="5"/>
      <c r="C2" s="101" t="s">
        <v>59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ht="13.5">
      <c r="B3" s="6"/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2:14" ht="13.5">
      <c r="B4" s="6"/>
      <c r="C4" s="103" t="s">
        <v>11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2:14" ht="13.5">
      <c r="B5" s="6"/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2:14" ht="13.5">
      <c r="B6" s="6"/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8" t="s">
        <v>24</v>
      </c>
    </row>
    <row r="7" spans="2:14" ht="12.75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 ht="13.5">
      <c r="B8" s="11">
        <v>1</v>
      </c>
      <c r="C8" s="12">
        <v>27.68365637053389</v>
      </c>
      <c r="D8" s="12">
        <v>27.328524434338163</v>
      </c>
      <c r="E8" s="12">
        <v>22.07689637294992</v>
      </c>
      <c r="F8" s="12">
        <v>39.38305177915841</v>
      </c>
      <c r="G8" s="12">
        <v>49.608333017240106</v>
      </c>
      <c r="H8" s="12">
        <v>60.0520916602394</v>
      </c>
      <c r="I8" s="12">
        <v>63.94952580571195</v>
      </c>
      <c r="J8" s="12">
        <v>75.9598363280112</v>
      </c>
      <c r="K8" s="12">
        <v>82.96828878419976</v>
      </c>
      <c r="L8" s="12">
        <v>74.64030287266152</v>
      </c>
      <c r="M8" s="12">
        <v>65.69131566163657</v>
      </c>
      <c r="N8" s="13">
        <v>47.2055561717319</v>
      </c>
    </row>
    <row r="9" spans="2:14" ht="13.5">
      <c r="B9" s="11">
        <v>2</v>
      </c>
      <c r="C9" s="12">
        <v>31.608279247662022</v>
      </c>
      <c r="D9" s="12">
        <v>26.932635564908203</v>
      </c>
      <c r="E9" s="12">
        <v>30.980722935169105</v>
      </c>
      <c r="F9" s="12">
        <v>43.6986572208761</v>
      </c>
      <c r="G9" s="12">
        <v>48.59046182721358</v>
      </c>
      <c r="H9" s="12">
        <v>62.91092100966125</v>
      </c>
      <c r="I9" s="12">
        <v>68.99043104433267</v>
      </c>
      <c r="J9" s="12">
        <v>72.31989148278534</v>
      </c>
      <c r="K9" s="12">
        <v>80.58080782693602</v>
      </c>
      <c r="L9" s="12">
        <v>70.973661305228</v>
      </c>
      <c r="M9" s="12">
        <v>61.32715977876754</v>
      </c>
      <c r="N9" s="13">
        <v>52.267950566892374</v>
      </c>
    </row>
    <row r="10" spans="2:14" ht="13.5">
      <c r="B10" s="11">
        <v>3</v>
      </c>
      <c r="C10" s="12">
        <v>36.34640389862129</v>
      </c>
      <c r="D10" s="12">
        <v>23.586085379457373</v>
      </c>
      <c r="E10" s="12">
        <v>29.33599762381993</v>
      </c>
      <c r="F10" s="12">
        <v>46.15631947856602</v>
      </c>
      <c r="G10" s="12">
        <v>52.13993365724377</v>
      </c>
      <c r="H10" s="12">
        <v>63.10937736431522</v>
      </c>
      <c r="I10" s="12">
        <v>75.26444687926427</v>
      </c>
      <c r="J10" s="12">
        <v>77.04513504962088</v>
      </c>
      <c r="K10" s="12">
        <v>78.96365327931673</v>
      </c>
      <c r="L10" s="12">
        <v>67.97107412281244</v>
      </c>
      <c r="M10" s="12">
        <v>58.61857831772316</v>
      </c>
      <c r="N10" s="13">
        <v>54.260113477418265</v>
      </c>
    </row>
    <row r="11" spans="2:14" ht="13.5">
      <c r="B11" s="11">
        <v>4</v>
      </c>
      <c r="C11" s="12">
        <v>20.53605280186208</v>
      </c>
      <c r="D11" s="12">
        <v>19.977316402360458</v>
      </c>
      <c r="E11" s="12">
        <v>23.78935427547348</v>
      </c>
      <c r="F11" s="12">
        <v>38.89464664464797</v>
      </c>
      <c r="G11" s="12">
        <v>54.16606413414879</v>
      </c>
      <c r="H11" s="12">
        <v>62.7557947457566</v>
      </c>
      <c r="I11" s="12">
        <v>77.24759594662484</v>
      </c>
      <c r="J11" s="12">
        <v>78.50609744780354</v>
      </c>
      <c r="K11" s="12">
        <v>79.55715694260947</v>
      </c>
      <c r="L11" s="12">
        <v>68.41612227518479</v>
      </c>
      <c r="M11" s="12">
        <v>55.11153633023093</v>
      </c>
      <c r="N11" s="13">
        <v>43.49571574822395</v>
      </c>
    </row>
    <row r="12" spans="2:14" ht="13.5">
      <c r="B12" s="11">
        <v>5</v>
      </c>
      <c r="C12" s="12">
        <v>13.07117354440826</v>
      </c>
      <c r="D12" s="12">
        <v>13.604461749454618</v>
      </c>
      <c r="E12" s="12">
        <v>28.974422618054426</v>
      </c>
      <c r="F12" s="12">
        <v>34.237276239370196</v>
      </c>
      <c r="G12" s="12">
        <v>56.81168845409873</v>
      </c>
      <c r="H12" s="12">
        <v>65.70761685627511</v>
      </c>
      <c r="I12" s="12">
        <v>71.86193539378732</v>
      </c>
      <c r="J12" s="12">
        <v>74.73407422759338</v>
      </c>
      <c r="K12" s="12">
        <v>75.45243958619335</v>
      </c>
      <c r="L12" s="12">
        <v>65.77875865463332</v>
      </c>
      <c r="M12" s="12">
        <v>50.17339861735776</v>
      </c>
      <c r="N12" s="13">
        <v>45.313744846060565</v>
      </c>
    </row>
    <row r="13" spans="2:14" ht="13.5">
      <c r="B13" s="11">
        <v>6</v>
      </c>
      <c r="C13" s="12">
        <v>23.834309047563956</v>
      </c>
      <c r="D13" s="12">
        <v>8.038947094873013</v>
      </c>
      <c r="E13" s="12">
        <v>36.893544608280315</v>
      </c>
      <c r="F13" s="12">
        <v>41.404316193354184</v>
      </c>
      <c r="G13" s="12">
        <v>58.26426143585354</v>
      </c>
      <c r="H13" s="12">
        <v>67.44173045954363</v>
      </c>
      <c r="I13" s="12">
        <v>74.56501766039537</v>
      </c>
      <c r="J13" s="12">
        <v>71.82008666408774</v>
      </c>
      <c r="K13" s="12">
        <v>76.43289421632204</v>
      </c>
      <c r="L13" s="12">
        <v>65.33614216072073</v>
      </c>
      <c r="M13" s="12">
        <v>48.37353682312575</v>
      </c>
      <c r="N13" s="13">
        <v>41.122709615577584</v>
      </c>
    </row>
    <row r="14" spans="2:14" ht="13.5">
      <c r="B14" s="11">
        <v>7</v>
      </c>
      <c r="C14" s="12">
        <v>15.182328992358702</v>
      </c>
      <c r="D14" s="12">
        <v>5.025261747283712</v>
      </c>
      <c r="E14" s="12">
        <v>36.73412101670356</v>
      </c>
      <c r="F14" s="12">
        <v>48.070486429510254</v>
      </c>
      <c r="G14" s="12">
        <v>56.3080944681912</v>
      </c>
      <c r="H14" s="12">
        <v>68.17997108475353</v>
      </c>
      <c r="I14" s="12">
        <v>77.88318149416115</v>
      </c>
      <c r="J14" s="12">
        <v>69.83062614627828</v>
      </c>
      <c r="K14" s="12">
        <v>77.23254526961588</v>
      </c>
      <c r="L14" s="12">
        <v>58.25922245162598</v>
      </c>
      <c r="M14" s="12">
        <v>48.68628041700953</v>
      </c>
      <c r="N14" s="13">
        <v>37.44373376593332</v>
      </c>
    </row>
    <row r="15" spans="2:14" ht="13.5">
      <c r="B15" s="11">
        <v>8</v>
      </c>
      <c r="C15" s="12">
        <v>3.304541824215637</v>
      </c>
      <c r="D15" s="12">
        <v>18.703549436887243</v>
      </c>
      <c r="E15" s="12">
        <v>32.082276660489846</v>
      </c>
      <c r="F15" s="12">
        <v>49.4422011625215</v>
      </c>
      <c r="G15" s="12">
        <v>57.55716361956097</v>
      </c>
      <c r="H15" s="12">
        <v>71.4191253262023</v>
      </c>
      <c r="I15" s="12">
        <v>82.62007717115094</v>
      </c>
      <c r="J15" s="12">
        <v>82.05928737204268</v>
      </c>
      <c r="K15" s="12">
        <v>75.31252414649728</v>
      </c>
      <c r="L15" s="12">
        <v>59.97931710759458</v>
      </c>
      <c r="M15" s="12">
        <v>51.525103102038926</v>
      </c>
      <c r="N15" s="13">
        <v>39.638949262857025</v>
      </c>
    </row>
    <row r="16" spans="2:14" ht="13.5">
      <c r="B16" s="11">
        <v>9</v>
      </c>
      <c r="C16" s="12">
        <v>10.164960385240327</v>
      </c>
      <c r="D16" s="12">
        <v>16.89558974882708</v>
      </c>
      <c r="E16" s="12">
        <v>33.22433509320897</v>
      </c>
      <c r="F16" s="12">
        <v>44.89574472641691</v>
      </c>
      <c r="G16" s="12">
        <v>61.341425925458054</v>
      </c>
      <c r="H16" s="12">
        <v>70.06841686957632</v>
      </c>
      <c r="I16" s="12">
        <v>84.13552791108609</v>
      </c>
      <c r="J16" s="12">
        <v>83.37237075754501</v>
      </c>
      <c r="K16" s="12">
        <v>73.13913697413753</v>
      </c>
      <c r="L16" s="12">
        <v>58.57108634446162</v>
      </c>
      <c r="M16" s="12">
        <v>55.21745369143372</v>
      </c>
      <c r="N16" s="13">
        <v>34.690550588467616</v>
      </c>
    </row>
    <row r="17" spans="2:14" ht="13.5">
      <c r="B17" s="11">
        <v>10</v>
      </c>
      <c r="C17" s="12">
        <v>2.568521363339851</v>
      </c>
      <c r="D17" s="12">
        <v>28.372335328051403</v>
      </c>
      <c r="E17" s="12">
        <v>35.48178436195238</v>
      </c>
      <c r="F17" s="12">
        <v>45.979204611516934</v>
      </c>
      <c r="G17" s="12">
        <v>60.15123863607994</v>
      </c>
      <c r="H17" s="12">
        <v>68.74269761812351</v>
      </c>
      <c r="I17" s="12">
        <v>83.93916474398407</v>
      </c>
      <c r="J17" s="12">
        <v>80.41855321340233</v>
      </c>
      <c r="K17" s="12">
        <v>71.66372480421245</v>
      </c>
      <c r="L17" s="12">
        <v>56.42167787055219</v>
      </c>
      <c r="M17" s="12">
        <v>49.6831508828376</v>
      </c>
      <c r="N17" s="13">
        <v>35.304514467821676</v>
      </c>
    </row>
    <row r="18" spans="2:14" ht="13.5">
      <c r="B18" s="11">
        <v>11</v>
      </c>
      <c r="C18" s="12">
        <v>9.534726768804218</v>
      </c>
      <c r="D18" s="12">
        <v>32.00761490143003</v>
      </c>
      <c r="E18" s="12">
        <v>39.55760746185392</v>
      </c>
      <c r="F18" s="12">
        <v>49.285550849121364</v>
      </c>
      <c r="G18" s="12">
        <v>63.03758096328248</v>
      </c>
      <c r="H18" s="12">
        <v>68.64134870152708</v>
      </c>
      <c r="I18" s="12">
        <v>80.96700356666094</v>
      </c>
      <c r="J18" s="12">
        <v>73.44337040050856</v>
      </c>
      <c r="K18" s="12">
        <v>72.41529905061772</v>
      </c>
      <c r="L18" s="12">
        <v>58.37757289866227</v>
      </c>
      <c r="M18" s="12">
        <v>38.790458644480765</v>
      </c>
      <c r="N18" s="13">
        <v>35.71126589678671</v>
      </c>
    </row>
    <row r="19" spans="2:14" ht="13.5">
      <c r="B19" s="11">
        <v>12</v>
      </c>
      <c r="C19" s="12">
        <v>16.304386535501905</v>
      </c>
      <c r="D19" s="12">
        <v>30.41255100911507</v>
      </c>
      <c r="E19" s="12">
        <v>43.76852386091935</v>
      </c>
      <c r="F19" s="12">
        <v>51.7829686526501</v>
      </c>
      <c r="G19" s="12">
        <v>60.95196659463925</v>
      </c>
      <c r="H19" s="12">
        <v>70.7239555554232</v>
      </c>
      <c r="I19" s="12">
        <v>79.43267425764333</v>
      </c>
      <c r="J19" s="12">
        <v>65.84331405127239</v>
      </c>
      <c r="K19" s="12">
        <v>72.0414642533239</v>
      </c>
      <c r="L19" s="12">
        <v>63.98332021383637</v>
      </c>
      <c r="M19" s="12">
        <v>39.72529363169738</v>
      </c>
      <c r="N19" s="13">
        <v>36.14223515408054</v>
      </c>
    </row>
    <row r="20" spans="2:14" ht="13.5">
      <c r="B20" s="11">
        <v>13</v>
      </c>
      <c r="C20" s="12">
        <v>20.941404214447687</v>
      </c>
      <c r="D20" s="12">
        <v>30.33481531582425</v>
      </c>
      <c r="E20" s="12">
        <v>40.91307348227936</v>
      </c>
      <c r="F20" s="12">
        <v>50.45132735534298</v>
      </c>
      <c r="G20" s="12">
        <v>60.76521303136444</v>
      </c>
      <c r="H20" s="12">
        <v>73.90479910041455</v>
      </c>
      <c r="I20" s="12">
        <v>81.52968119326151</v>
      </c>
      <c r="J20" s="12">
        <v>74.8093151020596</v>
      </c>
      <c r="K20" s="12">
        <v>70.9241304878666</v>
      </c>
      <c r="L20" s="12">
        <v>61.75181119294741</v>
      </c>
      <c r="M20" s="12">
        <v>44.733523068613835</v>
      </c>
      <c r="N20" s="13">
        <v>36.831969078450044</v>
      </c>
    </row>
    <row r="21" spans="2:14" ht="13.5">
      <c r="B21" s="11">
        <v>14</v>
      </c>
      <c r="C21" s="12">
        <v>17.84878975793022</v>
      </c>
      <c r="D21" s="12">
        <v>35.70265579643436</v>
      </c>
      <c r="E21" s="12">
        <v>41.990678588883796</v>
      </c>
      <c r="F21" s="12">
        <v>52.79538283446618</v>
      </c>
      <c r="G21" s="12">
        <v>60.68549047445056</v>
      </c>
      <c r="H21" s="12">
        <v>75.21252872582</v>
      </c>
      <c r="I21" s="12">
        <v>81.95895052381445</v>
      </c>
      <c r="J21" s="12">
        <v>73.4840782961931</v>
      </c>
      <c r="K21" s="12">
        <v>68.96082080168367</v>
      </c>
      <c r="L21" s="12">
        <v>61.17033150853132</v>
      </c>
      <c r="M21" s="12">
        <v>48.268331284108484</v>
      </c>
      <c r="N21" s="13">
        <v>39.00806846209119</v>
      </c>
    </row>
    <row r="22" spans="2:14" ht="13.5">
      <c r="B22" s="11">
        <v>15</v>
      </c>
      <c r="C22" s="12">
        <v>23.636130476478076</v>
      </c>
      <c r="D22" s="12">
        <v>35.428934688240396</v>
      </c>
      <c r="E22" s="12">
        <v>43.06857676669782</v>
      </c>
      <c r="F22" s="12">
        <v>52.08508009072176</v>
      </c>
      <c r="G22" s="12">
        <v>59.05156503135086</v>
      </c>
      <c r="H22" s="12">
        <v>73.49869419984444</v>
      </c>
      <c r="I22" s="12">
        <v>79.97412164296631</v>
      </c>
      <c r="J22" s="12">
        <v>72.03689371735048</v>
      </c>
      <c r="K22" s="12">
        <v>66.60365411312404</v>
      </c>
      <c r="L22" s="12">
        <v>62.74923487916536</v>
      </c>
      <c r="M22" s="12">
        <v>43.24749403458293</v>
      </c>
      <c r="N22" s="13">
        <v>37.97030917141829</v>
      </c>
    </row>
    <row r="23" spans="2:14" ht="13.5">
      <c r="B23" s="11">
        <v>16</v>
      </c>
      <c r="C23" s="12">
        <v>32.114855796216546</v>
      </c>
      <c r="D23" s="12">
        <v>33.320123940992715</v>
      </c>
      <c r="E23" s="12">
        <v>40.16390692205334</v>
      </c>
      <c r="F23" s="12">
        <v>53.643956424248216</v>
      </c>
      <c r="G23" s="12">
        <v>64.20059790569846</v>
      </c>
      <c r="H23" s="12">
        <v>72.48995977376026</v>
      </c>
      <c r="I23" s="12">
        <v>78.2455108809026</v>
      </c>
      <c r="J23" s="12">
        <v>79.70501250566878</v>
      </c>
      <c r="K23" s="12">
        <v>65.68633315697647</v>
      </c>
      <c r="L23" s="12">
        <v>61.60609822669614</v>
      </c>
      <c r="M23" s="12">
        <v>41.367099593540985</v>
      </c>
      <c r="N23" s="13">
        <v>31.20929186373663</v>
      </c>
    </row>
    <row r="24" spans="2:14" ht="13.5">
      <c r="B24" s="11">
        <v>17</v>
      </c>
      <c r="C24" s="12">
        <v>36.72766966529905</v>
      </c>
      <c r="D24" s="12">
        <v>33.32314953392468</v>
      </c>
      <c r="E24" s="12">
        <v>45.5491077071664</v>
      </c>
      <c r="F24" s="12">
        <v>56.31584517097076</v>
      </c>
      <c r="G24" s="12">
        <v>64.91878249338934</v>
      </c>
      <c r="H24" s="12">
        <v>72.73913821051053</v>
      </c>
      <c r="I24" s="12">
        <v>78.94248346007322</v>
      </c>
      <c r="J24" s="12">
        <v>85.07880465716607</v>
      </c>
      <c r="K24" s="12">
        <v>65.50186866586307</v>
      </c>
      <c r="L24" s="12">
        <v>58.297851397509405</v>
      </c>
      <c r="M24" s="12">
        <v>41.920074096077315</v>
      </c>
      <c r="N24" s="13">
        <v>24.961256747533913</v>
      </c>
    </row>
    <row r="25" spans="2:14" ht="13.5">
      <c r="B25" s="11">
        <v>18</v>
      </c>
      <c r="C25" s="12">
        <v>38.46744659393182</v>
      </c>
      <c r="D25" s="12">
        <v>38.03493029719423</v>
      </c>
      <c r="E25" s="12">
        <v>53.00138395587584</v>
      </c>
      <c r="F25" s="12">
        <v>62.096848861560744</v>
      </c>
      <c r="G25" s="12">
        <v>67.36915756467043</v>
      </c>
      <c r="H25" s="12">
        <v>74.47012392130316</v>
      </c>
      <c r="I25" s="12">
        <v>84.0426257729008</v>
      </c>
      <c r="J25" s="12">
        <v>84.62271029851615</v>
      </c>
      <c r="K25" s="12">
        <v>68.52122824670063</v>
      </c>
      <c r="L25" s="12">
        <v>53.68521697321733</v>
      </c>
      <c r="M25" s="12">
        <v>45.15202114782399</v>
      </c>
      <c r="N25" s="13">
        <v>23.47884452573959</v>
      </c>
    </row>
    <row r="26" spans="2:14" ht="13.5">
      <c r="B26" s="11">
        <v>19</v>
      </c>
      <c r="C26" s="12">
        <v>24.75610465678929</v>
      </c>
      <c r="D26" s="12">
        <v>43.079221615670434</v>
      </c>
      <c r="E26" s="12">
        <v>47.61803231197594</v>
      </c>
      <c r="F26" s="12">
        <v>65.8940703390364</v>
      </c>
      <c r="G26" s="12">
        <v>68.5003030237971</v>
      </c>
      <c r="H26" s="12">
        <v>74.97255976528986</v>
      </c>
      <c r="I26" s="12">
        <v>86.5470625211714</v>
      </c>
      <c r="J26" s="12">
        <v>81.42291772959221</v>
      </c>
      <c r="K26" s="12">
        <v>67.58540825566297</v>
      </c>
      <c r="L26" s="12">
        <v>42.76872188738113</v>
      </c>
      <c r="M26" s="12">
        <v>49.91986880687136</v>
      </c>
      <c r="N26" s="13">
        <v>28.751191768413413</v>
      </c>
    </row>
    <row r="27" spans="2:14" ht="13.5">
      <c r="B27" s="11">
        <v>20</v>
      </c>
      <c r="C27" s="12">
        <v>29.30845375738477</v>
      </c>
      <c r="D27" s="12">
        <v>44.76200601787748</v>
      </c>
      <c r="E27" s="12">
        <v>47.82481782905884</v>
      </c>
      <c r="F27" s="12">
        <v>64.39228253042431</v>
      </c>
      <c r="G27" s="12">
        <v>66.79871625187047</v>
      </c>
      <c r="H27" s="12">
        <v>77.35959589462398</v>
      </c>
      <c r="I27" s="12">
        <v>87.6776774921689</v>
      </c>
      <c r="J27" s="12">
        <v>72.09395308127183</v>
      </c>
      <c r="K27" s="12">
        <v>64.70783087509069</v>
      </c>
      <c r="L27" s="12">
        <v>45.77087857290357</v>
      </c>
      <c r="M27" s="12">
        <v>42.9070298366256</v>
      </c>
      <c r="N27" s="13">
        <v>20.856037977446878</v>
      </c>
    </row>
    <row r="28" spans="2:14" ht="13.5">
      <c r="B28" s="11">
        <v>21</v>
      </c>
      <c r="C28" s="12">
        <v>30.03719550191054</v>
      </c>
      <c r="D28" s="12">
        <v>56.8772590519595</v>
      </c>
      <c r="E28" s="12">
        <v>46.83899706322006</v>
      </c>
      <c r="F28" s="12">
        <v>56.20183377444607</v>
      </c>
      <c r="G28" s="12">
        <v>69.45561048357291</v>
      </c>
      <c r="H28" s="12">
        <v>77.7479695435335</v>
      </c>
      <c r="I28" s="12">
        <v>82.40007686813264</v>
      </c>
      <c r="J28" s="12">
        <v>74.64787579251053</v>
      </c>
      <c r="K28" s="12">
        <v>59.269576248866336</v>
      </c>
      <c r="L28" s="12">
        <v>52.68312035208058</v>
      </c>
      <c r="M28" s="12">
        <v>36.28148006229952</v>
      </c>
      <c r="N28" s="13">
        <v>9.35155432207148</v>
      </c>
    </row>
    <row r="29" spans="2:14" ht="13.5">
      <c r="B29" s="11">
        <v>22</v>
      </c>
      <c r="C29" s="12">
        <v>43.35411834343962</v>
      </c>
      <c r="D29" s="12">
        <v>49.394032532426</v>
      </c>
      <c r="E29" s="12">
        <v>50.660003632910836</v>
      </c>
      <c r="F29" s="12">
        <v>54.710794344845276</v>
      </c>
      <c r="G29" s="12">
        <v>69.7079198264383</v>
      </c>
      <c r="H29" s="12">
        <v>77.05744715497997</v>
      </c>
      <c r="I29" s="12">
        <v>79.12104492354638</v>
      </c>
      <c r="J29" s="12">
        <v>78.08407328993374</v>
      </c>
      <c r="K29" s="12">
        <v>54.94519841415584</v>
      </c>
      <c r="L29" s="12">
        <v>54.009306335715614</v>
      </c>
      <c r="M29" s="12">
        <v>34.73092270264302</v>
      </c>
      <c r="N29" s="13">
        <v>18.56853424369893</v>
      </c>
    </row>
    <row r="30" spans="2:14" ht="13.5">
      <c r="B30" s="11">
        <v>23</v>
      </c>
      <c r="C30" s="12">
        <v>47.20137792219337</v>
      </c>
      <c r="D30" s="12">
        <v>49.5055749077586</v>
      </c>
      <c r="E30" s="12">
        <v>53.17458919748191</v>
      </c>
      <c r="F30" s="12">
        <v>58.172939419762756</v>
      </c>
      <c r="G30" s="12">
        <v>71.80382461330665</v>
      </c>
      <c r="H30" s="12">
        <v>75.81468611290612</v>
      </c>
      <c r="I30" s="12">
        <v>75.70872533841695</v>
      </c>
      <c r="J30" s="12">
        <v>78.34301434189138</v>
      </c>
      <c r="K30" s="12">
        <v>50.78028802803799</v>
      </c>
      <c r="L30" s="12">
        <v>52.53412582555811</v>
      </c>
      <c r="M30" s="12">
        <v>36.686286804844855</v>
      </c>
      <c r="N30" s="13">
        <v>29.110359469841143</v>
      </c>
    </row>
    <row r="31" spans="2:14" ht="13.5">
      <c r="B31" s="11">
        <v>24</v>
      </c>
      <c r="C31" s="12">
        <v>43.70572923947605</v>
      </c>
      <c r="D31" s="12">
        <v>42.63206444417118</v>
      </c>
      <c r="E31" s="12">
        <v>48.94272645465354</v>
      </c>
      <c r="F31" s="12">
        <v>64.1933409181123</v>
      </c>
      <c r="G31" s="12">
        <v>72.1376472389029</v>
      </c>
      <c r="H31" s="12">
        <v>76.63922085338855</v>
      </c>
      <c r="I31" s="12">
        <v>76.63357359290399</v>
      </c>
      <c r="J31" s="12">
        <v>73.46883825355962</v>
      </c>
      <c r="K31" s="12">
        <v>48.20194022219201</v>
      </c>
      <c r="L31" s="12">
        <v>50.14608127261411</v>
      </c>
      <c r="M31" s="12">
        <v>31.913545958334115</v>
      </c>
      <c r="N31" s="13">
        <v>22.520773489487127</v>
      </c>
    </row>
    <row r="32" spans="2:14" ht="13.5">
      <c r="B32" s="11">
        <v>25</v>
      </c>
      <c r="C32" s="12">
        <v>45.77811373792434</v>
      </c>
      <c r="D32" s="12">
        <v>40.84439013754778</v>
      </c>
      <c r="E32" s="12">
        <v>44.05047176261689</v>
      </c>
      <c r="F32" s="12">
        <v>66.34175958406912</v>
      </c>
      <c r="G32" s="12">
        <v>70.49133903744205</v>
      </c>
      <c r="H32" s="12">
        <v>80.66463233398878</v>
      </c>
      <c r="I32" s="12">
        <v>77.6487474710273</v>
      </c>
      <c r="J32" s="12">
        <v>77.99444878468262</v>
      </c>
      <c r="K32" s="12">
        <v>56.07876030444113</v>
      </c>
      <c r="L32" s="12">
        <v>38.54276704720492</v>
      </c>
      <c r="M32" s="12">
        <v>31.527498854617864</v>
      </c>
      <c r="N32" s="13">
        <v>3.2547647934916406</v>
      </c>
    </row>
    <row r="33" spans="2:14" ht="13.5">
      <c r="B33" s="11">
        <v>26</v>
      </c>
      <c r="C33" s="12">
        <v>30.6074141221428</v>
      </c>
      <c r="D33" s="12">
        <v>44.22145314603123</v>
      </c>
      <c r="E33" s="12">
        <v>50.72800461301867</v>
      </c>
      <c r="F33" s="12">
        <v>70.78022824648005</v>
      </c>
      <c r="G33" s="12">
        <v>66.40408292616115</v>
      </c>
      <c r="H33" s="12">
        <v>82.85340135480453</v>
      </c>
      <c r="I33" s="12">
        <v>75.85215923881717</v>
      </c>
      <c r="J33" s="12">
        <v>81.9844012992921</v>
      </c>
      <c r="K33" s="12">
        <v>60.620987505243</v>
      </c>
      <c r="L33" s="12">
        <v>44.396989103220704</v>
      </c>
      <c r="M33" s="12">
        <v>35.41414206686936</v>
      </c>
      <c r="N33" s="13">
        <v>19.756243428230572</v>
      </c>
    </row>
    <row r="34" spans="2:14" ht="13.5">
      <c r="B34" s="11">
        <v>27</v>
      </c>
      <c r="C34" s="12">
        <v>32.78421492622678</v>
      </c>
      <c r="D34" s="12">
        <v>43.16804692575744</v>
      </c>
      <c r="E34" s="12">
        <v>59.9148312073328</v>
      </c>
      <c r="F34" s="12">
        <v>71.38420679281643</v>
      </c>
      <c r="G34" s="12">
        <v>65.31831678350697</v>
      </c>
      <c r="H34" s="12">
        <v>79.73801830306314</v>
      </c>
      <c r="I34" s="12">
        <v>71.67202621453049</v>
      </c>
      <c r="J34" s="12">
        <v>81.43420634015682</v>
      </c>
      <c r="K34" s="12">
        <v>58.864008256236474</v>
      </c>
      <c r="L34" s="12">
        <v>50.17207601402449</v>
      </c>
      <c r="M34" s="12">
        <v>31.648782245650438</v>
      </c>
      <c r="N34" s="13">
        <v>31.36701612356213</v>
      </c>
    </row>
    <row r="35" spans="2:14" ht="13.5">
      <c r="B35" s="11">
        <v>28</v>
      </c>
      <c r="C35" s="12">
        <v>35.07077540077586</v>
      </c>
      <c r="D35" s="12">
        <v>45.36254794989827</v>
      </c>
      <c r="E35" s="12">
        <v>65.47533544051126</v>
      </c>
      <c r="F35" s="12">
        <v>59.38690223377641</v>
      </c>
      <c r="G35" s="12">
        <v>69.69977102479243</v>
      </c>
      <c r="H35" s="12">
        <v>79.88432974961627</v>
      </c>
      <c r="I35" s="12">
        <v>76.5168098505518</v>
      </c>
      <c r="J35" s="12">
        <v>71.83299589182326</v>
      </c>
      <c r="K35" s="12">
        <v>62.62095450147311</v>
      </c>
      <c r="L35" s="12">
        <v>48.65123760908379</v>
      </c>
      <c r="M35" s="12">
        <v>23.192358899067727</v>
      </c>
      <c r="N35" s="13">
        <v>32.51398980108071</v>
      </c>
    </row>
    <row r="36" spans="2:14" ht="13.5">
      <c r="B36" s="11">
        <v>29</v>
      </c>
      <c r="C36" s="12">
        <v>31.856537021156775</v>
      </c>
      <c r="D36" s="12">
        <v>43.446908616601135</v>
      </c>
      <c r="E36" s="12">
        <v>63.87029501611956</v>
      </c>
      <c r="F36" s="12">
        <v>58.80116837690913</v>
      </c>
      <c r="G36" s="12">
        <v>73.5920971518724</v>
      </c>
      <c r="H36" s="12">
        <v>80.4441372575879</v>
      </c>
      <c r="I36" s="12">
        <v>73.65310706992074</v>
      </c>
      <c r="J36" s="12">
        <v>65.17962626924668</v>
      </c>
      <c r="K36" s="12">
        <v>60.87785398291334</v>
      </c>
      <c r="L36" s="12">
        <v>47.992489218541635</v>
      </c>
      <c r="M36" s="12">
        <v>24.647926840687546</v>
      </c>
      <c r="N36" s="13">
        <v>32.9458608464931</v>
      </c>
    </row>
    <row r="37" spans="2:14" ht="13.5">
      <c r="B37" s="11">
        <v>30</v>
      </c>
      <c r="C37" s="12">
        <v>33.72117287673268</v>
      </c>
      <c r="D37" s="15"/>
      <c r="E37" s="12">
        <v>57.72943407025697</v>
      </c>
      <c r="F37" s="12">
        <v>61.352136484551465</v>
      </c>
      <c r="G37" s="12">
        <v>77.27635449292299</v>
      </c>
      <c r="H37" s="12">
        <v>81.06674146613105</v>
      </c>
      <c r="I37" s="12">
        <v>74.15655330601558</v>
      </c>
      <c r="J37" s="12">
        <v>69.5963625058305</v>
      </c>
      <c r="K37" s="12">
        <v>60.13270733980946</v>
      </c>
      <c r="L37" s="12">
        <v>46.75997406615903</v>
      </c>
      <c r="M37" s="12">
        <v>28.947403303167373</v>
      </c>
      <c r="N37" s="13">
        <v>27.687946544455194</v>
      </c>
    </row>
    <row r="38" spans="2:14" ht="13.5">
      <c r="B38" s="11">
        <v>31</v>
      </c>
      <c r="C38" s="12">
        <v>31.353607093290176</v>
      </c>
      <c r="D38" s="15"/>
      <c r="E38" s="12">
        <v>57.19842090140611</v>
      </c>
      <c r="F38" s="15"/>
      <c r="G38" s="12">
        <v>76.31277731385772</v>
      </c>
      <c r="H38" s="15"/>
      <c r="I38" s="12">
        <v>69.38720927542111</v>
      </c>
      <c r="J38" s="12">
        <v>70.62275878656746</v>
      </c>
      <c r="K38" s="15"/>
      <c r="L38" s="12">
        <v>45.88495119334722</v>
      </c>
      <c r="M38" s="15"/>
      <c r="N38" s="13">
        <v>18.520297030033213</v>
      </c>
    </row>
    <row r="39" spans="2:14" ht="13.5">
      <c r="B39" s="1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2:14" ht="13.5">
      <c r="B40" s="11" t="s">
        <v>25</v>
      </c>
      <c r="C40" s="12">
        <f aca="true" t="shared" si="0" ref="C40:N40">MAX(C8:C38)</f>
        <v>47.20137792219337</v>
      </c>
      <c r="D40" s="12">
        <f t="shared" si="0"/>
        <v>56.8772590519595</v>
      </c>
      <c r="E40" s="12">
        <f t="shared" si="0"/>
        <v>65.47533544051126</v>
      </c>
      <c r="F40" s="12">
        <f t="shared" si="0"/>
        <v>71.38420679281643</v>
      </c>
      <c r="G40" s="12">
        <f t="shared" si="0"/>
        <v>77.27635449292299</v>
      </c>
      <c r="H40" s="12">
        <f t="shared" si="0"/>
        <v>82.85340135480453</v>
      </c>
      <c r="I40" s="12">
        <f t="shared" si="0"/>
        <v>87.6776774921689</v>
      </c>
      <c r="J40" s="12">
        <f t="shared" si="0"/>
        <v>85.07880465716607</v>
      </c>
      <c r="K40" s="12">
        <f t="shared" si="0"/>
        <v>82.96828878419976</v>
      </c>
      <c r="L40" s="12">
        <f t="shared" si="0"/>
        <v>74.64030287266152</v>
      </c>
      <c r="M40" s="12">
        <f t="shared" si="0"/>
        <v>65.69131566163657</v>
      </c>
      <c r="N40" s="13">
        <f t="shared" si="0"/>
        <v>54.260113477418265</v>
      </c>
    </row>
    <row r="41" spans="2:14" ht="13.5">
      <c r="B41" s="11" t="s">
        <v>26</v>
      </c>
      <c r="C41" s="12">
        <f>MIN(C8:C38)</f>
        <v>2.568521363339851</v>
      </c>
      <c r="D41" s="12">
        <f>MIN(D8:D35)</f>
        <v>5.025261747283712</v>
      </c>
      <c r="E41" s="12">
        <f aca="true" t="shared" si="1" ref="E41:N41">MIN(E8:E38)</f>
        <v>22.07689637294992</v>
      </c>
      <c r="F41" s="12">
        <f t="shared" si="1"/>
        <v>34.237276239370196</v>
      </c>
      <c r="G41" s="12">
        <f t="shared" si="1"/>
        <v>48.59046182721358</v>
      </c>
      <c r="H41" s="12">
        <f t="shared" si="1"/>
        <v>60.0520916602394</v>
      </c>
      <c r="I41" s="12">
        <f t="shared" si="1"/>
        <v>63.94952580571195</v>
      </c>
      <c r="J41" s="12">
        <f t="shared" si="1"/>
        <v>65.17962626924668</v>
      </c>
      <c r="K41" s="12">
        <f t="shared" si="1"/>
        <v>48.20194022219201</v>
      </c>
      <c r="L41" s="12">
        <f t="shared" si="1"/>
        <v>38.54276704720492</v>
      </c>
      <c r="M41" s="12">
        <f t="shared" si="1"/>
        <v>23.192358899067727</v>
      </c>
      <c r="N41" s="13">
        <f t="shared" si="1"/>
        <v>3.2547647934916406</v>
      </c>
    </row>
    <row r="42" spans="2:14" ht="13.5">
      <c r="B42" s="11" t="s">
        <v>27</v>
      </c>
      <c r="C42" s="12">
        <f>AVERAGE(C8:C38)</f>
        <v>27.07775651238253</v>
      </c>
      <c r="D42" s="12">
        <f>SUM(SUM(D8:D35)*30,D36*8)/SUM(28*30,8)</f>
        <v>32.84653023808214</v>
      </c>
      <c r="E42" s="12">
        <f aca="true" t="shared" si="2" ref="E42:N42">AVERAGE(E8:E38)</f>
        <v>43.6003959294321</v>
      </c>
      <c r="F42" s="12">
        <f t="shared" si="2"/>
        <v>53.74101759234168</v>
      </c>
      <c r="G42" s="12">
        <f t="shared" si="2"/>
        <v>63.658638045238014</v>
      </c>
      <c r="H42" s="12">
        <f t="shared" si="2"/>
        <v>72.87703436576547</v>
      </c>
      <c r="I42" s="12">
        <f t="shared" si="2"/>
        <v>77.82337833907567</v>
      </c>
      <c r="J42" s="12">
        <f t="shared" si="2"/>
        <v>75.86435258336338</v>
      </c>
      <c r="K42" s="12">
        <f t="shared" si="2"/>
        <v>67.55478281801064</v>
      </c>
      <c r="L42" s="12">
        <f t="shared" si="2"/>
        <v>56.39617809528631</v>
      </c>
      <c r="M42" s="12">
        <f t="shared" si="2"/>
        <v>43.18096851682553</v>
      </c>
      <c r="N42" s="13">
        <f t="shared" si="2"/>
        <v>31.97617255642344</v>
      </c>
    </row>
    <row r="43" spans="2:14" ht="14.25" thickBot="1">
      <c r="B43" s="17" t="s">
        <v>28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>
        <f>((SUM(C8:N38)-D36)+D36*8/30)/(365+8/30)</f>
        <v>53.9807785747819</v>
      </c>
    </row>
  </sheetData>
  <mergeCells count="4">
    <mergeCell ref="C2:N2"/>
    <mergeCell ref="C3:N3"/>
    <mergeCell ref="C4:N4"/>
    <mergeCell ref="C5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J21"/>
  <sheetViews>
    <sheetView workbookViewId="0" topLeftCell="A1">
      <selection activeCell="E8" sqref="E8"/>
    </sheetView>
  </sheetViews>
  <sheetFormatPr defaultColWidth="9.140625" defaultRowHeight="12.75"/>
  <cols>
    <col min="3" max="3" width="9.28125" style="0" bestFit="1" customWidth="1"/>
    <col min="4" max="4" width="11.140625" style="0" bestFit="1" customWidth="1"/>
    <col min="5" max="7" width="9.8515625" style="0" bestFit="1" customWidth="1"/>
    <col min="8" max="9" width="13.421875" style="0" bestFit="1" customWidth="1"/>
    <col min="10" max="10" width="9.8515625" style="0" bestFit="1" customWidth="1"/>
  </cols>
  <sheetData>
    <row r="3" ht="13.5" thickBot="1"/>
    <row r="4" spans="3:10" ht="13.5">
      <c r="C4" s="105" t="s">
        <v>45</v>
      </c>
      <c r="D4" s="106"/>
      <c r="E4" s="106"/>
      <c r="F4" s="106"/>
      <c r="G4" s="106"/>
      <c r="H4" s="106"/>
      <c r="I4" s="106"/>
      <c r="J4" s="107"/>
    </row>
    <row r="5" spans="3:10" ht="13.5">
      <c r="C5" s="108" t="str">
        <f>'1971-2000 daily normals'!B5</f>
        <v>STATION: Aquila-MPS Southern System COMPOSITE Normals</v>
      </c>
      <c r="D5" s="109"/>
      <c r="E5" s="109"/>
      <c r="F5" s="109"/>
      <c r="G5" s="109"/>
      <c r="H5" s="109"/>
      <c r="I5" s="109"/>
      <c r="J5" s="110"/>
    </row>
    <row r="6" spans="3:10" ht="13.5">
      <c r="C6" s="108" t="s">
        <v>46</v>
      </c>
      <c r="D6" s="109"/>
      <c r="E6" s="109"/>
      <c r="F6" s="109"/>
      <c r="G6" s="109"/>
      <c r="H6" s="109"/>
      <c r="I6" s="109"/>
      <c r="J6" s="110"/>
    </row>
    <row r="7" spans="3:10" ht="13.5">
      <c r="C7" s="61" t="s">
        <v>47</v>
      </c>
      <c r="D7" s="62" t="s">
        <v>48</v>
      </c>
      <c r="E7" s="62" t="s">
        <v>4</v>
      </c>
      <c r="F7" s="62" t="s">
        <v>5</v>
      </c>
      <c r="G7" s="62" t="s">
        <v>6</v>
      </c>
      <c r="H7" s="62" t="s">
        <v>7</v>
      </c>
      <c r="I7" s="62" t="s">
        <v>8</v>
      </c>
      <c r="J7" s="63" t="s">
        <v>9</v>
      </c>
    </row>
    <row r="8" spans="3:10" ht="13.5">
      <c r="C8" s="64">
        <v>1</v>
      </c>
      <c r="D8" s="65">
        <v>31</v>
      </c>
      <c r="E8" s="65">
        <f>SUMIF('1971-2000 daily normals'!$C$8:$C$372,'1971-2000 MONTHLY NORMAL'!$C8,'1971-2000 daily normals'!E$8:E$372)/COUNTIF('1971-2000 daily normals'!$C$8:$C$372,'1971-2000 MONTHLY NORMAL'!$C8)</f>
        <v>36.632925985480036</v>
      </c>
      <c r="F8" s="65">
        <f>SUMIF('1971-2000 daily normals'!$C$8:$C$372,'1971-2000 MONTHLY NORMAL'!$C8,'1971-2000 daily normals'!F$8:F$372)/COUNTIF('1971-2000 daily normals'!$C$8:$C$372,'1971-2000 MONTHLY NORMAL'!$C8)</f>
        <v>17.530398967513435</v>
      </c>
      <c r="G8" s="65">
        <f>SUMIF('1971-2000 daily normals'!$C$8:$C$372,'1971-2000 MONTHLY NORMAL'!$C8,'1971-2000 daily normals'!G$8:G$372)/COUNTIF('1971-2000 daily normals'!$C$8:$C$372,'1971-2000 MONTHLY NORMAL'!$C8)</f>
        <v>27.075140812892325</v>
      </c>
      <c r="H8" s="65">
        <f>SUMIF('1971-2000 daily normals'!$C$8:$C$372,'1971-2000 MONTHLY NORMAL'!$C8,'1971-2000 daily normals'!H$8:H$372)</f>
        <v>1175.670634800338</v>
      </c>
      <c r="I8" s="66">
        <f>SUMIF('1971-2000 daily normals'!$C$8:$C$372,'1971-2000 MONTHLY NORMAL'!$C8,'1971-2000 daily normals'!I$8:I$372)</f>
        <v>0</v>
      </c>
      <c r="J8" s="67">
        <f>SUMIF('1971-2000 daily normals'!$C$8:$C$372,'1971-2000 MONTHLY NORMAL'!$C8,'1971-2000 daily normals'!J$8:J$372)</f>
        <v>1.4580556556455206</v>
      </c>
    </row>
    <row r="9" spans="3:10" ht="13.5">
      <c r="C9" s="64">
        <v>2</v>
      </c>
      <c r="D9" s="65">
        <v>28</v>
      </c>
      <c r="E9" s="65">
        <f>SUMIF('1971-2000 daily normals'!$C$8:$C$372,'1971-2000 MONTHLY NORMAL'!$C9,'1971-2000 daily normals'!E$8:E$372)/COUNTIF('1971-2000 daily normals'!$C$8:$C$372,'1971-2000 MONTHLY NORMAL'!$C9)</f>
        <v>42.85522593087022</v>
      </c>
      <c r="F9" s="65">
        <f>SUMIF('1971-2000 daily normals'!$C$8:$C$372,'1971-2000 MONTHLY NORMAL'!$C9,'1971-2000 daily normals'!F$8:F$372)/COUNTIF('1971-2000 daily normals'!$C$8:$C$372,'1971-2000 MONTHLY NORMAL'!$C9)</f>
        <v>22.603587926044693</v>
      </c>
      <c r="G9" s="65">
        <f>SUMIF('1971-2000 daily normals'!$C$8:$C$372,'1971-2000 MONTHLY NORMAL'!$C9,'1971-2000 daily normals'!G$8:G$372)/COUNTIF('1971-2000 daily normals'!$C$8:$C$372,'1971-2000 MONTHLY NORMAL'!$C9)</f>
        <v>32.741470661114995</v>
      </c>
      <c r="H9" s="66">
        <f>SUMIF('1971-2000 daily normals'!$C$8:$C$372,'1971-2000 MONTHLY NORMAL'!$C9,'1971-2000 daily normals'!H$8:H$372)</f>
        <v>903.245158040633</v>
      </c>
      <c r="I9" s="66">
        <f>SUMIF('1971-2000 daily normals'!$C$8:$C$372,'1971-2000 MONTHLY NORMAL'!$C9,'1971-2000 daily normals'!I$8:I$372)</f>
        <v>0.008906512000397694</v>
      </c>
      <c r="J9" s="67">
        <f>SUMIF('1971-2000 daily normals'!$C$8:$C$372,'1971-2000 MONTHLY NORMAL'!$C9,'1971-2000 daily normals'!J$8:J$372)</f>
        <v>1.6895518355176107</v>
      </c>
    </row>
    <row r="10" spans="3:10" ht="13.5">
      <c r="C10" s="64">
        <v>3</v>
      </c>
      <c r="D10" s="65">
        <v>31</v>
      </c>
      <c r="E10" s="65">
        <f>SUMIF('1971-2000 daily normals'!$C$8:$C$372,'1971-2000 MONTHLY NORMAL'!$C10,'1971-2000 daily normals'!E$8:E$372)/COUNTIF('1971-2000 daily normals'!$C$8:$C$372,'1971-2000 MONTHLY NORMAL'!$C10)</f>
        <v>54.536250087830325</v>
      </c>
      <c r="F10" s="65">
        <f>SUMIF('1971-2000 daily normals'!$C$8:$C$372,'1971-2000 MONTHLY NORMAL'!$C10,'1971-2000 daily normals'!F$8:F$372)/COUNTIF('1971-2000 daily normals'!$C$8:$C$372,'1971-2000 MONTHLY NORMAL'!$C10)</f>
        <v>32.609551436362466</v>
      </c>
      <c r="G10" s="65">
        <f>SUMIF('1971-2000 daily normals'!$C$8:$C$372,'1971-2000 MONTHLY NORMAL'!$C10,'1971-2000 daily normals'!G$8:G$372)/COUNTIF('1971-2000 daily normals'!$C$8:$C$372,'1971-2000 MONTHLY NORMAL'!$C10)</f>
        <v>43.59630001407775</v>
      </c>
      <c r="H10" s="66">
        <f>SUMIF('1971-2000 daily normals'!$C$8:$C$372,'1971-2000 MONTHLY NORMAL'!$C10,'1971-2000 daily normals'!H$8:H$372)</f>
        <v>666.2635164144242</v>
      </c>
      <c r="I10" s="66">
        <f>SUMIF('1971-2000 daily normals'!$C$8:$C$372,'1971-2000 MONTHLY NORMAL'!$C10,'1971-2000 daily normals'!I$8:I$372)</f>
        <v>2.7462468906869533</v>
      </c>
      <c r="J10" s="67">
        <f>SUMIF('1971-2000 daily normals'!$C$8:$C$372,'1971-2000 MONTHLY NORMAL'!$C10,'1971-2000 daily normals'!J$8:J$372)</f>
        <v>2.95971597147982</v>
      </c>
    </row>
    <row r="11" spans="3:10" ht="13.5">
      <c r="C11" s="64">
        <v>4</v>
      </c>
      <c r="D11" s="65">
        <v>30</v>
      </c>
      <c r="E11" s="65">
        <f>SUMIF('1971-2000 daily normals'!$C$8:$C$372,'1971-2000 MONTHLY NORMAL'!$C11,'1971-2000 daily normals'!E$8:E$372)/COUNTIF('1971-2000 daily normals'!$C$8:$C$372,'1971-2000 MONTHLY NORMAL'!$C11)</f>
        <v>65.03863882205995</v>
      </c>
      <c r="F11" s="65">
        <f>SUMIF('1971-2000 daily normals'!$C$8:$C$372,'1971-2000 MONTHLY NORMAL'!$C11,'1971-2000 daily normals'!F$8:F$372)/COUNTIF('1971-2000 daily normals'!$C$8:$C$372,'1971-2000 MONTHLY NORMAL'!$C11)</f>
        <v>42.18183928587709</v>
      </c>
      <c r="G11" s="65">
        <f>SUMIF('1971-2000 daily normals'!$C$8:$C$372,'1971-2000 MONTHLY NORMAL'!$C11,'1971-2000 daily normals'!G$8:G$372)/COUNTIF('1971-2000 daily normals'!$C$8:$C$372,'1971-2000 MONTHLY NORMAL'!$C11)</f>
        <v>53.616177255115275</v>
      </c>
      <c r="H11" s="66">
        <f>SUMIF('1971-2000 daily normals'!$C$8:$C$372,'1971-2000 MONTHLY NORMAL'!$C11,'1971-2000 daily normals'!H$8:H$372)</f>
        <v>359.49008940140106</v>
      </c>
      <c r="I11" s="66">
        <f>SUMIF('1971-2000 daily normals'!$C$8:$C$372,'1971-2000 MONTHLY NORMAL'!$C11,'1971-2000 daily normals'!I$8:I$372)</f>
        <v>18.027742865129568</v>
      </c>
      <c r="J11" s="67">
        <f>SUMIF('1971-2000 daily normals'!$C$8:$C$372,'1971-2000 MONTHLY NORMAL'!$C11,'1971-2000 daily normals'!J$8:J$372)</f>
        <v>3.8384863945476946</v>
      </c>
    </row>
    <row r="12" spans="3:10" ht="13.5">
      <c r="C12" s="64">
        <v>5</v>
      </c>
      <c r="D12" s="65">
        <v>31</v>
      </c>
      <c r="E12" s="65">
        <f>SUMIF('1971-2000 daily normals'!$C$8:$C$372,'1971-2000 MONTHLY NORMAL'!$C12,'1971-2000 daily normals'!E$8:E$372)/COUNTIF('1971-2000 daily normals'!$C$8:$C$372,'1971-2000 MONTHLY NORMAL'!$C12)</f>
        <v>74.45207656518598</v>
      </c>
      <c r="F12" s="65">
        <f>SUMIF('1971-2000 daily normals'!$C$8:$C$372,'1971-2000 MONTHLY NORMAL'!$C12,'1971-2000 daily normals'!F$8:F$372)/COUNTIF('1971-2000 daily normals'!$C$8:$C$372,'1971-2000 MONTHLY NORMAL'!$C12)</f>
        <v>52.66184451716482</v>
      </c>
      <c r="G12" s="65">
        <f>SUMIF('1971-2000 daily normals'!$C$8:$C$372,'1971-2000 MONTHLY NORMAL'!$C12,'1971-2000 daily normals'!G$8:G$372)/COUNTIF('1971-2000 daily normals'!$C$8:$C$372,'1971-2000 MONTHLY NORMAL'!$C12)</f>
        <v>63.57177333142095</v>
      </c>
      <c r="H12" s="66">
        <f>SUMIF('1971-2000 daily normals'!$C$8:$C$372,'1971-2000 MONTHLY NORMAL'!$C12,'1971-2000 daily normals'!H$8:H$372)</f>
        <v>119.10282792920988</v>
      </c>
      <c r="I12" s="66">
        <f>SUMIF('1971-2000 daily normals'!$C$8:$C$372,'1971-2000 MONTHLY NORMAL'!$C12,'1971-2000 daily normals'!I$8:I$372)</f>
        <v>75.77840799329614</v>
      </c>
      <c r="J12" s="67">
        <f>SUMIF('1971-2000 daily normals'!$C$8:$C$372,'1971-2000 MONTHLY NORMAL'!$C12,'1971-2000 daily normals'!J$8:J$372)</f>
        <v>5.2174601703150705</v>
      </c>
    </row>
    <row r="13" spans="3:10" ht="13.5">
      <c r="C13" s="64">
        <v>6</v>
      </c>
      <c r="D13" s="65">
        <v>30</v>
      </c>
      <c r="E13" s="65">
        <f>SUMIF('1971-2000 daily normals'!$C$8:$C$372,'1971-2000 MONTHLY NORMAL'!$C13,'1971-2000 daily normals'!E$8:E$372)/COUNTIF('1971-2000 daily normals'!$C$8:$C$372,'1971-2000 MONTHLY NORMAL'!$C13)</f>
        <v>83.43338842341585</v>
      </c>
      <c r="F13" s="65">
        <f>SUMIF('1971-2000 daily normals'!$C$8:$C$372,'1971-2000 MONTHLY NORMAL'!$C13,'1971-2000 daily normals'!F$8:F$372)/COUNTIF('1971-2000 daily normals'!$C$8:$C$372,'1971-2000 MONTHLY NORMAL'!$C13)</f>
        <v>62.21967091498893</v>
      </c>
      <c r="G13" s="65">
        <f>SUMIF('1971-2000 daily normals'!$C$8:$C$372,'1971-2000 MONTHLY NORMAL'!$C13,'1971-2000 daily normals'!G$8:G$372)/COUNTIF('1971-2000 daily normals'!$C$8:$C$372,'1971-2000 MONTHLY NORMAL'!$C13)</f>
        <v>72.81245757150533</v>
      </c>
      <c r="H13" s="66">
        <f>SUMIF('1971-2000 daily normals'!$C$8:$C$372,'1971-2000 MONTHLY NORMAL'!$C13,'1971-2000 daily normals'!H$8:H$372)</f>
        <v>12.53985085768001</v>
      </c>
      <c r="I13" s="66">
        <f>SUMIF('1971-2000 daily normals'!$C$8:$C$372,'1971-2000 MONTHLY NORMAL'!$C13,'1971-2000 daily normals'!I$8:I$372)</f>
        <v>248.17288342976715</v>
      </c>
      <c r="J13" s="67">
        <f>SUMIF('1971-2000 daily normals'!$C$8:$C$372,'1971-2000 MONTHLY NORMAL'!$C13,'1971-2000 daily normals'!J$8:J$372)</f>
        <v>4.801131199580714</v>
      </c>
    </row>
    <row r="14" spans="3:10" ht="13.5">
      <c r="C14" s="64">
        <v>7</v>
      </c>
      <c r="D14" s="65">
        <v>31</v>
      </c>
      <c r="E14" s="65">
        <f>SUMIF('1971-2000 daily normals'!$C$8:$C$372,'1971-2000 MONTHLY NORMAL'!$C14,'1971-2000 daily normals'!E$8:E$372)/COUNTIF('1971-2000 daily normals'!$C$8:$C$372,'1971-2000 MONTHLY NORMAL'!$C14)</f>
        <v>88.69183753322346</v>
      </c>
      <c r="F14" s="65">
        <f>SUMIF('1971-2000 daily normals'!$C$8:$C$372,'1971-2000 MONTHLY NORMAL'!$C14,'1971-2000 daily normals'!F$8:F$372)/COUNTIF('1971-2000 daily normals'!$C$8:$C$372,'1971-2000 MONTHLY NORMAL'!$C14)</f>
        <v>66.82677637456813</v>
      </c>
      <c r="G14" s="65">
        <f>SUMIF('1971-2000 daily normals'!$C$8:$C$372,'1971-2000 MONTHLY NORMAL'!$C14,'1971-2000 daily normals'!G$8:G$372)/COUNTIF('1971-2000 daily normals'!$C$8:$C$372,'1971-2000 MONTHLY NORMAL'!$C14)</f>
        <v>77.76727287663279</v>
      </c>
      <c r="H14" s="66">
        <f>SUMIF('1971-2000 daily normals'!$C$8:$C$372,'1971-2000 MONTHLY NORMAL'!$C14,'1971-2000 daily normals'!H$8:H$372)</f>
        <v>1.5022359382030945</v>
      </c>
      <c r="I14" s="66">
        <f>SUMIF('1971-2000 daily normals'!$C$8:$C$372,'1971-2000 MONTHLY NORMAL'!$C14,'1971-2000 daily normals'!I$8:I$372)</f>
        <v>398.89397739440784</v>
      </c>
      <c r="J14" s="67">
        <f>SUMIF('1971-2000 daily normals'!$C$8:$C$372,'1971-2000 MONTHLY NORMAL'!$C14,'1971-2000 daily normals'!J$8:J$372)</f>
        <v>4.1924433422967615</v>
      </c>
    </row>
    <row r="15" spans="3:10" ht="13.5">
      <c r="C15" s="64">
        <v>8</v>
      </c>
      <c r="D15" s="65">
        <v>31</v>
      </c>
      <c r="E15" s="65">
        <f>SUMIF('1971-2000 daily normals'!$C$8:$C$372,'1971-2000 MONTHLY NORMAL'!$C15,'1971-2000 daily normals'!E$8:E$372)/COUNTIF('1971-2000 daily normals'!$C$8:$C$372,'1971-2000 MONTHLY NORMAL'!$C15)</f>
        <v>87.30073448594065</v>
      </c>
      <c r="F15" s="65">
        <f>SUMIF('1971-2000 daily normals'!$C$8:$C$372,'1971-2000 MONTHLY NORMAL'!$C15,'1971-2000 daily normals'!F$8:F$372)/COUNTIF('1971-2000 daily normals'!$C$8:$C$372,'1971-2000 MONTHLY NORMAL'!$C15)</f>
        <v>64.41510422031061</v>
      </c>
      <c r="G15" s="65">
        <f>SUMIF('1971-2000 daily normals'!$C$8:$C$372,'1971-2000 MONTHLY NORMAL'!$C15,'1971-2000 daily normals'!G$8:G$372)/COUNTIF('1971-2000 daily normals'!$C$8:$C$372,'1971-2000 MONTHLY NORMAL'!$C15)</f>
        <v>75.8652419829539</v>
      </c>
      <c r="H15" s="66">
        <f>SUMIF('1971-2000 daily normals'!$C$8:$C$372,'1971-2000 MONTHLY NORMAL'!$C15,'1971-2000 daily normals'!H$8:H$372)</f>
        <v>2.9614053380382597</v>
      </c>
      <c r="I15" s="66">
        <f>SUMIF('1971-2000 daily normals'!$C$8:$C$372,'1971-2000 MONTHLY NORMAL'!$C15,'1971-2000 daily normals'!I$8:I$372)</f>
        <v>339.78390680960894</v>
      </c>
      <c r="J15" s="67">
        <f>SUMIF('1971-2000 daily normals'!$C$8:$C$372,'1971-2000 MONTHLY NORMAL'!$C15,'1971-2000 daily normals'!J$8:J$372)</f>
        <v>3.50908046339834</v>
      </c>
    </row>
    <row r="16" spans="3:10" ht="13.5">
      <c r="C16" s="64">
        <v>9</v>
      </c>
      <c r="D16" s="65">
        <v>30</v>
      </c>
      <c r="E16" s="65">
        <f>SUMIF('1971-2000 daily normals'!$C$8:$C$372,'1971-2000 MONTHLY NORMAL'!$C16,'1971-2000 daily normals'!E$8:E$372)/COUNTIF('1971-2000 daily normals'!$C$8:$C$372,'1971-2000 MONTHLY NORMAL'!$C16)</f>
        <v>79.28830137568282</v>
      </c>
      <c r="F16" s="65">
        <f>SUMIF('1971-2000 daily normals'!$C$8:$C$372,'1971-2000 MONTHLY NORMAL'!$C16,'1971-2000 daily normals'!F$8:F$372)/COUNTIF('1971-2000 daily normals'!$C$8:$C$372,'1971-2000 MONTHLY NORMAL'!$C16)</f>
        <v>55.79340510031991</v>
      </c>
      <c r="G16" s="65">
        <f>SUMIF('1971-2000 daily normals'!$C$8:$C$372,'1971-2000 MONTHLY NORMAL'!$C16,'1971-2000 daily normals'!G$8:G$372)/COUNTIF('1971-2000 daily normals'!$C$8:$C$372,'1971-2000 MONTHLY NORMAL'!$C16)</f>
        <v>67.5505705227277</v>
      </c>
      <c r="H16" s="66">
        <f>SUMIF('1971-2000 daily normals'!$C$8:$C$372,'1971-2000 MONTHLY NORMAL'!$C16,'1971-2000 daily normals'!H$8:H$372)</f>
        <v>79.65115527036257</v>
      </c>
      <c r="I16" s="66">
        <f>SUMIF('1971-2000 daily normals'!$C$8:$C$372,'1971-2000 MONTHLY NORMAL'!$C16,'1971-2000 daily normals'!I$8:I$372)</f>
        <v>156.16827095219358</v>
      </c>
      <c r="J16" s="67">
        <f>SUMIF('1971-2000 daily normals'!$C$8:$C$372,'1971-2000 MONTHLY NORMAL'!$C16,'1971-2000 daily normals'!J$8:J$372)</f>
        <v>4.107921678692351</v>
      </c>
    </row>
    <row r="17" spans="3:10" ht="13.5">
      <c r="C17" s="64">
        <v>10</v>
      </c>
      <c r="D17" s="65">
        <v>31</v>
      </c>
      <c r="E17" s="65">
        <f>SUMIF('1971-2000 daily normals'!$C$8:$C$372,'1971-2000 MONTHLY NORMAL'!$C17,'1971-2000 daily normals'!E$8:E$372)/COUNTIF('1971-2000 daily normals'!$C$8:$C$372,'1971-2000 MONTHLY NORMAL'!$C17)</f>
        <v>68.29116401454142</v>
      </c>
      <c r="F17" s="65">
        <f>SUMIF('1971-2000 daily normals'!$C$8:$C$372,'1971-2000 MONTHLY NORMAL'!$C17,'1971-2000 daily normals'!F$8:F$372)/COUNTIF('1971-2000 daily normals'!$C$8:$C$372,'1971-2000 MONTHLY NORMAL'!$C17)</f>
        <v>44.472240146944785</v>
      </c>
      <c r="G17" s="65">
        <f>SUMIF('1971-2000 daily normals'!$C$8:$C$372,'1971-2000 MONTHLY NORMAL'!$C17,'1971-2000 daily normals'!G$8:G$372)/COUNTIF('1971-2000 daily normals'!$C$8:$C$372,'1971-2000 MONTHLY NORMAL'!$C17)</f>
        <v>56.39711381777218</v>
      </c>
      <c r="H17" s="66">
        <f>SUMIF('1971-2000 daily normals'!$C$8:$C$372,'1971-2000 MONTHLY NORMAL'!$C17,'1971-2000 daily normals'!H$8:H$372)</f>
        <v>290.9505778177412</v>
      </c>
      <c r="I17" s="66">
        <f>SUMIF('1971-2000 daily normals'!$C$8:$C$372,'1971-2000 MONTHLY NORMAL'!$C17,'1971-2000 daily normals'!I$8:I$372)</f>
        <v>24.26110616867877</v>
      </c>
      <c r="J17" s="67">
        <f>SUMIF('1971-2000 daily normals'!$C$8:$C$372,'1971-2000 MONTHLY NORMAL'!$C17,'1971-2000 daily normals'!J$8:J$372)</f>
        <v>3.554441736225056</v>
      </c>
    </row>
    <row r="18" spans="3:10" ht="13.5">
      <c r="C18" s="64">
        <v>11</v>
      </c>
      <c r="D18" s="65">
        <v>30</v>
      </c>
      <c r="E18" s="65">
        <f>SUMIF('1971-2000 daily normals'!$C$8:$C$372,'1971-2000 MONTHLY NORMAL'!$C18,'1971-2000 daily normals'!E$8:E$372)/COUNTIF('1971-2000 daily normals'!$C$8:$C$372,'1971-2000 MONTHLY NORMAL'!$C18)</f>
        <v>53.059448267715666</v>
      </c>
      <c r="F18" s="65">
        <f>SUMIF('1971-2000 daily normals'!$C$8:$C$372,'1971-2000 MONTHLY NORMAL'!$C18,'1971-2000 daily normals'!F$8:F$372)/COUNTIF('1971-2000 daily normals'!$C$8:$C$372,'1971-2000 MONTHLY NORMAL'!$C18)</f>
        <v>33.2894496673208</v>
      </c>
      <c r="G18" s="65">
        <f>SUMIF('1971-2000 daily normals'!$C$8:$C$372,'1971-2000 MONTHLY NORMAL'!$C18,'1971-2000 daily normals'!G$8:G$372)/COUNTIF('1971-2000 daily normals'!$C$8:$C$372,'1971-2000 MONTHLY NORMAL'!$C18)</f>
        <v>43.180777048858126</v>
      </c>
      <c r="H18" s="66">
        <f>SUMIF('1971-2000 daily normals'!$C$8:$C$372,'1971-2000 MONTHLY NORMAL'!$C18,'1971-2000 daily normals'!H$8:H$372)</f>
        <v>655.8509556713952</v>
      </c>
      <c r="I18" s="66">
        <f>SUMIF('1971-2000 daily normals'!$C$8:$C$372,'1971-2000 MONTHLY NORMAL'!$C18,'1971-2000 daily normals'!I$8:I$372)</f>
        <v>1.2742671371391345</v>
      </c>
      <c r="J18" s="67">
        <f>SUMIF('1971-2000 daily normals'!$C$8:$C$372,'1971-2000 MONTHLY NORMAL'!$C18,'1971-2000 daily normals'!J$8:J$372)</f>
        <v>3.21215973862126</v>
      </c>
    </row>
    <row r="19" spans="3:10" ht="13.5">
      <c r="C19" s="64">
        <v>12</v>
      </c>
      <c r="D19" s="65">
        <v>31</v>
      </c>
      <c r="E19" s="65">
        <f>SUMIF('1971-2000 daily normals'!$C$8:$C$372,'1971-2000 MONTHLY NORMAL'!$C19,'1971-2000 daily normals'!E$8:E$372)/COUNTIF('1971-2000 daily normals'!$C$8:$C$372,'1971-2000 MONTHLY NORMAL'!$C19)</f>
        <v>41.022476110892136</v>
      </c>
      <c r="F19" s="65">
        <f>SUMIF('1971-2000 daily normals'!$C$8:$C$372,'1971-2000 MONTHLY NORMAL'!$C19,'1971-2000 daily normals'!F$8:F$372)/COUNTIF('1971-2000 daily normals'!$C$8:$C$372,'1971-2000 MONTHLY NORMAL'!$C19)</f>
        <v>22.922068245591607</v>
      </c>
      <c r="G19" s="65">
        <f>SUMIF('1971-2000 daily normals'!$C$8:$C$372,'1971-2000 MONTHLY NORMAL'!$C19,'1971-2000 daily normals'!G$8:G$372)/COUNTIF('1971-2000 daily normals'!$C$8:$C$372,'1971-2000 MONTHLY NORMAL'!$C19)</f>
        <v>31.973365388965824</v>
      </c>
      <c r="H19" s="66">
        <f>SUMIF('1971-2000 daily normals'!$C$8:$C$372,'1971-2000 MONTHLY NORMAL'!$C19,'1971-2000 daily normals'!H$8:H$372)</f>
        <v>1023.8327451889016</v>
      </c>
      <c r="I19" s="66">
        <f>SUMIF('1971-2000 daily normals'!$C$8:$C$372,'1971-2000 MONTHLY NORMAL'!$C19,'1971-2000 daily normals'!I$8:I$372)</f>
        <v>0.0070722468420589815</v>
      </c>
      <c r="J19" s="67">
        <f>SUMIF('1971-2000 daily normals'!$C$8:$C$372,'1971-2000 MONTHLY NORMAL'!$C19,'1971-2000 daily normals'!J$8:J$372)</f>
        <v>2.061353272247021</v>
      </c>
    </row>
    <row r="20" spans="3:10" ht="13.5">
      <c r="C20" s="61" t="s">
        <v>49</v>
      </c>
      <c r="D20" s="65">
        <v>365</v>
      </c>
      <c r="E20" s="65">
        <f>SUM('1971-2000 daily normals'!E$8:E$372)/COUNT('1971-2000 daily normals'!E$8:E$372)</f>
        <v>64.66655079727809</v>
      </c>
      <c r="F20" s="65">
        <f>SUM('1971-2000 daily normals'!F$8:F$372)/COUNT('1971-2000 daily normals'!F$8:F$372)</f>
        <v>43.23838058122352</v>
      </c>
      <c r="G20" s="65">
        <f>SUM('1971-2000 daily normals'!G$8:G$372)/COUNT('1971-2000 daily normals'!G$8:G$372)</f>
        <v>53.95943316554411</v>
      </c>
      <c r="H20" s="65">
        <f>SUM('1971-2000 daily normals'!H$8:H$372)</f>
        <v>5291.061152668323</v>
      </c>
      <c r="I20" s="66">
        <f>SUM('1971-2000 daily normals'!I$8:I$372)</f>
        <v>1265.12278839975</v>
      </c>
      <c r="J20" s="67">
        <f>SUM('1971-2000 daily normals'!J$8:J$372)</f>
        <v>40.601801458567216</v>
      </c>
    </row>
    <row r="21" spans="3:10" ht="14.25" thickBot="1">
      <c r="C21" s="68"/>
      <c r="D21" s="69"/>
      <c r="E21" s="69"/>
      <c r="F21" s="69"/>
      <c r="G21" s="69"/>
      <c r="H21" s="69"/>
      <c r="I21" s="69"/>
      <c r="J21" s="70"/>
    </row>
  </sheetData>
  <mergeCells count="3">
    <mergeCell ref="C4:J4"/>
    <mergeCell ref="C5:J5"/>
    <mergeCell ref="C6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1"/>
  <sheetViews>
    <sheetView workbookViewId="0" topLeftCell="A1">
      <selection activeCell="A8" sqref="A8:J372"/>
    </sheetView>
  </sheetViews>
  <sheetFormatPr defaultColWidth="9.140625" defaultRowHeight="12.75"/>
  <cols>
    <col min="1" max="1" width="10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 t="s">
        <v>54</v>
      </c>
      <c r="J3" s="1"/>
      <c r="K3" s="86">
        <v>1</v>
      </c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2.75">
      <c r="A5" s="1"/>
      <c r="B5" s="87" t="s">
        <v>58</v>
      </c>
      <c r="C5" s="1"/>
      <c r="D5" s="1"/>
      <c r="E5" s="1"/>
      <c r="F5" s="1"/>
      <c r="G5" s="1"/>
      <c r="H5" s="1"/>
      <c r="I5" s="111" t="s">
        <v>55</v>
      </c>
      <c r="J5" s="111"/>
      <c r="K5" s="111"/>
    </row>
    <row r="6" spans="1:11" ht="12.75">
      <c r="A6" s="1"/>
      <c r="B6" s="100"/>
      <c r="C6" s="100"/>
      <c r="D6" s="100"/>
      <c r="E6" s="1">
        <v>1</v>
      </c>
      <c r="F6" s="1">
        <v>2</v>
      </c>
      <c r="G6" s="1">
        <v>3</v>
      </c>
      <c r="H6" s="1"/>
      <c r="I6" s="1"/>
      <c r="J6" s="1">
        <v>4</v>
      </c>
      <c r="K6" s="2"/>
    </row>
    <row r="7" spans="1:11" ht="12.75">
      <c r="A7" s="88" t="s">
        <v>56</v>
      </c>
      <c r="B7" s="1" t="s">
        <v>1</v>
      </c>
      <c r="C7" s="1" t="s">
        <v>2</v>
      </c>
      <c r="D7" s="1" t="s">
        <v>3</v>
      </c>
      <c r="E7" s="89" t="s">
        <v>4</v>
      </c>
      <c r="F7" s="89" t="s">
        <v>5</v>
      </c>
      <c r="G7" s="89" t="s">
        <v>6</v>
      </c>
      <c r="H7" s="89" t="s">
        <v>7</v>
      </c>
      <c r="I7" s="89" t="s">
        <v>8</v>
      </c>
      <c r="J7" s="89" t="s">
        <v>9</v>
      </c>
      <c r="K7" s="2"/>
    </row>
    <row r="8" spans="1:11" ht="12.75">
      <c r="A8" s="88">
        <v>37257</v>
      </c>
      <c r="B8" s="1">
        <v>2002</v>
      </c>
      <c r="C8" s="1">
        <v>1</v>
      </c>
      <c r="D8" s="1">
        <v>1</v>
      </c>
      <c r="E8" s="89">
        <v>36.123387786437014</v>
      </c>
      <c r="F8" s="89">
        <v>18.557144150395015</v>
      </c>
      <c r="G8" s="89">
        <v>27.33374430481161</v>
      </c>
      <c r="H8" s="89">
        <v>37.6662556951884</v>
      </c>
      <c r="I8" s="89">
        <v>0</v>
      </c>
      <c r="J8" s="89">
        <v>0.07002460219157658</v>
      </c>
      <c r="K8" s="2"/>
    </row>
    <row r="9" spans="1:11" ht="12.75">
      <c r="A9" s="88">
        <v>37258</v>
      </c>
      <c r="B9" s="1">
        <v>2002</v>
      </c>
      <c r="C9" s="1">
        <v>1</v>
      </c>
      <c r="D9" s="1">
        <v>2</v>
      </c>
      <c r="E9" s="89">
        <v>36.211837371369725</v>
      </c>
      <c r="F9" s="89">
        <v>19.563164884403534</v>
      </c>
      <c r="G9" s="89">
        <v>27.88097946428222</v>
      </c>
      <c r="H9" s="89">
        <v>37.11902053571779</v>
      </c>
      <c r="I9" s="89">
        <v>0</v>
      </c>
      <c r="J9" s="89">
        <v>0.04060745120599592</v>
      </c>
      <c r="K9" s="2"/>
    </row>
    <row r="10" spans="1:11" ht="12.75">
      <c r="A10" s="88">
        <v>37259</v>
      </c>
      <c r="B10" s="1">
        <v>2002</v>
      </c>
      <c r="C10" s="1">
        <v>1</v>
      </c>
      <c r="D10" s="1">
        <v>3</v>
      </c>
      <c r="E10" s="89">
        <v>37.250811262281914</v>
      </c>
      <c r="F10" s="89">
        <v>19.555269771407755</v>
      </c>
      <c r="G10" s="89">
        <v>28.396518853240426</v>
      </c>
      <c r="H10" s="89">
        <v>36.60348114675958</v>
      </c>
      <c r="I10" s="89">
        <v>0</v>
      </c>
      <c r="J10" s="89">
        <v>0.10510248447827877</v>
      </c>
      <c r="K10" s="2"/>
    </row>
    <row r="11" spans="1:11" ht="12.75">
      <c r="A11" s="88">
        <v>37260</v>
      </c>
      <c r="B11" s="1">
        <v>2002</v>
      </c>
      <c r="C11" s="1">
        <v>1</v>
      </c>
      <c r="D11" s="1">
        <v>4</v>
      </c>
      <c r="E11" s="89">
        <v>35.024500472517495</v>
      </c>
      <c r="F11" s="89">
        <v>16.605769162430626</v>
      </c>
      <c r="G11" s="89">
        <v>25.80861315386965</v>
      </c>
      <c r="H11" s="89">
        <v>39.19138684613035</v>
      </c>
      <c r="I11" s="89">
        <v>0</v>
      </c>
      <c r="J11" s="89">
        <v>0.10976263707160562</v>
      </c>
      <c r="K11" s="2"/>
    </row>
    <row r="12" spans="1:11" ht="12.75">
      <c r="A12" s="88">
        <v>37261</v>
      </c>
      <c r="B12" s="1">
        <v>2002</v>
      </c>
      <c r="C12" s="1">
        <v>1</v>
      </c>
      <c r="D12" s="1">
        <v>5</v>
      </c>
      <c r="E12" s="89">
        <v>32.09399533417992</v>
      </c>
      <c r="F12" s="89">
        <v>15.828421175926392</v>
      </c>
      <c r="G12" s="89">
        <v>23.954686591448752</v>
      </c>
      <c r="H12" s="89">
        <v>41.04531340855126</v>
      </c>
      <c r="I12" s="89">
        <v>0</v>
      </c>
      <c r="J12" s="89">
        <v>0.026076991633990545</v>
      </c>
      <c r="K12" s="2"/>
    </row>
    <row r="13" spans="1:11" ht="12.75">
      <c r="A13" s="88">
        <v>37262</v>
      </c>
      <c r="B13" s="1">
        <v>2002</v>
      </c>
      <c r="C13" s="1">
        <v>1</v>
      </c>
      <c r="D13" s="1">
        <v>6</v>
      </c>
      <c r="E13" s="89">
        <v>35.36633084831644</v>
      </c>
      <c r="F13" s="89">
        <v>17.986056915290142</v>
      </c>
      <c r="G13" s="89">
        <v>26.669672218198876</v>
      </c>
      <c r="H13" s="89">
        <v>38.33032778180113</v>
      </c>
      <c r="I13" s="89">
        <v>0</v>
      </c>
      <c r="J13" s="89">
        <v>0.036980669839274685</v>
      </c>
      <c r="K13" s="2"/>
    </row>
    <row r="14" spans="1:11" ht="12.75">
      <c r="A14" s="88">
        <v>37263</v>
      </c>
      <c r="B14" s="1">
        <v>2002</v>
      </c>
      <c r="C14" s="1">
        <v>1</v>
      </c>
      <c r="D14" s="1">
        <v>7</v>
      </c>
      <c r="E14" s="89">
        <v>34.265368694234795</v>
      </c>
      <c r="F14" s="89">
        <v>15.227189622672409</v>
      </c>
      <c r="G14" s="89">
        <v>24.739757494849197</v>
      </c>
      <c r="H14" s="89">
        <v>40.2602425051508</v>
      </c>
      <c r="I14" s="89">
        <v>0</v>
      </c>
      <c r="J14" s="89">
        <v>0.02925660060566771</v>
      </c>
      <c r="K14" s="2"/>
    </row>
    <row r="15" spans="1:11" ht="12.75">
      <c r="A15" s="88">
        <v>37264</v>
      </c>
      <c r="B15" s="1">
        <v>2002</v>
      </c>
      <c r="C15" s="1">
        <v>1</v>
      </c>
      <c r="D15" s="1">
        <v>8</v>
      </c>
      <c r="E15" s="89">
        <v>32.409918274502154</v>
      </c>
      <c r="F15" s="89">
        <v>13.743031713464102</v>
      </c>
      <c r="G15" s="89">
        <v>23.069953330378716</v>
      </c>
      <c r="H15" s="89">
        <v>41.930046669621284</v>
      </c>
      <c r="I15" s="89">
        <v>0</v>
      </c>
      <c r="J15" s="89">
        <v>0.014489027438526564</v>
      </c>
      <c r="K15" s="2"/>
    </row>
    <row r="16" spans="1:11" ht="12.75">
      <c r="A16" s="88">
        <v>37265</v>
      </c>
      <c r="B16" s="1">
        <v>2002</v>
      </c>
      <c r="C16" s="1">
        <v>1</v>
      </c>
      <c r="D16" s="1">
        <v>9</v>
      </c>
      <c r="E16" s="89">
        <v>32.81097433116929</v>
      </c>
      <c r="F16" s="89">
        <v>14.523637007942014</v>
      </c>
      <c r="G16" s="89">
        <v>23.660784005951243</v>
      </c>
      <c r="H16" s="89">
        <v>41.339215994048764</v>
      </c>
      <c r="I16" s="89">
        <v>0</v>
      </c>
      <c r="J16" s="89">
        <v>0.05263996053732908</v>
      </c>
      <c r="K16" s="2"/>
    </row>
    <row r="17" spans="1:11" ht="12.75">
      <c r="A17" s="88">
        <v>37266</v>
      </c>
      <c r="B17" s="1">
        <v>2002</v>
      </c>
      <c r="C17" s="1">
        <v>1</v>
      </c>
      <c r="D17" s="1">
        <v>10</v>
      </c>
      <c r="E17" s="89">
        <v>32.68452298531495</v>
      </c>
      <c r="F17" s="89">
        <v>13.72168019121981</v>
      </c>
      <c r="G17" s="89">
        <v>23.19657992466297</v>
      </c>
      <c r="H17" s="89">
        <v>41.80342007533703</v>
      </c>
      <c r="I17" s="89">
        <v>0</v>
      </c>
      <c r="J17" s="89">
        <v>0.05488011145544792</v>
      </c>
      <c r="K17" s="2"/>
    </row>
    <row r="18" spans="1:11" ht="12.75">
      <c r="A18" s="88">
        <v>37267</v>
      </c>
      <c r="B18" s="1">
        <v>2002</v>
      </c>
      <c r="C18" s="1">
        <v>1</v>
      </c>
      <c r="D18" s="1">
        <v>11</v>
      </c>
      <c r="E18" s="89">
        <v>32.820641929913414</v>
      </c>
      <c r="F18" s="89">
        <v>14.667602724564656</v>
      </c>
      <c r="G18" s="89">
        <v>23.737600663634627</v>
      </c>
      <c r="H18" s="89">
        <v>41.26239933636538</v>
      </c>
      <c r="I18" s="89">
        <v>0</v>
      </c>
      <c r="J18" s="89">
        <v>0.010466023595647252</v>
      </c>
      <c r="K18" s="2"/>
    </row>
    <row r="19" spans="1:11" ht="12.75">
      <c r="A19" s="88">
        <v>37268</v>
      </c>
      <c r="B19" s="1">
        <v>2002</v>
      </c>
      <c r="C19" s="1">
        <v>1</v>
      </c>
      <c r="D19" s="1">
        <v>12</v>
      </c>
      <c r="E19" s="89">
        <v>34.31430573880478</v>
      </c>
      <c r="F19" s="89">
        <v>15.599837268606064</v>
      </c>
      <c r="G19" s="89">
        <v>24.95054984010101</v>
      </c>
      <c r="H19" s="89">
        <v>40.049450159898996</v>
      </c>
      <c r="I19" s="89">
        <v>0</v>
      </c>
      <c r="J19" s="89">
        <v>0.015552707528538056</v>
      </c>
      <c r="K19" s="2"/>
    </row>
    <row r="20" spans="1:11" ht="12.75">
      <c r="A20" s="88">
        <v>37269</v>
      </c>
      <c r="B20" s="1">
        <v>2002</v>
      </c>
      <c r="C20" s="1">
        <v>1</v>
      </c>
      <c r="D20" s="1">
        <v>13</v>
      </c>
      <c r="E20" s="89">
        <v>36.62754808787821</v>
      </c>
      <c r="F20" s="89">
        <v>14.668638283468677</v>
      </c>
      <c r="G20" s="89">
        <v>25.641571522069036</v>
      </c>
      <c r="H20" s="89">
        <v>39.35842847793097</v>
      </c>
      <c r="I20" s="89">
        <v>0</v>
      </c>
      <c r="J20" s="89">
        <v>0.024608792399055827</v>
      </c>
      <c r="K20" s="2"/>
    </row>
    <row r="21" spans="1:11" ht="12.75">
      <c r="A21" s="88">
        <v>37270</v>
      </c>
      <c r="B21" s="1">
        <v>2002</v>
      </c>
      <c r="C21" s="1">
        <v>1</v>
      </c>
      <c r="D21" s="1">
        <v>14</v>
      </c>
      <c r="E21" s="89">
        <v>34.98344935913658</v>
      </c>
      <c r="F21" s="89">
        <v>15.267955802256639</v>
      </c>
      <c r="G21" s="89">
        <v>25.119180917092194</v>
      </c>
      <c r="H21" s="89">
        <v>39.880819082907806</v>
      </c>
      <c r="I21" s="89">
        <v>0</v>
      </c>
      <c r="J21" s="89">
        <v>0.03377829309799919</v>
      </c>
      <c r="K21" s="2"/>
    </row>
    <row r="22" spans="1:11" ht="12.75">
      <c r="A22" s="88">
        <v>37271</v>
      </c>
      <c r="B22" s="1">
        <v>2002</v>
      </c>
      <c r="C22" s="1">
        <v>1</v>
      </c>
      <c r="D22" s="1">
        <v>15</v>
      </c>
      <c r="E22" s="89">
        <v>36.01789364145182</v>
      </c>
      <c r="F22" s="89">
        <v>16.986406469153593</v>
      </c>
      <c r="G22" s="89">
        <v>26.495628391698297</v>
      </c>
      <c r="H22" s="89">
        <v>38.5043716083017</v>
      </c>
      <c r="I22" s="89">
        <v>0</v>
      </c>
      <c r="J22" s="89">
        <v>0.01681071053428946</v>
      </c>
      <c r="K22" s="2"/>
    </row>
    <row r="23" spans="1:11" ht="12.75">
      <c r="A23" s="88">
        <v>37272</v>
      </c>
      <c r="B23" s="1">
        <v>2002</v>
      </c>
      <c r="C23" s="1">
        <v>1</v>
      </c>
      <c r="D23" s="1">
        <v>16</v>
      </c>
      <c r="E23" s="89">
        <v>37.60382880102169</v>
      </c>
      <c r="F23" s="89">
        <v>18.186114735856787</v>
      </c>
      <c r="G23" s="89">
        <v>27.88845010483483</v>
      </c>
      <c r="H23" s="89">
        <v>37.11154989516517</v>
      </c>
      <c r="I23" s="89">
        <v>0</v>
      </c>
      <c r="J23" s="89">
        <v>0.03893854248452934</v>
      </c>
      <c r="K23" s="2"/>
    </row>
    <row r="24" spans="1:11" ht="12.75">
      <c r="A24" s="88">
        <v>37273</v>
      </c>
      <c r="B24" s="1">
        <v>2002</v>
      </c>
      <c r="C24" s="1">
        <v>1</v>
      </c>
      <c r="D24" s="1">
        <v>17</v>
      </c>
      <c r="E24" s="89">
        <v>38.332505320511444</v>
      </c>
      <c r="F24" s="89">
        <v>18.79400597760433</v>
      </c>
      <c r="G24" s="89">
        <v>28.55673398545348</v>
      </c>
      <c r="H24" s="89">
        <v>36.44326601454652</v>
      </c>
      <c r="I24" s="89">
        <v>0</v>
      </c>
      <c r="J24" s="89">
        <v>0.03144023570584758</v>
      </c>
      <c r="K24" s="2"/>
    </row>
    <row r="25" spans="1:11" ht="12.75">
      <c r="A25" s="88">
        <v>37274</v>
      </c>
      <c r="B25" s="1">
        <v>2002</v>
      </c>
      <c r="C25" s="1">
        <v>1</v>
      </c>
      <c r="D25" s="1">
        <v>18</v>
      </c>
      <c r="E25" s="89">
        <v>38.69313963942487</v>
      </c>
      <c r="F25" s="89">
        <v>19.167833907568486</v>
      </c>
      <c r="G25" s="89">
        <v>28.923965109892272</v>
      </c>
      <c r="H25" s="89">
        <v>36.07603489010773</v>
      </c>
      <c r="I25" s="89">
        <v>0</v>
      </c>
      <c r="J25" s="89">
        <v>0.05377005149607881</v>
      </c>
      <c r="K25" s="2"/>
    </row>
    <row r="26" spans="1:11" ht="12.75">
      <c r="A26" s="88">
        <v>37275</v>
      </c>
      <c r="B26" s="1">
        <v>2002</v>
      </c>
      <c r="C26" s="1">
        <v>1</v>
      </c>
      <c r="D26" s="1">
        <v>19</v>
      </c>
      <c r="E26" s="89">
        <v>36.18385410310314</v>
      </c>
      <c r="F26" s="89">
        <v>17.429575602003915</v>
      </c>
      <c r="G26" s="89">
        <v>26.800193188949116</v>
      </c>
      <c r="H26" s="89">
        <v>38.19980681105089</v>
      </c>
      <c r="I26" s="89">
        <v>0</v>
      </c>
      <c r="J26" s="89">
        <v>0.08027525665424745</v>
      </c>
      <c r="K26" s="2"/>
    </row>
    <row r="27" spans="1:11" ht="12.75">
      <c r="A27" s="88">
        <v>37276</v>
      </c>
      <c r="B27" s="1">
        <v>2002</v>
      </c>
      <c r="C27" s="1">
        <v>1</v>
      </c>
      <c r="D27" s="1">
        <v>20</v>
      </c>
      <c r="E27" s="89">
        <v>37.58118050988</v>
      </c>
      <c r="F27" s="89">
        <v>17.63819607773069</v>
      </c>
      <c r="G27" s="89">
        <v>27.60316663020094</v>
      </c>
      <c r="H27" s="89">
        <v>37.39683336979907</v>
      </c>
      <c r="I27" s="89">
        <v>0</v>
      </c>
      <c r="J27" s="89">
        <v>0.07284895938743526</v>
      </c>
      <c r="K27" s="2"/>
    </row>
    <row r="28" spans="1:11" ht="12.75">
      <c r="A28" s="88">
        <v>37277</v>
      </c>
      <c r="B28" s="1">
        <v>2002</v>
      </c>
      <c r="C28" s="1">
        <v>1</v>
      </c>
      <c r="D28" s="1">
        <v>21</v>
      </c>
      <c r="E28" s="89">
        <v>36.62742142857684</v>
      </c>
      <c r="F28" s="89">
        <v>18.688037505447042</v>
      </c>
      <c r="G28" s="89">
        <v>27.65120780340753</v>
      </c>
      <c r="H28" s="89">
        <v>37.34879219659247</v>
      </c>
      <c r="I28" s="89">
        <v>0</v>
      </c>
      <c r="J28" s="89">
        <v>0.03611603285650879</v>
      </c>
      <c r="K28" s="2"/>
    </row>
    <row r="29" spans="1:11" ht="12.75">
      <c r="A29" s="88">
        <v>37278</v>
      </c>
      <c r="B29" s="1">
        <v>2002</v>
      </c>
      <c r="C29" s="1">
        <v>1</v>
      </c>
      <c r="D29" s="1">
        <v>22</v>
      </c>
      <c r="E29" s="89">
        <v>39.266882385383965</v>
      </c>
      <c r="F29" s="89">
        <v>20.755275330123176</v>
      </c>
      <c r="G29" s="89">
        <v>30.004557194149164</v>
      </c>
      <c r="H29" s="89">
        <v>34.99544280585084</v>
      </c>
      <c r="I29" s="89">
        <v>0</v>
      </c>
      <c r="J29" s="89">
        <v>0.053846457878910174</v>
      </c>
      <c r="K29" s="2"/>
    </row>
    <row r="30" spans="1:11" ht="12.75">
      <c r="A30" s="88">
        <v>37279</v>
      </c>
      <c r="B30" s="1">
        <v>2002</v>
      </c>
      <c r="C30" s="1">
        <v>1</v>
      </c>
      <c r="D30" s="1">
        <v>23</v>
      </c>
      <c r="E30" s="89">
        <v>41.069911604043654</v>
      </c>
      <c r="F30" s="89">
        <v>22.085405205538468</v>
      </c>
      <c r="G30" s="89">
        <v>31.57113674118665</v>
      </c>
      <c r="H30" s="89">
        <v>33.42886325881335</v>
      </c>
      <c r="I30" s="89">
        <v>0</v>
      </c>
      <c r="J30" s="89">
        <v>0.03264550081420248</v>
      </c>
      <c r="K30" s="2"/>
    </row>
    <row r="31" spans="1:11" ht="12.75">
      <c r="A31" s="88">
        <v>37280</v>
      </c>
      <c r="B31" s="1">
        <v>2002</v>
      </c>
      <c r="C31" s="1">
        <v>1</v>
      </c>
      <c r="D31" s="1">
        <v>24</v>
      </c>
      <c r="E31" s="89">
        <v>40.79528257385089</v>
      </c>
      <c r="F31" s="89">
        <v>21.140678838268183</v>
      </c>
      <c r="G31" s="89">
        <v>30.96145904245513</v>
      </c>
      <c r="H31" s="89">
        <v>34.03854095754488</v>
      </c>
      <c r="I31" s="89">
        <v>0</v>
      </c>
      <c r="J31" s="89">
        <v>0.01654136956868041</v>
      </c>
      <c r="K31" s="2"/>
    </row>
    <row r="32" spans="1:11" ht="12.75">
      <c r="A32" s="88">
        <v>37281</v>
      </c>
      <c r="B32" s="1">
        <v>2002</v>
      </c>
      <c r="C32" s="1">
        <v>1</v>
      </c>
      <c r="D32" s="1">
        <v>25</v>
      </c>
      <c r="E32" s="89">
        <v>40.90315450898862</v>
      </c>
      <c r="F32" s="89">
        <v>20.183363916194423</v>
      </c>
      <c r="G32" s="89">
        <v>30.536737548987112</v>
      </c>
      <c r="H32" s="89">
        <v>34.46326245101289</v>
      </c>
      <c r="I32" s="89">
        <v>0</v>
      </c>
      <c r="J32" s="89">
        <v>0.02179905454624518</v>
      </c>
      <c r="K32" s="2"/>
    </row>
    <row r="33" spans="1:11" ht="12.75">
      <c r="A33" s="88">
        <v>37282</v>
      </c>
      <c r="B33" s="1">
        <v>2002</v>
      </c>
      <c r="C33" s="1">
        <v>1</v>
      </c>
      <c r="D33" s="1">
        <v>26</v>
      </c>
      <c r="E33" s="89">
        <v>37.76010240695046</v>
      </c>
      <c r="F33" s="89">
        <v>17.454469415649967</v>
      </c>
      <c r="G33" s="89">
        <v>27.600764247695803</v>
      </c>
      <c r="H33" s="89">
        <v>37.39923575230419</v>
      </c>
      <c r="I33" s="89">
        <v>0</v>
      </c>
      <c r="J33" s="89">
        <v>0.03672565990240895</v>
      </c>
      <c r="K33" s="2"/>
    </row>
    <row r="34" spans="1:11" ht="12.75">
      <c r="A34" s="88">
        <v>37283</v>
      </c>
      <c r="B34" s="1">
        <v>2002</v>
      </c>
      <c r="C34" s="1">
        <v>1</v>
      </c>
      <c r="D34" s="1">
        <v>27</v>
      </c>
      <c r="E34" s="89">
        <v>38.37269963070298</v>
      </c>
      <c r="F34" s="89">
        <v>17.64222599751644</v>
      </c>
      <c r="G34" s="89">
        <v>28.000941150505305</v>
      </c>
      <c r="H34" s="89">
        <v>36.9990588494947</v>
      </c>
      <c r="I34" s="89">
        <v>0</v>
      </c>
      <c r="J34" s="89">
        <v>0.06156718839519515</v>
      </c>
      <c r="K34" s="2"/>
    </row>
    <row r="35" spans="1:11" ht="12.75">
      <c r="A35" s="88">
        <v>37284</v>
      </c>
      <c r="B35" s="1">
        <v>2002</v>
      </c>
      <c r="C35" s="1">
        <v>1</v>
      </c>
      <c r="D35" s="1">
        <v>28</v>
      </c>
      <c r="E35" s="89">
        <v>39.13813495918501</v>
      </c>
      <c r="F35" s="89">
        <v>17.62664759828752</v>
      </c>
      <c r="G35" s="89">
        <v>28.37586961513186</v>
      </c>
      <c r="H35" s="89">
        <v>36.624130384868145</v>
      </c>
      <c r="I35" s="89">
        <v>0</v>
      </c>
      <c r="J35" s="89">
        <v>0.04964226943142988</v>
      </c>
      <c r="K35" s="2"/>
    </row>
    <row r="36" spans="1:11" ht="12.75">
      <c r="A36" s="88">
        <v>37285</v>
      </c>
      <c r="B36" s="1">
        <v>2002</v>
      </c>
      <c r="C36" s="1">
        <v>1</v>
      </c>
      <c r="D36" s="1">
        <v>29</v>
      </c>
      <c r="E36" s="89">
        <v>38.541311516890936</v>
      </c>
      <c r="F36" s="89">
        <v>17.648899731692715</v>
      </c>
      <c r="G36" s="89">
        <v>28.088583960687416</v>
      </c>
      <c r="H36" s="89">
        <v>36.911416039312584</v>
      </c>
      <c r="I36" s="89">
        <v>0</v>
      </c>
      <c r="J36" s="89">
        <v>0.048115303443503156</v>
      </c>
      <c r="K36" s="2"/>
    </row>
    <row r="37" spans="1:11" ht="12.75">
      <c r="A37" s="88">
        <v>37286</v>
      </c>
      <c r="B37" s="1">
        <v>2002</v>
      </c>
      <c r="C37" s="1">
        <v>1</v>
      </c>
      <c r="D37" s="1">
        <v>30</v>
      </c>
      <c r="E37" s="89">
        <v>37.4146929132601</v>
      </c>
      <c r="F37" s="89">
        <v>18.970416973140484</v>
      </c>
      <c r="G37" s="89">
        <v>28.186033279595883</v>
      </c>
      <c r="H37" s="89">
        <v>36.81396672040412</v>
      </c>
      <c r="I37" s="89">
        <v>0</v>
      </c>
      <c r="J37" s="89">
        <v>0.09099316892282082</v>
      </c>
      <c r="K37" s="2"/>
    </row>
    <row r="38" spans="1:11" ht="12.75">
      <c r="A38" s="88">
        <v>37287</v>
      </c>
      <c r="B38" s="1">
        <v>2002</v>
      </c>
      <c r="C38" s="1">
        <v>1</v>
      </c>
      <c r="D38" s="1">
        <v>31</v>
      </c>
      <c r="E38" s="89">
        <v>38.33111713059793</v>
      </c>
      <c r="F38" s="89">
        <v>17.52941603709251</v>
      </c>
      <c r="G38" s="89">
        <v>27.923744920240814</v>
      </c>
      <c r="H38" s="89">
        <v>37.07625507975919</v>
      </c>
      <c r="I38" s="89">
        <v>0</v>
      </c>
      <c r="J38" s="89">
        <v>0.09175354054425414</v>
      </c>
      <c r="K38" s="2"/>
    </row>
    <row r="39" spans="1:11" ht="12.75">
      <c r="A39" s="88">
        <v>37288</v>
      </c>
      <c r="B39" s="1">
        <v>2002</v>
      </c>
      <c r="C39" s="1">
        <v>2</v>
      </c>
      <c r="D39" s="1">
        <v>1</v>
      </c>
      <c r="E39" s="89">
        <v>40.37333630961111</v>
      </c>
      <c r="F39" s="89">
        <v>19.03384011801493</v>
      </c>
      <c r="G39" s="89">
        <v>29.715651946470576</v>
      </c>
      <c r="H39" s="89">
        <v>35.28434805352943</v>
      </c>
      <c r="I39" s="89">
        <v>0</v>
      </c>
      <c r="J39" s="89">
        <v>0.05962905528084646</v>
      </c>
      <c r="K39" s="2"/>
    </row>
    <row r="40" spans="1:11" ht="12.75">
      <c r="A40" s="88">
        <v>37289</v>
      </c>
      <c r="B40" s="1">
        <v>2002</v>
      </c>
      <c r="C40" s="1">
        <v>2</v>
      </c>
      <c r="D40" s="1">
        <v>2</v>
      </c>
      <c r="E40" s="89">
        <v>38.45068881257163</v>
      </c>
      <c r="F40" s="89">
        <v>19.74144156208979</v>
      </c>
      <c r="G40" s="89">
        <v>29.10812891998826</v>
      </c>
      <c r="H40" s="89">
        <v>35.89187108001174</v>
      </c>
      <c r="I40" s="89">
        <v>0</v>
      </c>
      <c r="J40" s="89">
        <v>0.051321700035404774</v>
      </c>
      <c r="K40" s="2"/>
    </row>
    <row r="41" spans="1:11" ht="12.75">
      <c r="A41" s="88">
        <v>37290</v>
      </c>
      <c r="B41" s="1">
        <v>2002</v>
      </c>
      <c r="C41" s="1">
        <v>2</v>
      </c>
      <c r="D41" s="1">
        <v>3</v>
      </c>
      <c r="E41" s="89">
        <v>37.29823588049814</v>
      </c>
      <c r="F41" s="89">
        <v>19.295935783507318</v>
      </c>
      <c r="G41" s="89">
        <v>28.30914956466028</v>
      </c>
      <c r="H41" s="89">
        <v>36.690850435339726</v>
      </c>
      <c r="I41" s="89">
        <v>0</v>
      </c>
      <c r="J41" s="89">
        <v>0.046767095744513244</v>
      </c>
      <c r="K41" s="2"/>
    </row>
    <row r="42" spans="1:11" ht="12.75">
      <c r="A42" s="88">
        <v>37291</v>
      </c>
      <c r="B42" s="1">
        <v>2002</v>
      </c>
      <c r="C42" s="1">
        <v>2</v>
      </c>
      <c r="D42" s="1">
        <v>4</v>
      </c>
      <c r="E42" s="89">
        <v>35.92919286298917</v>
      </c>
      <c r="F42" s="89">
        <v>18.2211683810057</v>
      </c>
      <c r="G42" s="89">
        <v>27.08724435465499</v>
      </c>
      <c r="H42" s="89">
        <v>37.912755645345015</v>
      </c>
      <c r="I42" s="89">
        <v>0</v>
      </c>
      <c r="J42" s="89">
        <v>0.06979980926388565</v>
      </c>
      <c r="K42" s="2"/>
    </row>
    <row r="43" spans="1:11" ht="12.75">
      <c r="A43" s="88">
        <v>37292</v>
      </c>
      <c r="B43" s="1">
        <v>2002</v>
      </c>
      <c r="C43" s="1">
        <v>2</v>
      </c>
      <c r="D43" s="1">
        <v>5</v>
      </c>
      <c r="E43" s="89">
        <v>34.403114348119104</v>
      </c>
      <c r="F43" s="89">
        <v>16.151117598169822</v>
      </c>
      <c r="G43" s="89">
        <v>25.28917970580202</v>
      </c>
      <c r="H43" s="89">
        <v>39.71082029419799</v>
      </c>
      <c r="I43" s="89">
        <v>0</v>
      </c>
      <c r="J43" s="89">
        <v>0.043713520254898</v>
      </c>
      <c r="K43" s="2"/>
    </row>
    <row r="44" spans="1:11" ht="12.75">
      <c r="A44" s="88">
        <v>37293</v>
      </c>
      <c r="B44" s="1">
        <v>2002</v>
      </c>
      <c r="C44" s="1">
        <v>2</v>
      </c>
      <c r="D44" s="1">
        <v>6</v>
      </c>
      <c r="E44" s="89">
        <v>33.956343961778465</v>
      </c>
      <c r="F44" s="89">
        <v>16.191047091820476</v>
      </c>
      <c r="G44" s="89">
        <v>25.085759259457028</v>
      </c>
      <c r="H44" s="89">
        <v>39.91424074054298</v>
      </c>
      <c r="I44" s="89">
        <v>0</v>
      </c>
      <c r="J44" s="89">
        <v>0.026600061485290066</v>
      </c>
      <c r="K44" s="2"/>
    </row>
    <row r="45" spans="1:11" ht="12.75">
      <c r="A45" s="88">
        <v>37294</v>
      </c>
      <c r="B45" s="1">
        <v>2002</v>
      </c>
      <c r="C45" s="1">
        <v>2</v>
      </c>
      <c r="D45" s="1">
        <v>7</v>
      </c>
      <c r="E45" s="89">
        <v>34.99400301796815</v>
      </c>
      <c r="F45" s="89">
        <v>14.23698213227502</v>
      </c>
      <c r="G45" s="89">
        <v>24.627556307779138</v>
      </c>
      <c r="H45" s="89">
        <v>40.37244369222087</v>
      </c>
      <c r="I45" s="89">
        <v>0</v>
      </c>
      <c r="J45" s="89">
        <v>0.0451558412719095</v>
      </c>
      <c r="K45" s="2"/>
    </row>
    <row r="46" spans="1:11" ht="12.75">
      <c r="A46" s="88">
        <v>37295</v>
      </c>
      <c r="B46" s="1">
        <v>2002</v>
      </c>
      <c r="C46" s="1">
        <v>2</v>
      </c>
      <c r="D46" s="1">
        <v>8</v>
      </c>
      <c r="E46" s="89">
        <v>36.51121190754526</v>
      </c>
      <c r="F46" s="89">
        <v>15.736200338656229</v>
      </c>
      <c r="G46" s="89">
        <v>26.135769855758298</v>
      </c>
      <c r="H46" s="89">
        <v>38.86423014424171</v>
      </c>
      <c r="I46" s="89">
        <v>0</v>
      </c>
      <c r="J46" s="89">
        <v>0.02321323041878459</v>
      </c>
      <c r="K46" s="2"/>
    </row>
    <row r="47" spans="1:11" ht="12.75">
      <c r="A47" s="88">
        <v>37296</v>
      </c>
      <c r="B47" s="1">
        <v>2002</v>
      </c>
      <c r="C47" s="1">
        <v>2</v>
      </c>
      <c r="D47" s="1">
        <v>9</v>
      </c>
      <c r="E47" s="89">
        <v>36.28140448725574</v>
      </c>
      <c r="F47" s="89">
        <v>16.051506211935383</v>
      </c>
      <c r="G47" s="89">
        <v>26.17851908225312</v>
      </c>
      <c r="H47" s="89">
        <v>38.8214809177469</v>
      </c>
      <c r="I47" s="89">
        <v>0</v>
      </c>
      <c r="J47" s="89">
        <v>0.013697449339547682</v>
      </c>
      <c r="K47" s="2"/>
    </row>
    <row r="48" spans="1:11" ht="12.75">
      <c r="A48" s="88">
        <v>37297</v>
      </c>
      <c r="B48" s="1">
        <v>2002</v>
      </c>
      <c r="C48" s="1">
        <v>2</v>
      </c>
      <c r="D48" s="1">
        <v>10</v>
      </c>
      <c r="E48" s="89">
        <v>40.89726985516826</v>
      </c>
      <c r="F48" s="89">
        <v>19.436517830643243</v>
      </c>
      <c r="G48" s="89">
        <v>30.178957575563302</v>
      </c>
      <c r="H48" s="89">
        <v>34.8210424244367</v>
      </c>
      <c r="I48" s="89">
        <v>0</v>
      </c>
      <c r="J48" s="89">
        <v>0.04635724127908089</v>
      </c>
      <c r="K48" s="2"/>
    </row>
    <row r="49" spans="1:11" ht="12.75">
      <c r="A49" s="88">
        <v>37298</v>
      </c>
      <c r="B49" s="1">
        <v>2002</v>
      </c>
      <c r="C49" s="1">
        <v>2</v>
      </c>
      <c r="D49" s="1">
        <v>11</v>
      </c>
      <c r="E49" s="89">
        <v>42.9928064052111</v>
      </c>
      <c r="F49" s="89">
        <v>20.691055082473895</v>
      </c>
      <c r="G49" s="89">
        <v>31.853994476500045</v>
      </c>
      <c r="H49" s="89">
        <v>33.15001949104868</v>
      </c>
      <c r="I49" s="89">
        <v>0.004013967548729851</v>
      </c>
      <c r="J49" s="89">
        <v>0.04633881611584022</v>
      </c>
      <c r="K49" s="2"/>
    </row>
    <row r="50" spans="1:11" ht="12.75">
      <c r="A50" s="88">
        <v>37299</v>
      </c>
      <c r="B50" s="1">
        <v>2002</v>
      </c>
      <c r="C50" s="1">
        <v>2</v>
      </c>
      <c r="D50" s="1">
        <v>12</v>
      </c>
      <c r="E50" s="89">
        <v>40.805519385903494</v>
      </c>
      <c r="F50" s="89">
        <v>20.83182925271154</v>
      </c>
      <c r="G50" s="89">
        <v>30.830738051965067</v>
      </c>
      <c r="H50" s="89">
        <v>34.16926194803493</v>
      </c>
      <c r="I50" s="89">
        <v>0</v>
      </c>
      <c r="J50" s="89">
        <v>0.055509207446903644</v>
      </c>
      <c r="K50" s="2"/>
    </row>
    <row r="51" spans="1:11" ht="12.75">
      <c r="A51" s="88">
        <v>37300</v>
      </c>
      <c r="B51" s="1">
        <v>2002</v>
      </c>
      <c r="C51" s="1">
        <v>2</v>
      </c>
      <c r="D51" s="1">
        <v>13</v>
      </c>
      <c r="E51" s="89">
        <v>40.84193532472586</v>
      </c>
      <c r="F51" s="89">
        <v>20.839358532748705</v>
      </c>
      <c r="G51" s="89">
        <v>30.852710661394834</v>
      </c>
      <c r="H51" s="89">
        <v>34.14728933860517</v>
      </c>
      <c r="I51" s="89">
        <v>0</v>
      </c>
      <c r="J51" s="89">
        <v>0.054771715238411095</v>
      </c>
      <c r="K51" s="2"/>
    </row>
    <row r="52" spans="1:11" ht="12.75">
      <c r="A52" s="88">
        <v>37301</v>
      </c>
      <c r="B52" s="1">
        <v>2002</v>
      </c>
      <c r="C52" s="1">
        <v>2</v>
      </c>
      <c r="D52" s="1">
        <v>14</v>
      </c>
      <c r="E52" s="89">
        <v>44.41828338766243</v>
      </c>
      <c r="F52" s="89">
        <v>24.554273509218465</v>
      </c>
      <c r="G52" s="89">
        <v>34.498342181097996</v>
      </c>
      <c r="H52" s="89">
        <v>30.501657818902</v>
      </c>
      <c r="I52" s="89">
        <v>0</v>
      </c>
      <c r="J52" s="89">
        <v>0.031702669048530155</v>
      </c>
      <c r="K52" s="2"/>
    </row>
    <row r="53" spans="1:11" ht="12.75">
      <c r="A53" s="88">
        <v>37302</v>
      </c>
      <c r="B53" s="1">
        <v>2002</v>
      </c>
      <c r="C53" s="1">
        <v>2</v>
      </c>
      <c r="D53" s="1">
        <v>15</v>
      </c>
      <c r="E53" s="89">
        <v>43.61996390644939</v>
      </c>
      <c r="F53" s="89">
        <v>24.70624486793726</v>
      </c>
      <c r="G53" s="89">
        <v>34.17516811985087</v>
      </c>
      <c r="H53" s="89">
        <v>30.82483188014912</v>
      </c>
      <c r="I53" s="89">
        <v>0</v>
      </c>
      <c r="J53" s="89">
        <v>0.08799003377969095</v>
      </c>
      <c r="K53" s="2"/>
    </row>
    <row r="54" spans="1:11" ht="12.75">
      <c r="A54" s="88">
        <v>37303</v>
      </c>
      <c r="B54" s="1">
        <v>2002</v>
      </c>
      <c r="C54" s="1">
        <v>2</v>
      </c>
      <c r="D54" s="1">
        <v>16</v>
      </c>
      <c r="E54" s="89">
        <v>42.64153221859509</v>
      </c>
      <c r="F54" s="89">
        <v>22.148967764980917</v>
      </c>
      <c r="G54" s="89">
        <v>32.40731372444555</v>
      </c>
      <c r="H54" s="89">
        <v>32.59268627555444</v>
      </c>
      <c r="I54" s="89">
        <v>0</v>
      </c>
      <c r="J54" s="89">
        <v>0.06857002689769084</v>
      </c>
      <c r="K54" s="2"/>
    </row>
    <row r="55" spans="1:11" ht="12.75">
      <c r="A55" s="88">
        <v>37304</v>
      </c>
      <c r="B55" s="1">
        <v>2002</v>
      </c>
      <c r="C55" s="1">
        <v>2</v>
      </c>
      <c r="D55" s="1">
        <v>17</v>
      </c>
      <c r="E55" s="89">
        <v>42.737125679295794</v>
      </c>
      <c r="F55" s="89">
        <v>22.354167645468536</v>
      </c>
      <c r="G55" s="89">
        <v>32.55771039503971</v>
      </c>
      <c r="H55" s="89">
        <v>32.44228960496028</v>
      </c>
      <c r="I55" s="89">
        <v>0</v>
      </c>
      <c r="J55" s="89">
        <v>0.0928024548872291</v>
      </c>
      <c r="K55" s="2"/>
    </row>
    <row r="56" spans="1:11" ht="12.75">
      <c r="A56" s="88">
        <v>37305</v>
      </c>
      <c r="B56" s="1">
        <v>2002</v>
      </c>
      <c r="C56" s="1">
        <v>2</v>
      </c>
      <c r="D56" s="1">
        <v>18</v>
      </c>
      <c r="E56" s="89">
        <v>45.32944037471955</v>
      </c>
      <c r="F56" s="89">
        <v>26.73328479241814</v>
      </c>
      <c r="G56" s="89">
        <v>36.04342631622639</v>
      </c>
      <c r="H56" s="89">
        <v>28.956573683773605</v>
      </c>
      <c r="I56" s="89">
        <v>0</v>
      </c>
      <c r="J56" s="89">
        <v>0.03216662393551527</v>
      </c>
      <c r="K56" s="2"/>
    </row>
    <row r="57" spans="1:11" ht="12.75">
      <c r="A57" s="88">
        <v>37306</v>
      </c>
      <c r="B57" s="1">
        <v>2002</v>
      </c>
      <c r="C57" s="1">
        <v>2</v>
      </c>
      <c r="D57" s="1">
        <v>19</v>
      </c>
      <c r="E57" s="89">
        <v>47.518588041663826</v>
      </c>
      <c r="F57" s="89">
        <v>26.975100179538003</v>
      </c>
      <c r="G57" s="89">
        <v>37.25890784325846</v>
      </c>
      <c r="H57" s="89">
        <v>27.741092156741537</v>
      </c>
      <c r="I57" s="89">
        <v>0</v>
      </c>
      <c r="J57" s="89">
        <v>0.03890453546350438</v>
      </c>
      <c r="K57" s="2"/>
    </row>
    <row r="58" spans="1:11" ht="12.75">
      <c r="A58" s="88">
        <v>37307</v>
      </c>
      <c r="B58" s="1">
        <v>2002</v>
      </c>
      <c r="C58" s="1">
        <v>2</v>
      </c>
      <c r="D58" s="1">
        <v>20</v>
      </c>
      <c r="E58" s="89">
        <v>48.02577380632303</v>
      </c>
      <c r="F58" s="89">
        <v>27.75163445944116</v>
      </c>
      <c r="G58" s="89">
        <v>37.90076786553964</v>
      </c>
      <c r="H58" s="89">
        <v>27.09923213446035</v>
      </c>
      <c r="I58" s="89">
        <v>0</v>
      </c>
      <c r="J58" s="89">
        <v>0.06283927296967289</v>
      </c>
      <c r="K58" s="2"/>
    </row>
    <row r="59" spans="1:11" ht="12.75">
      <c r="A59" s="88">
        <v>37308</v>
      </c>
      <c r="B59" s="1">
        <v>2002</v>
      </c>
      <c r="C59" s="1">
        <v>2</v>
      </c>
      <c r="D59" s="1">
        <v>21</v>
      </c>
      <c r="E59" s="89">
        <v>51.10545051408117</v>
      </c>
      <c r="F59" s="89">
        <v>29.32997646337792</v>
      </c>
      <c r="G59" s="89">
        <v>40.229777221387096</v>
      </c>
      <c r="H59" s="89">
        <v>24.770222778612897</v>
      </c>
      <c r="I59" s="89">
        <v>0</v>
      </c>
      <c r="J59" s="89">
        <v>0.16874826715051328</v>
      </c>
      <c r="K59" s="2"/>
    </row>
    <row r="60" spans="1:11" ht="12.75">
      <c r="A60" s="88">
        <v>37309</v>
      </c>
      <c r="B60" s="1">
        <v>2002</v>
      </c>
      <c r="C60" s="1">
        <v>2</v>
      </c>
      <c r="D60" s="1">
        <v>22</v>
      </c>
      <c r="E60" s="89">
        <v>50.01561484029703</v>
      </c>
      <c r="F60" s="89">
        <v>28.273593817290415</v>
      </c>
      <c r="G60" s="89">
        <v>39.15666806145127</v>
      </c>
      <c r="H60" s="89">
        <v>25.843331938548715</v>
      </c>
      <c r="I60" s="89">
        <v>0</v>
      </c>
      <c r="J60" s="89">
        <v>0.12624969726597407</v>
      </c>
      <c r="K60" s="2"/>
    </row>
    <row r="61" spans="1:11" ht="12.75">
      <c r="A61" s="88">
        <v>37310</v>
      </c>
      <c r="B61" s="1">
        <v>2002</v>
      </c>
      <c r="C61" s="1">
        <v>2</v>
      </c>
      <c r="D61" s="1">
        <v>23</v>
      </c>
      <c r="E61" s="89">
        <v>49.67513840875411</v>
      </c>
      <c r="F61" s="89">
        <v>28.747892649860916</v>
      </c>
      <c r="G61" s="89">
        <v>39.22357926196506</v>
      </c>
      <c r="H61" s="89">
        <v>25.776420738034936</v>
      </c>
      <c r="I61" s="89">
        <v>0</v>
      </c>
      <c r="J61" s="89">
        <v>0.12828569671706846</v>
      </c>
      <c r="K61" s="2"/>
    </row>
    <row r="62" spans="1:11" ht="12.75">
      <c r="A62" s="88">
        <v>37311</v>
      </c>
      <c r="B62" s="1">
        <v>2002</v>
      </c>
      <c r="C62" s="1">
        <v>2</v>
      </c>
      <c r="D62" s="1">
        <v>24</v>
      </c>
      <c r="E62" s="89">
        <v>48.120347507444805</v>
      </c>
      <c r="F62" s="89">
        <v>26.369968393314284</v>
      </c>
      <c r="G62" s="89">
        <v>37.25722168303709</v>
      </c>
      <c r="H62" s="89">
        <v>27.742778316962905</v>
      </c>
      <c r="I62" s="89">
        <v>0</v>
      </c>
      <c r="J62" s="89">
        <v>0.03434266465779914</v>
      </c>
      <c r="K62" s="2"/>
    </row>
    <row r="63" spans="1:11" ht="12.75">
      <c r="A63" s="88">
        <v>37312</v>
      </c>
      <c r="B63" s="1">
        <v>2002</v>
      </c>
      <c r="C63" s="1">
        <v>2</v>
      </c>
      <c r="D63" s="1">
        <v>25</v>
      </c>
      <c r="E63" s="89">
        <v>47.61471548646462</v>
      </c>
      <c r="F63" s="89">
        <v>26.917620679782683</v>
      </c>
      <c r="G63" s="89">
        <v>37.2782318157812</v>
      </c>
      <c r="H63" s="89">
        <v>27.721768184218796</v>
      </c>
      <c r="I63" s="89">
        <v>0.002322584304302994</v>
      </c>
      <c r="J63" s="89">
        <v>0.05204493507902867</v>
      </c>
      <c r="K63" s="2"/>
    </row>
    <row r="64" spans="1:11" ht="12.75">
      <c r="A64" s="88">
        <v>37313</v>
      </c>
      <c r="B64" s="1">
        <v>2002</v>
      </c>
      <c r="C64" s="1">
        <v>2</v>
      </c>
      <c r="D64" s="1">
        <v>26</v>
      </c>
      <c r="E64" s="89">
        <v>47.73968885922513</v>
      </c>
      <c r="F64" s="89">
        <v>27.46511553548935</v>
      </c>
      <c r="G64" s="89">
        <v>37.61446593001479</v>
      </c>
      <c r="H64" s="89">
        <v>27.38785665428951</v>
      </c>
      <c r="I64" s="89">
        <v>0</v>
      </c>
      <c r="J64" s="89">
        <v>0.07649769142604565</v>
      </c>
      <c r="K64" s="2"/>
    </row>
    <row r="65" spans="1:11" ht="12.75">
      <c r="A65" s="88">
        <v>37314</v>
      </c>
      <c r="B65" s="1">
        <v>2002</v>
      </c>
      <c r="C65" s="1">
        <v>2</v>
      </c>
      <c r="D65" s="1">
        <v>27</v>
      </c>
      <c r="E65" s="89">
        <v>48.728901328217916</v>
      </c>
      <c r="F65" s="89">
        <v>26.643435304564427</v>
      </c>
      <c r="G65" s="89">
        <v>37.69823204904872</v>
      </c>
      <c r="H65" s="89">
        <v>27.301767950951273</v>
      </c>
      <c r="I65" s="89">
        <v>0</v>
      </c>
      <c r="J65" s="89">
        <v>0.05174657680580734</v>
      </c>
      <c r="K65" s="2"/>
    </row>
    <row r="66" spans="1:11" ht="12.75">
      <c r="A66" s="88">
        <v>37315</v>
      </c>
      <c r="B66" s="1">
        <v>2002</v>
      </c>
      <c r="C66" s="1">
        <v>2</v>
      </c>
      <c r="D66" s="1">
        <v>28</v>
      </c>
      <c r="E66" s="89">
        <v>48.92069914582654</v>
      </c>
      <c r="F66" s="89">
        <v>27.47118595051694</v>
      </c>
      <c r="G66" s="89">
        <v>38.20800628082929</v>
      </c>
      <c r="H66" s="89">
        <v>26.791993719170705</v>
      </c>
      <c r="I66" s="89">
        <v>0.0025699601473648495</v>
      </c>
      <c r="J66" s="89">
        <v>0.05378594625822467</v>
      </c>
      <c r="K66" s="2"/>
    </row>
    <row r="67" spans="1:11" ht="12.75">
      <c r="A67" s="88">
        <v>37316</v>
      </c>
      <c r="B67" s="1">
        <v>2002</v>
      </c>
      <c r="C67" s="1">
        <v>3</v>
      </c>
      <c r="D67" s="1">
        <v>1</v>
      </c>
      <c r="E67" s="89">
        <v>49.87255498020208</v>
      </c>
      <c r="F67" s="89">
        <v>27.747121170101913</v>
      </c>
      <c r="G67" s="89">
        <v>38.83110183421344</v>
      </c>
      <c r="H67" s="89">
        <v>26.171468125933913</v>
      </c>
      <c r="I67" s="89">
        <v>0.05220654969733333</v>
      </c>
      <c r="J67" s="89">
        <v>0.057322874552663106</v>
      </c>
      <c r="K67" s="2"/>
    </row>
    <row r="68" spans="1:11" ht="12.75">
      <c r="A68" s="88">
        <v>37317</v>
      </c>
      <c r="B68" s="1">
        <v>2002</v>
      </c>
      <c r="C68" s="1">
        <v>3</v>
      </c>
      <c r="D68" s="1">
        <v>2</v>
      </c>
      <c r="E68" s="89">
        <v>49.95656243264073</v>
      </c>
      <c r="F68" s="89">
        <v>28.609813641824104</v>
      </c>
      <c r="G68" s="89">
        <v>39.306658472311085</v>
      </c>
      <c r="H68" s="89">
        <v>25.74554807738624</v>
      </c>
      <c r="I68" s="89">
        <v>0.029927022647954906</v>
      </c>
      <c r="J68" s="89">
        <v>0.058844144112821725</v>
      </c>
      <c r="K68" s="2"/>
    </row>
    <row r="69" spans="1:11" ht="12.75">
      <c r="A69" s="88">
        <v>37318</v>
      </c>
      <c r="B69" s="1">
        <v>2002</v>
      </c>
      <c r="C69" s="1">
        <v>3</v>
      </c>
      <c r="D69" s="1">
        <v>3</v>
      </c>
      <c r="E69" s="89">
        <v>49.68259062128368</v>
      </c>
      <c r="F69" s="89">
        <v>28.390089731307512</v>
      </c>
      <c r="G69" s="89">
        <v>39.05981061137427</v>
      </c>
      <c r="H69" s="89">
        <v>26.03274313693702</v>
      </c>
      <c r="I69" s="89">
        <v>0.07746443566854758</v>
      </c>
      <c r="J69" s="89">
        <v>0.07930303237376683</v>
      </c>
      <c r="K69" s="2"/>
    </row>
    <row r="70" spans="1:11" ht="12.75">
      <c r="A70" s="88">
        <v>37319</v>
      </c>
      <c r="B70" s="1">
        <v>2002</v>
      </c>
      <c r="C70" s="1">
        <v>3</v>
      </c>
      <c r="D70" s="1">
        <v>4</v>
      </c>
      <c r="E70" s="89">
        <v>49.89949864538865</v>
      </c>
      <c r="F70" s="89">
        <v>27.754579565310372</v>
      </c>
      <c r="G70" s="89">
        <v>38.85050954042818</v>
      </c>
      <c r="H70" s="89">
        <v>26.260000041199383</v>
      </c>
      <c r="I70" s="89">
        <v>0.09620868022871566</v>
      </c>
      <c r="J70" s="89">
        <v>0.1976162230277264</v>
      </c>
      <c r="K70" s="2"/>
    </row>
    <row r="71" spans="1:11" ht="12.75">
      <c r="A71" s="88">
        <v>37320</v>
      </c>
      <c r="B71" s="1">
        <v>2002</v>
      </c>
      <c r="C71" s="1">
        <v>3</v>
      </c>
      <c r="D71" s="1">
        <v>5</v>
      </c>
      <c r="E71" s="89">
        <v>48.47634277404512</v>
      </c>
      <c r="F71" s="89">
        <v>28.803961108588446</v>
      </c>
      <c r="G71" s="89">
        <v>38.66362237639545</v>
      </c>
      <c r="H71" s="89">
        <v>26.336914432210897</v>
      </c>
      <c r="I71" s="89">
        <v>0</v>
      </c>
      <c r="J71" s="89">
        <v>0.06688324161021278</v>
      </c>
      <c r="K71" s="2"/>
    </row>
    <row r="72" spans="1:11" ht="12.75">
      <c r="A72" s="88">
        <v>37321</v>
      </c>
      <c r="B72" s="1">
        <v>2002</v>
      </c>
      <c r="C72" s="1">
        <v>3</v>
      </c>
      <c r="D72" s="1">
        <v>6</v>
      </c>
      <c r="E72" s="89">
        <v>52.02482415284477</v>
      </c>
      <c r="F72" s="89">
        <v>28.64886872968655</v>
      </c>
      <c r="G72" s="89">
        <v>40.360316876344335</v>
      </c>
      <c r="H72" s="89">
        <v>24.63968312365566</v>
      </c>
      <c r="I72" s="89">
        <v>0</v>
      </c>
      <c r="J72" s="89">
        <v>0.046026420106522546</v>
      </c>
      <c r="K72" s="2"/>
    </row>
    <row r="73" spans="1:11" ht="12.75">
      <c r="A73" s="88">
        <v>37322</v>
      </c>
      <c r="B73" s="1">
        <v>2002</v>
      </c>
      <c r="C73" s="1">
        <v>3</v>
      </c>
      <c r="D73" s="1">
        <v>7</v>
      </c>
      <c r="E73" s="89">
        <v>51.27346385577114</v>
      </c>
      <c r="F73" s="89">
        <v>29.25562827653213</v>
      </c>
      <c r="G73" s="89">
        <v>40.2880165012303</v>
      </c>
      <c r="H73" s="89">
        <v>24.71198349876969</v>
      </c>
      <c r="I73" s="89">
        <v>0.02010413657763788</v>
      </c>
      <c r="J73" s="89">
        <v>0.12475031697821734</v>
      </c>
      <c r="K73" s="2"/>
    </row>
    <row r="74" spans="1:11" ht="12.75">
      <c r="A74" s="88">
        <v>37323</v>
      </c>
      <c r="B74" s="1">
        <v>2002</v>
      </c>
      <c r="C74" s="1">
        <v>3</v>
      </c>
      <c r="D74" s="1">
        <v>8</v>
      </c>
      <c r="E74" s="89">
        <v>50.18625158133339</v>
      </c>
      <c r="F74" s="89">
        <v>29.5497667600153</v>
      </c>
      <c r="G74" s="89">
        <v>39.89147960575301</v>
      </c>
      <c r="H74" s="89">
        <v>25.20371420353508</v>
      </c>
      <c r="I74" s="89">
        <v>0.10947252961929171</v>
      </c>
      <c r="J74" s="89">
        <v>0.055455142245838994</v>
      </c>
      <c r="K74" s="2"/>
    </row>
    <row r="75" spans="1:11" ht="12.75">
      <c r="A75" s="88">
        <v>37324</v>
      </c>
      <c r="B75" s="1">
        <v>2002</v>
      </c>
      <c r="C75" s="1">
        <v>3</v>
      </c>
      <c r="D75" s="1">
        <v>9</v>
      </c>
      <c r="E75" s="89">
        <v>51.32158153576185</v>
      </c>
      <c r="F75" s="89">
        <v>29.051837927454727</v>
      </c>
      <c r="G75" s="89">
        <v>40.21018016668695</v>
      </c>
      <c r="H75" s="89">
        <v>24.861534938132767</v>
      </c>
      <c r="I75" s="89">
        <v>0.05004727757909732</v>
      </c>
      <c r="J75" s="89">
        <v>0.09759577374044545</v>
      </c>
      <c r="K75" s="2"/>
    </row>
    <row r="76" spans="1:11" ht="12.75">
      <c r="A76" s="88">
        <v>37325</v>
      </c>
      <c r="B76" s="1">
        <v>2002</v>
      </c>
      <c r="C76" s="1">
        <v>3</v>
      </c>
      <c r="D76" s="1">
        <v>10</v>
      </c>
      <c r="E76" s="89">
        <v>51.23760438406748</v>
      </c>
      <c r="F76" s="89">
        <v>28.276468248063566</v>
      </c>
      <c r="G76" s="89">
        <v>39.7805067511442</v>
      </c>
      <c r="H76" s="89">
        <v>25.256362197048542</v>
      </c>
      <c r="I76" s="89">
        <v>0.024153918524537608</v>
      </c>
      <c r="J76" s="89">
        <v>0.08806253159649835</v>
      </c>
      <c r="K76" s="2"/>
    </row>
    <row r="77" spans="1:11" ht="12.75">
      <c r="A77" s="88">
        <v>37326</v>
      </c>
      <c r="B77" s="1">
        <v>2002</v>
      </c>
      <c r="C77" s="1">
        <v>3</v>
      </c>
      <c r="D77" s="1">
        <v>11</v>
      </c>
      <c r="E77" s="89">
        <v>53.54488699610786</v>
      </c>
      <c r="F77" s="89">
        <v>30.67515912095063</v>
      </c>
      <c r="G77" s="89">
        <v>42.133493493607915</v>
      </c>
      <c r="H77" s="89">
        <v>22.987404675688715</v>
      </c>
      <c r="I77" s="89">
        <v>0.13302180223608287</v>
      </c>
      <c r="J77" s="89">
        <v>0.1126700125614444</v>
      </c>
      <c r="K77" s="2"/>
    </row>
    <row r="78" spans="1:11" ht="12.75">
      <c r="A78" s="88">
        <v>37327</v>
      </c>
      <c r="B78" s="1">
        <v>2002</v>
      </c>
      <c r="C78" s="1">
        <v>3</v>
      </c>
      <c r="D78" s="1">
        <v>12</v>
      </c>
      <c r="E78" s="89">
        <v>54.358803041637714</v>
      </c>
      <c r="F78" s="89">
        <v>31.764939819701013</v>
      </c>
      <c r="G78" s="89">
        <v>43.085341865748035</v>
      </c>
      <c r="H78" s="89">
        <v>21.935397825724685</v>
      </c>
      <c r="I78" s="89">
        <v>0.07498782830242359</v>
      </c>
      <c r="J78" s="89">
        <v>0.10747379074776635</v>
      </c>
      <c r="K78" s="2"/>
    </row>
    <row r="79" spans="1:11" ht="12.75">
      <c r="A79" s="88">
        <v>37328</v>
      </c>
      <c r="B79" s="1">
        <v>2002</v>
      </c>
      <c r="C79" s="1">
        <v>3</v>
      </c>
      <c r="D79" s="1">
        <v>13</v>
      </c>
      <c r="E79" s="89">
        <v>55.2909252202174</v>
      </c>
      <c r="F79" s="89">
        <v>33.32324007371446</v>
      </c>
      <c r="G79" s="89">
        <v>44.3305530820446</v>
      </c>
      <c r="H79" s="89">
        <v>20.93268811846246</v>
      </c>
      <c r="I79" s="89">
        <v>0.19686943073790952</v>
      </c>
      <c r="J79" s="89">
        <v>0.07898756493787892</v>
      </c>
      <c r="K79" s="2"/>
    </row>
    <row r="80" spans="1:11" ht="12.75">
      <c r="A80" s="88">
        <v>37329</v>
      </c>
      <c r="B80" s="1">
        <v>2002</v>
      </c>
      <c r="C80" s="1">
        <v>3</v>
      </c>
      <c r="D80" s="1">
        <v>14</v>
      </c>
      <c r="E80" s="89">
        <v>53.353307556605046</v>
      </c>
      <c r="F80" s="89">
        <v>32.17225533735142</v>
      </c>
      <c r="G80" s="89">
        <v>42.7862518820569</v>
      </c>
      <c r="H80" s="89">
        <v>22.420897742199863</v>
      </c>
      <c r="I80" s="89">
        <v>0.20714962425677416</v>
      </c>
      <c r="J80" s="89">
        <v>0.03526575898453109</v>
      </c>
      <c r="K80" s="2"/>
    </row>
    <row r="81" spans="1:11" ht="12.75">
      <c r="A81" s="88">
        <v>37330</v>
      </c>
      <c r="B81" s="1">
        <v>2002</v>
      </c>
      <c r="C81" s="1">
        <v>3</v>
      </c>
      <c r="D81" s="1">
        <v>15</v>
      </c>
      <c r="E81" s="89">
        <v>54.91308945643501</v>
      </c>
      <c r="F81" s="89">
        <v>30.5661286403302</v>
      </c>
      <c r="G81" s="89">
        <v>42.763079483461276</v>
      </c>
      <c r="H81" s="89">
        <v>22.273811765234655</v>
      </c>
      <c r="I81" s="89">
        <v>0.03689124869593529</v>
      </c>
      <c r="J81" s="89">
        <v>0.1380541143923454</v>
      </c>
      <c r="K81" s="2"/>
    </row>
    <row r="82" spans="1:11" ht="12.75">
      <c r="A82" s="88">
        <v>37331</v>
      </c>
      <c r="B82" s="1">
        <v>2002</v>
      </c>
      <c r="C82" s="1">
        <v>3</v>
      </c>
      <c r="D82" s="1">
        <v>16</v>
      </c>
      <c r="E82" s="89">
        <v>54.74677800161</v>
      </c>
      <c r="F82" s="89">
        <v>32.08937012581748</v>
      </c>
      <c r="G82" s="89">
        <v>43.44154449879241</v>
      </c>
      <c r="H82" s="89">
        <v>21.558455501207582</v>
      </c>
      <c r="I82" s="89">
        <v>0</v>
      </c>
      <c r="J82" s="89">
        <v>0.08083006705219888</v>
      </c>
      <c r="K82" s="2"/>
    </row>
    <row r="83" spans="1:11" ht="12.75">
      <c r="A83" s="88">
        <v>37332</v>
      </c>
      <c r="B83" s="1">
        <v>2002</v>
      </c>
      <c r="C83" s="1">
        <v>3</v>
      </c>
      <c r="D83" s="1">
        <v>17</v>
      </c>
      <c r="E83" s="89">
        <v>56.575375904981655</v>
      </c>
      <c r="F83" s="89">
        <v>33.424185799806764</v>
      </c>
      <c r="G83" s="89">
        <v>45.02325128747289</v>
      </c>
      <c r="H83" s="89">
        <v>19.976748712527115</v>
      </c>
      <c r="I83" s="89">
        <v>0</v>
      </c>
      <c r="J83" s="89">
        <v>0.07093565453929265</v>
      </c>
      <c r="K83" s="2"/>
    </row>
    <row r="84" spans="1:11" ht="12.75">
      <c r="A84" s="88">
        <v>37333</v>
      </c>
      <c r="B84" s="1">
        <v>2002</v>
      </c>
      <c r="C84" s="1">
        <v>3</v>
      </c>
      <c r="D84" s="1">
        <v>18</v>
      </c>
      <c r="E84" s="89">
        <v>57.21482819283973</v>
      </c>
      <c r="F84" s="89">
        <v>34.68455598047494</v>
      </c>
      <c r="G84" s="89">
        <v>45.97316252173601</v>
      </c>
      <c r="H84" s="89">
        <v>19.026837478263985</v>
      </c>
      <c r="I84" s="89">
        <v>0</v>
      </c>
      <c r="J84" s="89">
        <v>0.1135462691718008</v>
      </c>
      <c r="K84" s="2"/>
    </row>
    <row r="85" spans="1:11" ht="12.75">
      <c r="A85" s="88">
        <v>37334</v>
      </c>
      <c r="B85" s="1">
        <v>2002</v>
      </c>
      <c r="C85" s="1">
        <v>3</v>
      </c>
      <c r="D85" s="1">
        <v>19</v>
      </c>
      <c r="E85" s="89">
        <v>55.253097764729304</v>
      </c>
      <c r="F85" s="89">
        <v>34.200821427003575</v>
      </c>
      <c r="G85" s="89">
        <v>44.75043003094511</v>
      </c>
      <c r="H85" s="89">
        <v>20.25543251053992</v>
      </c>
      <c r="I85" s="89">
        <v>0.01011802664193676</v>
      </c>
      <c r="J85" s="89">
        <v>0.12520177398180055</v>
      </c>
      <c r="K85" s="2"/>
    </row>
    <row r="86" spans="1:11" ht="12.75">
      <c r="A86" s="88">
        <v>37335</v>
      </c>
      <c r="B86" s="1">
        <v>2002</v>
      </c>
      <c r="C86" s="1">
        <v>3</v>
      </c>
      <c r="D86" s="1">
        <v>20</v>
      </c>
      <c r="E86" s="89">
        <v>54.81761360557932</v>
      </c>
      <c r="F86" s="89">
        <v>33.919006367450876</v>
      </c>
      <c r="G86" s="89">
        <v>44.391780421593765</v>
      </c>
      <c r="H86" s="89">
        <v>20.613323589304386</v>
      </c>
      <c r="I86" s="89">
        <v>0.013162855600487428</v>
      </c>
      <c r="J86" s="89">
        <v>0.09094759911962988</v>
      </c>
      <c r="K86" s="2"/>
    </row>
    <row r="87" spans="1:11" ht="12.75">
      <c r="A87" s="88">
        <v>37336</v>
      </c>
      <c r="B87" s="1">
        <v>2002</v>
      </c>
      <c r="C87" s="1">
        <v>3</v>
      </c>
      <c r="D87" s="1">
        <v>21</v>
      </c>
      <c r="E87" s="89">
        <v>55.706983009019964</v>
      </c>
      <c r="F87" s="89">
        <v>33.54884108500361</v>
      </c>
      <c r="G87" s="89">
        <v>44.651382482090455</v>
      </c>
      <c r="H87" s="89">
        <v>20.37332546617135</v>
      </c>
      <c r="I87" s="89">
        <v>0.012393618402575681</v>
      </c>
      <c r="J87" s="89">
        <v>0.02876109275675499</v>
      </c>
      <c r="K87" s="2"/>
    </row>
    <row r="88" spans="1:11" ht="12.75">
      <c r="A88" s="88">
        <v>37337</v>
      </c>
      <c r="B88" s="1">
        <v>2002</v>
      </c>
      <c r="C88" s="1">
        <v>3</v>
      </c>
      <c r="D88" s="1">
        <v>22</v>
      </c>
      <c r="E88" s="89">
        <v>56.8898231056225</v>
      </c>
      <c r="F88" s="89">
        <v>34.37507435054047</v>
      </c>
      <c r="G88" s="89">
        <v>45.65591916316015</v>
      </c>
      <c r="H88" s="89">
        <v>19.414700288751142</v>
      </c>
      <c r="I88" s="89">
        <v>0.07923551044457317</v>
      </c>
      <c r="J88" s="89">
        <v>0.030175475987962407</v>
      </c>
      <c r="K88" s="2"/>
    </row>
    <row r="89" spans="1:11" ht="12.75">
      <c r="A89" s="88">
        <v>37338</v>
      </c>
      <c r="B89" s="1">
        <v>2002</v>
      </c>
      <c r="C89" s="1">
        <v>3</v>
      </c>
      <c r="D89" s="1">
        <v>23</v>
      </c>
      <c r="E89" s="89">
        <v>57.64159355648394</v>
      </c>
      <c r="F89" s="89">
        <v>34.49023008887188</v>
      </c>
      <c r="G89" s="89">
        <v>46.08938225775658</v>
      </c>
      <c r="H89" s="89">
        <v>18.94619377773747</v>
      </c>
      <c r="I89" s="89">
        <v>0.07202628497503882</v>
      </c>
      <c r="J89" s="89">
        <v>0.10337740910223123</v>
      </c>
      <c r="K89" s="2"/>
    </row>
    <row r="90" spans="1:11" ht="12.75">
      <c r="A90" s="88">
        <v>37339</v>
      </c>
      <c r="B90" s="1">
        <v>2002</v>
      </c>
      <c r="C90" s="1">
        <v>3</v>
      </c>
      <c r="D90" s="1">
        <v>24</v>
      </c>
      <c r="E90" s="89">
        <v>56.25500584342881</v>
      </c>
      <c r="F90" s="89">
        <v>32.286188753866966</v>
      </c>
      <c r="G90" s="89">
        <v>44.29406773372655</v>
      </c>
      <c r="H90" s="89">
        <v>20.750998574287692</v>
      </c>
      <c r="I90" s="89">
        <v>0</v>
      </c>
      <c r="J90" s="89">
        <v>0.14425465461630593</v>
      </c>
      <c r="K90" s="2"/>
    </row>
    <row r="91" spans="1:11" ht="12.75">
      <c r="A91" s="88">
        <v>37340</v>
      </c>
      <c r="B91" s="1">
        <v>2002</v>
      </c>
      <c r="C91" s="1">
        <v>3</v>
      </c>
      <c r="D91" s="1">
        <v>25</v>
      </c>
      <c r="E91" s="89">
        <v>55.12364085784343</v>
      </c>
      <c r="F91" s="89">
        <v>34.514444151032215</v>
      </c>
      <c r="G91" s="89">
        <v>44.84251293951648</v>
      </c>
      <c r="H91" s="89">
        <v>20.15748706048351</v>
      </c>
      <c r="I91" s="89">
        <v>0</v>
      </c>
      <c r="J91" s="89">
        <v>0.16320724556768657</v>
      </c>
      <c r="K91" s="2"/>
    </row>
    <row r="92" spans="1:11" ht="12.75">
      <c r="A92" s="88">
        <v>37341</v>
      </c>
      <c r="B92" s="1">
        <v>2002</v>
      </c>
      <c r="C92" s="1">
        <v>3</v>
      </c>
      <c r="D92" s="1">
        <v>26</v>
      </c>
      <c r="E92" s="89">
        <v>57.07278728069424</v>
      </c>
      <c r="F92" s="89">
        <v>35.39034300027886</v>
      </c>
      <c r="G92" s="89">
        <v>46.255035575565216</v>
      </c>
      <c r="H92" s="89">
        <v>18.91759408320639</v>
      </c>
      <c r="I92" s="89">
        <v>0.17262965877161493</v>
      </c>
      <c r="J92" s="89">
        <v>0.07097422250448301</v>
      </c>
      <c r="K92" s="2"/>
    </row>
    <row r="93" spans="1:11" ht="12.75">
      <c r="A93" s="88">
        <v>37342</v>
      </c>
      <c r="B93" s="1">
        <v>2002</v>
      </c>
      <c r="C93" s="1">
        <v>3</v>
      </c>
      <c r="D93" s="1">
        <v>27</v>
      </c>
      <c r="E93" s="89">
        <v>59.78313661617959</v>
      </c>
      <c r="F93" s="89">
        <v>38.05930293484484</v>
      </c>
      <c r="G93" s="89">
        <v>48.94469021059088</v>
      </c>
      <c r="H93" s="89">
        <v>16.480291583388663</v>
      </c>
      <c r="I93" s="89">
        <v>0.4249817939795545</v>
      </c>
      <c r="J93" s="89">
        <v>0.12172522895559215</v>
      </c>
      <c r="K93" s="2"/>
    </row>
    <row r="94" spans="1:11" ht="12.75">
      <c r="A94" s="88">
        <v>37343</v>
      </c>
      <c r="B94" s="1">
        <v>2002</v>
      </c>
      <c r="C94" s="1">
        <v>3</v>
      </c>
      <c r="D94" s="1">
        <v>28</v>
      </c>
      <c r="E94" s="89">
        <v>61.3454115006129</v>
      </c>
      <c r="F94" s="89">
        <v>38.808971347543725</v>
      </c>
      <c r="G94" s="89">
        <v>50.10066185915698</v>
      </c>
      <c r="H94" s="89">
        <v>15.124545080514974</v>
      </c>
      <c r="I94" s="89">
        <v>0.22520693967195965</v>
      </c>
      <c r="J94" s="89">
        <v>0.09411520474779138</v>
      </c>
      <c r="K94" s="2"/>
    </row>
    <row r="95" spans="1:11" ht="12.75">
      <c r="A95" s="88">
        <v>37344</v>
      </c>
      <c r="B95" s="1">
        <v>2002</v>
      </c>
      <c r="C95" s="1">
        <v>3</v>
      </c>
      <c r="D95" s="1">
        <v>29</v>
      </c>
      <c r="E95" s="89">
        <v>59.54605205984615</v>
      </c>
      <c r="F95" s="89">
        <v>39.83830235614286</v>
      </c>
      <c r="G95" s="89">
        <v>49.71564764307316</v>
      </c>
      <c r="H95" s="89">
        <v>15.483559861393303</v>
      </c>
      <c r="I95" s="89">
        <v>0.19920750446647797</v>
      </c>
      <c r="J95" s="89">
        <v>0.12345580236056639</v>
      </c>
      <c r="K95" s="2"/>
    </row>
    <row r="96" spans="1:11" ht="12.75">
      <c r="A96" s="88">
        <v>37345</v>
      </c>
      <c r="B96" s="1">
        <v>2002</v>
      </c>
      <c r="C96" s="1">
        <v>3</v>
      </c>
      <c r="D96" s="1">
        <v>30</v>
      </c>
      <c r="E96" s="89">
        <v>58.03659771063109</v>
      </c>
      <c r="F96" s="89">
        <v>39.13839789656415</v>
      </c>
      <c r="G96" s="89">
        <v>48.61096823867629</v>
      </c>
      <c r="H96" s="89">
        <v>16.71723707775043</v>
      </c>
      <c r="I96" s="89">
        <v>0.3282053164267266</v>
      </c>
      <c r="J96" s="89">
        <v>0.14414270829207304</v>
      </c>
      <c r="K96" s="2"/>
    </row>
    <row r="97" spans="1:11" ht="12.75">
      <c r="A97" s="88">
        <v>37346</v>
      </c>
      <c r="B97" s="1">
        <v>2002</v>
      </c>
      <c r="C97" s="1">
        <v>3</v>
      </c>
      <c r="D97" s="1">
        <v>31</v>
      </c>
      <c r="E97" s="89">
        <v>59.22274047829565</v>
      </c>
      <c r="F97" s="89">
        <v>37.53820071106088</v>
      </c>
      <c r="G97" s="89">
        <v>48.403941029756936</v>
      </c>
      <c r="H97" s="89">
        <v>16.69663386677682</v>
      </c>
      <c r="I97" s="89">
        <v>0.10057489653376626</v>
      </c>
      <c r="J97" s="89">
        <v>0.10975462075496972</v>
      </c>
      <c r="K97" s="2"/>
    </row>
    <row r="98" spans="1:11" ht="12.75">
      <c r="A98" s="88">
        <v>37347</v>
      </c>
      <c r="B98" s="1">
        <v>2002</v>
      </c>
      <c r="C98" s="1">
        <v>4</v>
      </c>
      <c r="D98" s="1">
        <v>1</v>
      </c>
      <c r="E98" s="89">
        <v>59.614360989781936</v>
      </c>
      <c r="F98" s="89">
        <v>36.61582155810872</v>
      </c>
      <c r="G98" s="89">
        <v>48.12557320960914</v>
      </c>
      <c r="H98" s="89">
        <v>16.929723415688102</v>
      </c>
      <c r="I98" s="89">
        <v>0.05529662529725041</v>
      </c>
      <c r="J98" s="89">
        <v>0.07231245444905175</v>
      </c>
      <c r="K98" s="2"/>
    </row>
    <row r="99" spans="1:11" ht="12.75">
      <c r="A99" s="88">
        <v>37348</v>
      </c>
      <c r="B99" s="1">
        <v>2002</v>
      </c>
      <c r="C99" s="1">
        <v>4</v>
      </c>
      <c r="D99" s="1">
        <v>2</v>
      </c>
      <c r="E99" s="89">
        <v>59.833045756940976</v>
      </c>
      <c r="F99" s="89">
        <v>36.9893298577024</v>
      </c>
      <c r="G99" s="89">
        <v>48.41696932796785</v>
      </c>
      <c r="H99" s="89">
        <v>16.74453246157455</v>
      </c>
      <c r="I99" s="89">
        <v>0.1699263801082693</v>
      </c>
      <c r="J99" s="89">
        <v>0.17232225477248564</v>
      </c>
      <c r="K99" s="2"/>
    </row>
    <row r="100" spans="1:11" ht="12.75">
      <c r="A100" s="88">
        <v>37349</v>
      </c>
      <c r="B100" s="1">
        <v>2002</v>
      </c>
      <c r="C100" s="1">
        <v>4</v>
      </c>
      <c r="D100" s="1">
        <v>3</v>
      </c>
      <c r="E100" s="89">
        <v>60.03187917117347</v>
      </c>
      <c r="F100" s="89">
        <v>37.31407884695919</v>
      </c>
      <c r="G100" s="89">
        <v>48.678760529712484</v>
      </c>
      <c r="H100" s="89">
        <v>16.603718601116178</v>
      </c>
      <c r="I100" s="89">
        <v>0.2740545402628014</v>
      </c>
      <c r="J100" s="89">
        <v>0.15160321953026</v>
      </c>
      <c r="K100" s="2"/>
    </row>
    <row r="101" spans="1:11" ht="12.75">
      <c r="A101" s="88">
        <v>37350</v>
      </c>
      <c r="B101" s="1">
        <v>2002</v>
      </c>
      <c r="C101" s="1">
        <v>4</v>
      </c>
      <c r="D101" s="1">
        <v>4</v>
      </c>
      <c r="E101" s="89">
        <v>59.98520546677603</v>
      </c>
      <c r="F101" s="89">
        <v>38.24021190672431</v>
      </c>
      <c r="G101" s="89">
        <v>49.118490207396334</v>
      </c>
      <c r="H101" s="89">
        <v>15.985311773623962</v>
      </c>
      <c r="I101" s="89">
        <v>0.10380198102029556</v>
      </c>
      <c r="J101" s="89">
        <v>0.08954186539763788</v>
      </c>
      <c r="K101" s="2"/>
    </row>
    <row r="102" spans="1:11" ht="12.75">
      <c r="A102" s="88">
        <v>37351</v>
      </c>
      <c r="B102" s="1">
        <v>2002</v>
      </c>
      <c r="C102" s="1">
        <v>4</v>
      </c>
      <c r="D102" s="1">
        <v>5</v>
      </c>
      <c r="E102" s="89">
        <v>57.8629691657835</v>
      </c>
      <c r="F102" s="89">
        <v>35.63196103594162</v>
      </c>
      <c r="G102" s="89">
        <v>46.75324662150872</v>
      </c>
      <c r="H102" s="89">
        <v>18.24962539800237</v>
      </c>
      <c r="I102" s="89">
        <v>0.029872136310290204</v>
      </c>
      <c r="J102" s="89">
        <v>0.08459021848201366</v>
      </c>
      <c r="K102" s="2"/>
    </row>
    <row r="103" spans="1:11" ht="12.75">
      <c r="A103" s="88">
        <v>37352</v>
      </c>
      <c r="B103" s="1">
        <v>2002</v>
      </c>
      <c r="C103" s="1">
        <v>4</v>
      </c>
      <c r="D103" s="1">
        <v>6</v>
      </c>
      <c r="E103" s="89">
        <v>59.891481355748624</v>
      </c>
      <c r="F103" s="89">
        <v>35.23709907572018</v>
      </c>
      <c r="G103" s="89">
        <v>47.57007173638056</v>
      </c>
      <c r="H103" s="89">
        <v>17.53060924927232</v>
      </c>
      <c r="I103" s="89">
        <v>0.0833567764435757</v>
      </c>
      <c r="J103" s="89">
        <v>0.07600032675830123</v>
      </c>
      <c r="K103" s="2"/>
    </row>
    <row r="104" spans="1:11" ht="12.75">
      <c r="A104" s="88">
        <v>37353</v>
      </c>
      <c r="B104" s="1">
        <v>2002</v>
      </c>
      <c r="C104" s="1">
        <v>4</v>
      </c>
      <c r="D104" s="1">
        <v>7</v>
      </c>
      <c r="E104" s="89">
        <v>63.27024681468511</v>
      </c>
      <c r="F104" s="89">
        <v>37.94448248910894</v>
      </c>
      <c r="G104" s="89">
        <v>50.61314617254318</v>
      </c>
      <c r="H104" s="89">
        <v>14.653706840683135</v>
      </c>
      <c r="I104" s="89">
        <v>0.36384093338772905</v>
      </c>
      <c r="J104" s="89">
        <v>0.04471689843950036</v>
      </c>
      <c r="K104" s="2"/>
    </row>
    <row r="105" spans="1:11" ht="12.75">
      <c r="A105" s="88">
        <v>37354</v>
      </c>
      <c r="B105" s="1">
        <v>2002</v>
      </c>
      <c r="C105" s="1">
        <v>4</v>
      </c>
      <c r="D105" s="1">
        <v>8</v>
      </c>
      <c r="E105" s="89">
        <v>64.98099240716972</v>
      </c>
      <c r="F105" s="89">
        <v>40.97027555732464</v>
      </c>
      <c r="G105" s="89">
        <v>52.98141550289334</v>
      </c>
      <c r="H105" s="89">
        <v>12.571492419412136</v>
      </c>
      <c r="I105" s="89">
        <v>0.47209227015401023</v>
      </c>
      <c r="J105" s="89">
        <v>0.09830163393049968</v>
      </c>
      <c r="K105" s="2"/>
    </row>
    <row r="106" spans="1:11" ht="12.75">
      <c r="A106" s="88">
        <v>37355</v>
      </c>
      <c r="B106" s="1">
        <v>2002</v>
      </c>
      <c r="C106" s="1">
        <v>4</v>
      </c>
      <c r="D106" s="1">
        <v>9</v>
      </c>
      <c r="E106" s="89">
        <v>61.7916905851353</v>
      </c>
      <c r="F106" s="89">
        <v>38.093487081997566</v>
      </c>
      <c r="G106" s="89">
        <v>49.94837035421259</v>
      </c>
      <c r="H106" s="89">
        <v>15.342244227952333</v>
      </c>
      <c r="I106" s="89">
        <v>0.26476640656510775</v>
      </c>
      <c r="J106" s="89">
        <v>0.05294727336908915</v>
      </c>
      <c r="K106" s="2"/>
    </row>
    <row r="107" spans="1:11" ht="12.75">
      <c r="A107" s="88">
        <v>37356</v>
      </c>
      <c r="B107" s="1">
        <v>2002</v>
      </c>
      <c r="C107" s="1">
        <v>4</v>
      </c>
      <c r="D107" s="1">
        <v>10</v>
      </c>
      <c r="E107" s="89">
        <v>59.627867714263935</v>
      </c>
      <c r="F107" s="89">
        <v>37.881906093995454</v>
      </c>
      <c r="G107" s="89">
        <v>48.76066842477586</v>
      </c>
      <c r="H107" s="89">
        <v>16.48879019218707</v>
      </c>
      <c r="I107" s="89">
        <v>0.2560346914576551</v>
      </c>
      <c r="J107" s="89">
        <v>0.11827776753978272</v>
      </c>
      <c r="K107" s="2"/>
    </row>
    <row r="108" spans="1:11" ht="12.75">
      <c r="A108" s="88">
        <v>37357</v>
      </c>
      <c r="B108" s="1">
        <v>2002</v>
      </c>
      <c r="C108" s="1">
        <v>4</v>
      </c>
      <c r="D108" s="1">
        <v>11</v>
      </c>
      <c r="E108" s="89">
        <v>62.267096065300784</v>
      </c>
      <c r="F108" s="89">
        <v>40.00118649843171</v>
      </c>
      <c r="G108" s="89">
        <v>51.1399228025124</v>
      </c>
      <c r="H108" s="89">
        <v>14.102045632917656</v>
      </c>
      <c r="I108" s="89">
        <v>0.3877320407996474</v>
      </c>
      <c r="J108" s="89">
        <v>0.2593445489626446</v>
      </c>
      <c r="K108" s="2"/>
    </row>
    <row r="109" spans="1:11" ht="12.75">
      <c r="A109" s="88">
        <v>37358</v>
      </c>
      <c r="B109" s="1">
        <v>2002</v>
      </c>
      <c r="C109" s="1">
        <v>4</v>
      </c>
      <c r="D109" s="1">
        <v>12</v>
      </c>
      <c r="E109" s="89">
        <v>64.27122758053711</v>
      </c>
      <c r="F109" s="89">
        <v>42.75630974805674</v>
      </c>
      <c r="G109" s="89">
        <v>53.519550184943085</v>
      </c>
      <c r="H109" s="89">
        <v>12.131562707934837</v>
      </c>
      <c r="I109" s="89">
        <v>0.7269378691127659</v>
      </c>
      <c r="J109" s="89">
        <v>0.13487922347028636</v>
      </c>
      <c r="K109" s="2"/>
    </row>
    <row r="110" spans="1:11" ht="12.75">
      <c r="A110" s="88">
        <v>37359</v>
      </c>
      <c r="B110" s="1">
        <v>2002</v>
      </c>
      <c r="C110" s="1">
        <v>4</v>
      </c>
      <c r="D110" s="1">
        <v>13</v>
      </c>
      <c r="E110" s="89">
        <v>64.42531522162675</v>
      </c>
      <c r="F110" s="89">
        <v>41.128645559981564</v>
      </c>
      <c r="G110" s="89">
        <v>52.78276191145032</v>
      </c>
      <c r="H110" s="89">
        <v>12.701850905822457</v>
      </c>
      <c r="I110" s="89">
        <v>0.4788482143123024</v>
      </c>
      <c r="J110" s="89">
        <v>0.1338200857977861</v>
      </c>
      <c r="K110" s="2"/>
    </row>
    <row r="111" spans="1:11" ht="12.75">
      <c r="A111" s="88">
        <v>37360</v>
      </c>
      <c r="B111" s="1">
        <v>2002</v>
      </c>
      <c r="C111" s="1">
        <v>4</v>
      </c>
      <c r="D111" s="1">
        <v>14</v>
      </c>
      <c r="E111" s="89">
        <v>64.57685870815232</v>
      </c>
      <c r="F111" s="89">
        <v>41.08605145638895</v>
      </c>
      <c r="G111" s="89">
        <v>52.8372366029168</v>
      </c>
      <c r="H111" s="89">
        <v>12.404281156351777</v>
      </c>
      <c r="I111" s="89">
        <v>0.30015221284850735</v>
      </c>
      <c r="J111" s="89">
        <v>0.17762595564995076</v>
      </c>
      <c r="K111" s="2"/>
    </row>
    <row r="112" spans="1:11" ht="12.75">
      <c r="A112" s="88">
        <v>37361</v>
      </c>
      <c r="B112" s="1">
        <v>2002</v>
      </c>
      <c r="C112" s="1">
        <v>4</v>
      </c>
      <c r="D112" s="1">
        <v>15</v>
      </c>
      <c r="E112" s="89">
        <v>64.08015967520336</v>
      </c>
      <c r="F112" s="89">
        <v>41.4945531807488</v>
      </c>
      <c r="G112" s="89">
        <v>52.79313794862224</v>
      </c>
      <c r="H112" s="89">
        <v>12.621119484753406</v>
      </c>
      <c r="I112" s="89">
        <v>0.5075079815543295</v>
      </c>
      <c r="J112" s="89">
        <v>0.1458345212513944</v>
      </c>
      <c r="K112" s="2"/>
    </row>
    <row r="113" spans="1:11" ht="12.75">
      <c r="A113" s="88">
        <v>37362</v>
      </c>
      <c r="B113" s="1">
        <v>2002</v>
      </c>
      <c r="C113" s="1">
        <v>4</v>
      </c>
      <c r="D113" s="1">
        <v>16</v>
      </c>
      <c r="E113" s="89">
        <v>65.7140193163155</v>
      </c>
      <c r="F113" s="89">
        <v>43.22416690627597</v>
      </c>
      <c r="G113" s="89">
        <v>54.474874631941894</v>
      </c>
      <c r="H113" s="89">
        <v>11.19143828645759</v>
      </c>
      <c r="I113" s="89">
        <v>0.4990225688257756</v>
      </c>
      <c r="J113" s="89">
        <v>0.10058873586238633</v>
      </c>
      <c r="K113" s="2"/>
    </row>
    <row r="114" spans="1:11" ht="12.75">
      <c r="A114" s="88">
        <v>37363</v>
      </c>
      <c r="B114" s="1">
        <v>2002</v>
      </c>
      <c r="C114" s="1">
        <v>4</v>
      </c>
      <c r="D114" s="1">
        <v>17</v>
      </c>
      <c r="E114" s="89">
        <v>67.90784308716937</v>
      </c>
      <c r="F114" s="89">
        <v>43.67936660478184</v>
      </c>
      <c r="G114" s="89">
        <v>55.79938636662176</v>
      </c>
      <c r="H114" s="89">
        <v>9.901170899010824</v>
      </c>
      <c r="I114" s="89">
        <v>0.5765907515989857</v>
      </c>
      <c r="J114" s="89">
        <v>0.054232982106135384</v>
      </c>
      <c r="K114" s="2"/>
    </row>
    <row r="115" spans="1:11" ht="12.75">
      <c r="A115" s="88">
        <v>37364</v>
      </c>
      <c r="B115" s="1">
        <v>2002</v>
      </c>
      <c r="C115" s="1">
        <v>4</v>
      </c>
      <c r="D115" s="1">
        <v>18</v>
      </c>
      <c r="E115" s="89">
        <v>68.34668674532028</v>
      </c>
      <c r="F115" s="89">
        <v>45.263786021771864</v>
      </c>
      <c r="G115" s="89">
        <v>56.81101790419223</v>
      </c>
      <c r="H115" s="89">
        <v>8.975854879973106</v>
      </c>
      <c r="I115" s="89">
        <v>0.878637014559533</v>
      </c>
      <c r="J115" s="89">
        <v>0.15765259825820688</v>
      </c>
      <c r="K115" s="2"/>
    </row>
    <row r="116" spans="1:11" ht="12.75">
      <c r="A116" s="88">
        <v>37365</v>
      </c>
      <c r="B116" s="1">
        <v>2002</v>
      </c>
      <c r="C116" s="1">
        <v>4</v>
      </c>
      <c r="D116" s="1">
        <v>19</v>
      </c>
      <c r="E116" s="89">
        <v>68.79288547733759</v>
      </c>
      <c r="F116" s="89">
        <v>46.13266257560653</v>
      </c>
      <c r="G116" s="89">
        <v>57.468555547118214</v>
      </c>
      <c r="H116" s="89">
        <v>8.458715912749344</v>
      </c>
      <c r="I116" s="89">
        <v>1.0852941939107135</v>
      </c>
      <c r="J116" s="89">
        <v>0.08668625661151219</v>
      </c>
      <c r="K116" s="2"/>
    </row>
    <row r="117" spans="1:11" ht="12.75">
      <c r="A117" s="88">
        <v>37366</v>
      </c>
      <c r="B117" s="1">
        <v>2002</v>
      </c>
      <c r="C117" s="1">
        <v>4</v>
      </c>
      <c r="D117" s="1">
        <v>20</v>
      </c>
      <c r="E117" s="89">
        <v>68.75311068472234</v>
      </c>
      <c r="F117" s="89">
        <v>46.42335951940494</v>
      </c>
      <c r="G117" s="89">
        <v>57.5940166227098</v>
      </c>
      <c r="H117" s="89">
        <v>8.476688196486915</v>
      </c>
      <c r="I117" s="89">
        <v>0.7846980641442672</v>
      </c>
      <c r="J117" s="89">
        <v>0.15471685954853065</v>
      </c>
      <c r="K117" s="2"/>
    </row>
    <row r="118" spans="1:11" ht="12.75">
      <c r="A118" s="88">
        <v>37367</v>
      </c>
      <c r="B118" s="1">
        <v>2002</v>
      </c>
      <c r="C118" s="1">
        <v>4</v>
      </c>
      <c r="D118" s="1">
        <v>21</v>
      </c>
      <c r="E118" s="89">
        <v>68.31709234294671</v>
      </c>
      <c r="F118" s="89">
        <v>45.232715532297185</v>
      </c>
      <c r="G118" s="89">
        <v>56.78068545826811</v>
      </c>
      <c r="H118" s="89">
        <v>9.017901074552631</v>
      </c>
      <c r="I118" s="89">
        <v>0.8705730390390569</v>
      </c>
      <c r="J118" s="89">
        <v>0.25846975800138616</v>
      </c>
      <c r="K118" s="2"/>
    </row>
    <row r="119" spans="1:11" ht="12.75">
      <c r="A119" s="88">
        <v>37368</v>
      </c>
      <c r="B119" s="1">
        <v>2002</v>
      </c>
      <c r="C119" s="1">
        <v>4</v>
      </c>
      <c r="D119" s="1">
        <v>22</v>
      </c>
      <c r="E119" s="89">
        <v>65.84162914147736</v>
      </c>
      <c r="F119" s="89">
        <v>44.82571391663008</v>
      </c>
      <c r="G119" s="89">
        <v>55.33945304969987</v>
      </c>
      <c r="H119" s="89">
        <v>10.32706314452561</v>
      </c>
      <c r="I119" s="89">
        <v>0.6979294744598534</v>
      </c>
      <c r="J119" s="89">
        <v>0.09544719218712513</v>
      </c>
      <c r="K119" s="2"/>
    </row>
    <row r="120" spans="1:11" ht="12.75">
      <c r="A120" s="88">
        <v>37369</v>
      </c>
      <c r="B120" s="1">
        <v>2002</v>
      </c>
      <c r="C120" s="1">
        <v>4</v>
      </c>
      <c r="D120" s="1">
        <v>23</v>
      </c>
      <c r="E120" s="89">
        <v>67.42151746092878</v>
      </c>
      <c r="F120" s="89">
        <v>45.01283849240579</v>
      </c>
      <c r="G120" s="89">
        <v>56.22295949731345</v>
      </c>
      <c r="H120" s="89">
        <v>9.54271143963781</v>
      </c>
      <c r="I120" s="89">
        <v>0.7334712209089759</v>
      </c>
      <c r="J120" s="89">
        <v>0.11077706823786637</v>
      </c>
      <c r="K120" s="2"/>
    </row>
    <row r="121" spans="1:11" ht="12.75">
      <c r="A121" s="88">
        <v>37370</v>
      </c>
      <c r="B121" s="1">
        <v>2002</v>
      </c>
      <c r="C121" s="1">
        <v>4</v>
      </c>
      <c r="D121" s="1">
        <v>24</v>
      </c>
      <c r="E121" s="89">
        <v>69.94141931651401</v>
      </c>
      <c r="F121" s="89">
        <v>45.33625087530467</v>
      </c>
      <c r="G121" s="89">
        <v>57.6446166165555</v>
      </c>
      <c r="H121" s="89">
        <v>8.219552702908828</v>
      </c>
      <c r="I121" s="89">
        <v>0.8740995377332552</v>
      </c>
      <c r="J121" s="89">
        <v>0.08993114576146305</v>
      </c>
      <c r="K121" s="2"/>
    </row>
    <row r="122" spans="1:11" ht="12.75">
      <c r="A122" s="88">
        <v>37371</v>
      </c>
      <c r="B122" s="1">
        <v>2002</v>
      </c>
      <c r="C122" s="1">
        <v>4</v>
      </c>
      <c r="D122" s="1">
        <v>25</v>
      </c>
      <c r="E122" s="89">
        <v>70.55915186686258</v>
      </c>
      <c r="F122" s="89">
        <v>46.602940885267344</v>
      </c>
      <c r="G122" s="89">
        <v>58.586827896711114</v>
      </c>
      <c r="H122" s="89">
        <v>7.76325585625559</v>
      </c>
      <c r="I122" s="89">
        <v>1.312901250744057</v>
      </c>
      <c r="J122" s="89">
        <v>0.07139919413171336</v>
      </c>
      <c r="K122" s="2"/>
    </row>
    <row r="123" spans="1:11" ht="12.75">
      <c r="A123" s="88">
        <v>37372</v>
      </c>
      <c r="B123" s="1">
        <v>2002</v>
      </c>
      <c r="C123" s="1">
        <v>4</v>
      </c>
      <c r="D123" s="1">
        <v>26</v>
      </c>
      <c r="E123" s="89">
        <v>70.79000511975337</v>
      </c>
      <c r="F123" s="89">
        <v>47.21660106444989</v>
      </c>
      <c r="G123" s="89">
        <v>59.00908461274778</v>
      </c>
      <c r="H123" s="89">
        <v>7.577727631050852</v>
      </c>
      <c r="I123" s="89">
        <v>1.7064419605589285</v>
      </c>
      <c r="J123" s="89">
        <v>0.06257401087956992</v>
      </c>
      <c r="K123" s="2"/>
    </row>
    <row r="124" spans="1:11" ht="12.75">
      <c r="A124" s="88">
        <v>37373</v>
      </c>
      <c r="B124" s="1">
        <v>2002</v>
      </c>
      <c r="C124" s="1">
        <v>4</v>
      </c>
      <c r="D124" s="1">
        <v>27</v>
      </c>
      <c r="E124" s="89">
        <v>70.91832776744893</v>
      </c>
      <c r="F124" s="89">
        <v>47.719896836749015</v>
      </c>
      <c r="G124" s="89">
        <v>59.32489382274514</v>
      </c>
      <c r="H124" s="89">
        <v>7.540006959974933</v>
      </c>
      <c r="I124" s="89">
        <v>1.925897043491323</v>
      </c>
      <c r="J124" s="89">
        <v>0.19999908671477584</v>
      </c>
      <c r="K124" s="2"/>
    </row>
    <row r="125" spans="1:11" ht="12.75">
      <c r="A125" s="88">
        <v>37374</v>
      </c>
      <c r="B125" s="1">
        <v>2002</v>
      </c>
      <c r="C125" s="1">
        <v>4</v>
      </c>
      <c r="D125" s="1">
        <v>28</v>
      </c>
      <c r="E125" s="89">
        <v>67.60954445113916</v>
      </c>
      <c r="F125" s="89">
        <v>46.068081370218934</v>
      </c>
      <c r="G125" s="89">
        <v>56.844594431325206</v>
      </c>
      <c r="H125" s="89">
        <v>9.39180378412861</v>
      </c>
      <c r="I125" s="89">
        <v>0.9650160507907768</v>
      </c>
      <c r="J125" s="89">
        <v>0.28104668831214746</v>
      </c>
      <c r="K125" s="2"/>
    </row>
    <row r="126" spans="1:11" ht="12.75">
      <c r="A126" s="88">
        <v>37375</v>
      </c>
      <c r="B126" s="1">
        <v>2002</v>
      </c>
      <c r="C126" s="1">
        <v>4</v>
      </c>
      <c r="D126" s="1">
        <v>29</v>
      </c>
      <c r="E126" s="89">
        <v>66.54514933036779</v>
      </c>
      <c r="F126" s="89">
        <v>45.697693970768</v>
      </c>
      <c r="G126" s="89">
        <v>56.127203171214056</v>
      </c>
      <c r="H126" s="89">
        <v>9.115541077252576</v>
      </c>
      <c r="I126" s="89">
        <v>0.24274424846663803</v>
      </c>
      <c r="J126" s="89">
        <v>0.15506643098665535</v>
      </c>
      <c r="K126" s="2"/>
    </row>
    <row r="127" spans="1:11" ht="12.75">
      <c r="A127" s="88">
        <v>37376</v>
      </c>
      <c r="B127" s="1">
        <v>2002</v>
      </c>
      <c r="C127" s="1">
        <v>4</v>
      </c>
      <c r="D127" s="1">
        <v>30</v>
      </c>
      <c r="E127" s="89">
        <v>67.19038587521588</v>
      </c>
      <c r="F127" s="89">
        <v>45.633704057189476</v>
      </c>
      <c r="G127" s="89">
        <v>56.41782648684883</v>
      </c>
      <c r="H127" s="89">
        <v>8.930043089143595</v>
      </c>
      <c r="I127" s="89">
        <v>0.4002053862628922</v>
      </c>
      <c r="J127" s="89">
        <v>0.14778013914753568</v>
      </c>
      <c r="K127" s="2"/>
    </row>
    <row r="128" spans="1:11" ht="12.75">
      <c r="A128" s="88">
        <v>37377</v>
      </c>
      <c r="B128" s="1">
        <v>2002</v>
      </c>
      <c r="C128" s="1">
        <v>5</v>
      </c>
      <c r="D128" s="1">
        <v>1</v>
      </c>
      <c r="E128" s="89">
        <v>67.0072234693576</v>
      </c>
      <c r="F128" s="89">
        <v>45.70129885259738</v>
      </c>
      <c r="G128" s="89">
        <v>56.36579633920876</v>
      </c>
      <c r="H128" s="89">
        <v>8.886438515055493</v>
      </c>
      <c r="I128" s="89">
        <v>0.48071104711757406</v>
      </c>
      <c r="J128" s="89">
        <v>0.18179202839154143</v>
      </c>
      <c r="K128" s="2"/>
    </row>
    <row r="129" spans="1:11" ht="12.75">
      <c r="A129" s="88">
        <v>37378</v>
      </c>
      <c r="B129" s="1">
        <v>2002</v>
      </c>
      <c r="C129" s="1">
        <v>5</v>
      </c>
      <c r="D129" s="1">
        <v>2</v>
      </c>
      <c r="E129" s="89">
        <v>68.5415618122484</v>
      </c>
      <c r="F129" s="89">
        <v>45.47101660067453</v>
      </c>
      <c r="G129" s="89">
        <v>57.021211250440814</v>
      </c>
      <c r="H129" s="89">
        <v>8.537868549049652</v>
      </c>
      <c r="I129" s="89">
        <v>0.3870101209926777</v>
      </c>
      <c r="J129" s="89">
        <v>0.1284459200539948</v>
      </c>
      <c r="K129" s="2"/>
    </row>
    <row r="130" spans="1:11" ht="12.75">
      <c r="A130" s="88">
        <v>37379</v>
      </c>
      <c r="B130" s="1">
        <v>2002</v>
      </c>
      <c r="C130" s="1">
        <v>5</v>
      </c>
      <c r="D130" s="1">
        <v>3</v>
      </c>
      <c r="E130" s="89">
        <v>68.48661468787444</v>
      </c>
      <c r="F130" s="89">
        <v>47.07718958723666</v>
      </c>
      <c r="G130" s="89">
        <v>57.796824181534916</v>
      </c>
      <c r="H130" s="89">
        <v>7.621477038689566</v>
      </c>
      <c r="I130" s="89">
        <v>0.39491120080196657</v>
      </c>
      <c r="J130" s="89">
        <v>0.13213496180844087</v>
      </c>
      <c r="K130" s="2"/>
    </row>
    <row r="131" spans="1:11" ht="12.75">
      <c r="A131" s="88">
        <v>37380</v>
      </c>
      <c r="B131" s="1">
        <v>2002</v>
      </c>
      <c r="C131" s="1">
        <v>5</v>
      </c>
      <c r="D131" s="1">
        <v>4</v>
      </c>
      <c r="E131" s="89">
        <v>69.03025756886402</v>
      </c>
      <c r="F131" s="89">
        <v>48.001140421060526</v>
      </c>
      <c r="G131" s="89">
        <v>58.530621038941625</v>
      </c>
      <c r="H131" s="89">
        <v>7.036504666508509</v>
      </c>
      <c r="I131" s="89">
        <v>0.5714198659459425</v>
      </c>
      <c r="J131" s="89">
        <v>0.18971553975499308</v>
      </c>
      <c r="K131" s="2"/>
    </row>
    <row r="132" spans="1:11" ht="12.75">
      <c r="A132" s="88">
        <v>37381</v>
      </c>
      <c r="B132" s="1">
        <v>2002</v>
      </c>
      <c r="C132" s="1">
        <v>5</v>
      </c>
      <c r="D132" s="1">
        <v>5</v>
      </c>
      <c r="E132" s="89">
        <v>71.46587942202723</v>
      </c>
      <c r="F132" s="89">
        <v>49.07388458349942</v>
      </c>
      <c r="G132" s="89">
        <v>60.28480404674268</v>
      </c>
      <c r="H132" s="89">
        <v>5.637160767410549</v>
      </c>
      <c r="I132" s="89">
        <v>0.9802072402353739</v>
      </c>
      <c r="J132" s="89">
        <v>0.15083258464361465</v>
      </c>
      <c r="K132" s="2"/>
    </row>
    <row r="133" spans="1:11" ht="12.75">
      <c r="A133" s="88">
        <v>37382</v>
      </c>
      <c r="B133" s="1">
        <v>2002</v>
      </c>
      <c r="C133" s="1">
        <v>5</v>
      </c>
      <c r="D133" s="1">
        <v>6</v>
      </c>
      <c r="E133" s="89">
        <v>72.85030370289323</v>
      </c>
      <c r="F133" s="89">
        <v>50.59322391693665</v>
      </c>
      <c r="G133" s="89">
        <v>61.7366858538943</v>
      </c>
      <c r="H133" s="89">
        <v>4.749805302523534</v>
      </c>
      <c r="I133" s="89">
        <v>1.565387429603346</v>
      </c>
      <c r="J133" s="89">
        <v>0.1680459641696136</v>
      </c>
      <c r="K133" s="2"/>
    </row>
    <row r="134" spans="1:11" ht="12.75">
      <c r="A134" s="88">
        <v>37383</v>
      </c>
      <c r="B134" s="1">
        <v>2002</v>
      </c>
      <c r="C134" s="1">
        <v>5</v>
      </c>
      <c r="D134" s="1">
        <v>7</v>
      </c>
      <c r="E134" s="89">
        <v>71.92286234320497</v>
      </c>
      <c r="F134" s="89">
        <v>50.728051982229054</v>
      </c>
      <c r="G134" s="89">
        <v>61.34037920669638</v>
      </c>
      <c r="H134" s="89">
        <v>5.0381828240688655</v>
      </c>
      <c r="I134" s="89">
        <v>1.3815265167536188</v>
      </c>
      <c r="J134" s="89">
        <v>0.252277711944204</v>
      </c>
      <c r="K134" s="2"/>
    </row>
    <row r="135" spans="1:11" ht="12.75">
      <c r="A135" s="88">
        <v>37384</v>
      </c>
      <c r="B135" s="1">
        <v>2002</v>
      </c>
      <c r="C135" s="1">
        <v>5</v>
      </c>
      <c r="D135" s="1">
        <v>8</v>
      </c>
      <c r="E135" s="89">
        <v>72.5146235328495</v>
      </c>
      <c r="F135" s="89">
        <v>50.84365795996574</v>
      </c>
      <c r="G135" s="89">
        <v>61.69406279038697</v>
      </c>
      <c r="H135" s="89">
        <v>4.697160943521925</v>
      </c>
      <c r="I135" s="89">
        <v>1.6275069616026285</v>
      </c>
      <c r="J135" s="89">
        <v>0.16580067138535465</v>
      </c>
      <c r="K135" s="2"/>
    </row>
    <row r="136" spans="1:11" ht="12.75">
      <c r="A136" s="88">
        <v>37385</v>
      </c>
      <c r="B136" s="1">
        <v>2002</v>
      </c>
      <c r="C136" s="1">
        <v>5</v>
      </c>
      <c r="D136" s="1">
        <v>9</v>
      </c>
      <c r="E136" s="89">
        <v>73.42272660135967</v>
      </c>
      <c r="F136" s="89">
        <v>50.783580803010445</v>
      </c>
      <c r="G136" s="89">
        <v>62.11807574616441</v>
      </c>
      <c r="H136" s="89">
        <v>4.636398340759736</v>
      </c>
      <c r="I136" s="89">
        <v>1.8976282506277484</v>
      </c>
      <c r="J136" s="89">
        <v>0.09556682051882738</v>
      </c>
      <c r="K136" s="2"/>
    </row>
    <row r="137" spans="1:11" ht="12.75">
      <c r="A137" s="88">
        <v>37386</v>
      </c>
      <c r="B137" s="1">
        <v>2002</v>
      </c>
      <c r="C137" s="1">
        <v>5</v>
      </c>
      <c r="D137" s="1">
        <v>10</v>
      </c>
      <c r="E137" s="89">
        <v>73.38851419688768</v>
      </c>
      <c r="F137" s="89">
        <v>49.965278285805724</v>
      </c>
      <c r="G137" s="89">
        <v>61.691818285326065</v>
      </c>
      <c r="H137" s="89">
        <v>4.969448176457963</v>
      </c>
      <c r="I137" s="89">
        <v>1.4877414400238675</v>
      </c>
      <c r="J137" s="89">
        <v>0.10668458673587189</v>
      </c>
      <c r="K137" s="2"/>
    </row>
    <row r="138" spans="1:11" ht="12.75">
      <c r="A138" s="88">
        <v>37387</v>
      </c>
      <c r="B138" s="1">
        <v>2002</v>
      </c>
      <c r="C138" s="1">
        <v>5</v>
      </c>
      <c r="D138" s="1">
        <v>11</v>
      </c>
      <c r="E138" s="89">
        <v>73.8396976076956</v>
      </c>
      <c r="F138" s="89">
        <v>50.755270860950134</v>
      </c>
      <c r="G138" s="89">
        <v>62.31240627830223</v>
      </c>
      <c r="H138" s="89">
        <v>4.325658443076604</v>
      </c>
      <c r="I138" s="89">
        <v>1.5358505193220273</v>
      </c>
      <c r="J138" s="89">
        <v>0.1296979410272362</v>
      </c>
      <c r="K138" s="2"/>
    </row>
    <row r="139" spans="1:11" ht="12.75">
      <c r="A139" s="88">
        <v>37388</v>
      </c>
      <c r="B139" s="1">
        <v>2002</v>
      </c>
      <c r="C139" s="1">
        <v>5</v>
      </c>
      <c r="D139" s="1">
        <v>12</v>
      </c>
      <c r="E139" s="89">
        <v>74.13173961173163</v>
      </c>
      <c r="F139" s="89">
        <v>50.54523479878384</v>
      </c>
      <c r="G139" s="89">
        <v>62.353409249237096</v>
      </c>
      <c r="H139" s="89">
        <v>4.102992413837056</v>
      </c>
      <c r="I139" s="89">
        <v>1.6683514827313028</v>
      </c>
      <c r="J139" s="89">
        <v>0.20798295267686923</v>
      </c>
      <c r="K139" s="2"/>
    </row>
    <row r="140" spans="1:11" ht="12.75">
      <c r="A140" s="88">
        <v>37389</v>
      </c>
      <c r="B140" s="1">
        <v>2002</v>
      </c>
      <c r="C140" s="1">
        <v>5</v>
      </c>
      <c r="D140" s="1">
        <v>13</v>
      </c>
      <c r="E140" s="89">
        <v>73.4415512738504</v>
      </c>
      <c r="F140" s="89">
        <v>51.16011743213262</v>
      </c>
      <c r="G140" s="89">
        <v>62.315756396970876</v>
      </c>
      <c r="H140" s="89">
        <v>4.398457037752654</v>
      </c>
      <c r="I140" s="89">
        <v>1.6110514569582028</v>
      </c>
      <c r="J140" s="89">
        <v>0.1849076434336489</v>
      </c>
      <c r="K140" s="2"/>
    </row>
    <row r="141" spans="1:11" ht="12.75">
      <c r="A141" s="88">
        <v>37390</v>
      </c>
      <c r="B141" s="1">
        <v>2002</v>
      </c>
      <c r="C141" s="1">
        <v>5</v>
      </c>
      <c r="D141" s="1">
        <v>14</v>
      </c>
      <c r="E141" s="89">
        <v>74.58459101767303</v>
      </c>
      <c r="F141" s="89">
        <v>51.91687019602188</v>
      </c>
      <c r="G141" s="89">
        <v>63.26565265082682</v>
      </c>
      <c r="H141" s="89">
        <v>3.7727328061903593</v>
      </c>
      <c r="I141" s="89">
        <v>1.882900233033774</v>
      </c>
      <c r="J141" s="89">
        <v>0.1938252332289745</v>
      </c>
      <c r="K141" s="2"/>
    </row>
    <row r="142" spans="1:11" ht="12.75">
      <c r="A142" s="88">
        <v>37391</v>
      </c>
      <c r="B142" s="1">
        <v>2002</v>
      </c>
      <c r="C142" s="1">
        <v>5</v>
      </c>
      <c r="D142" s="1">
        <v>15</v>
      </c>
      <c r="E142" s="89">
        <v>73.23014541847164</v>
      </c>
      <c r="F142" s="89">
        <v>50.00945364540994</v>
      </c>
      <c r="G142" s="89">
        <v>61.63472157592015</v>
      </c>
      <c r="H142" s="89">
        <v>4.947599112360242</v>
      </c>
      <c r="I142" s="89">
        <v>1.6465925466719962</v>
      </c>
      <c r="J142" s="89">
        <v>0.21566713955656924</v>
      </c>
      <c r="K142" s="2"/>
    </row>
    <row r="143" spans="1:11" ht="12.75">
      <c r="A143" s="88">
        <v>37392</v>
      </c>
      <c r="B143" s="1">
        <v>2002</v>
      </c>
      <c r="C143" s="1">
        <v>5</v>
      </c>
      <c r="D143" s="1">
        <v>16</v>
      </c>
      <c r="E143" s="89">
        <v>74.52788414627359</v>
      </c>
      <c r="F143" s="89">
        <v>51.50094920786757</v>
      </c>
      <c r="G143" s="89">
        <v>63.02933872104994</v>
      </c>
      <c r="H143" s="89">
        <v>3.937299898492605</v>
      </c>
      <c r="I143" s="89">
        <v>2.133203019293983</v>
      </c>
      <c r="J143" s="89">
        <v>0.19715628507239136</v>
      </c>
      <c r="K143" s="2"/>
    </row>
    <row r="144" spans="1:11" ht="12.75">
      <c r="A144" s="88">
        <v>37393</v>
      </c>
      <c r="B144" s="1">
        <v>2002</v>
      </c>
      <c r="C144" s="1">
        <v>5</v>
      </c>
      <c r="D144" s="1">
        <v>17</v>
      </c>
      <c r="E144" s="89">
        <v>76.38678786832988</v>
      </c>
      <c r="F144" s="89">
        <v>53.643923934572335</v>
      </c>
      <c r="G144" s="89">
        <v>65.03027794543047</v>
      </c>
      <c r="H144" s="89">
        <v>2.85242070673367</v>
      </c>
      <c r="I144" s="89">
        <v>3.3073956067533743</v>
      </c>
      <c r="J144" s="89">
        <v>0.308301956152213</v>
      </c>
      <c r="K144" s="2"/>
    </row>
    <row r="145" spans="1:11" ht="12.75">
      <c r="A145" s="88">
        <v>37394</v>
      </c>
      <c r="B145" s="1">
        <v>2002</v>
      </c>
      <c r="C145" s="1">
        <v>5</v>
      </c>
      <c r="D145" s="1">
        <v>18</v>
      </c>
      <c r="E145" s="89">
        <v>76.24025480274133</v>
      </c>
      <c r="F145" s="89">
        <v>55.259164542576684</v>
      </c>
      <c r="G145" s="89">
        <v>65.76463171663836</v>
      </c>
      <c r="H145" s="89">
        <v>2.628324111074363</v>
      </c>
      <c r="I145" s="89">
        <v>3.5244582421836883</v>
      </c>
      <c r="J145" s="89">
        <v>0.3060705855589832</v>
      </c>
      <c r="K145" s="2"/>
    </row>
    <row r="146" spans="1:11" ht="12.75">
      <c r="A146" s="88">
        <v>37395</v>
      </c>
      <c r="B146" s="1">
        <v>2002</v>
      </c>
      <c r="C146" s="1">
        <v>5</v>
      </c>
      <c r="D146" s="1">
        <v>19</v>
      </c>
      <c r="E146" s="89">
        <v>77.34612636134227</v>
      </c>
      <c r="F146" s="89">
        <v>54.96306279029092</v>
      </c>
      <c r="G146" s="89">
        <v>66.16951661979596</v>
      </c>
      <c r="H146" s="89">
        <v>2.7163808452152742</v>
      </c>
      <c r="I146" s="89">
        <v>3.9466296272423422</v>
      </c>
      <c r="J146" s="89">
        <v>0.13851494035944334</v>
      </c>
      <c r="K146" s="2"/>
    </row>
    <row r="147" spans="1:11" ht="12.75">
      <c r="A147" s="88">
        <v>37396</v>
      </c>
      <c r="B147" s="1">
        <v>2002</v>
      </c>
      <c r="C147" s="1">
        <v>5</v>
      </c>
      <c r="D147" s="1">
        <v>20</v>
      </c>
      <c r="E147" s="89">
        <v>76.93256627212489</v>
      </c>
      <c r="F147" s="89">
        <v>55.171726478412566</v>
      </c>
      <c r="G147" s="89">
        <v>66.06706841924809</v>
      </c>
      <c r="H147" s="89">
        <v>2.713347328317319</v>
      </c>
      <c r="I147" s="89">
        <v>3.7396702431364828</v>
      </c>
      <c r="J147" s="89">
        <v>0.05764993978310932</v>
      </c>
      <c r="K147" s="2"/>
    </row>
    <row r="148" spans="1:11" ht="12.75">
      <c r="A148" s="88">
        <v>37397</v>
      </c>
      <c r="B148" s="1">
        <v>2002</v>
      </c>
      <c r="C148" s="1">
        <v>5</v>
      </c>
      <c r="D148" s="1">
        <v>21</v>
      </c>
      <c r="E148" s="89">
        <v>77.00636913823827</v>
      </c>
      <c r="F148" s="89">
        <v>55.734398480122536</v>
      </c>
      <c r="G148" s="89">
        <v>66.38530585315976</v>
      </c>
      <c r="H148" s="89">
        <v>2.0783275845243616</v>
      </c>
      <c r="I148" s="89">
        <v>3.2644150417430393</v>
      </c>
      <c r="J148" s="89">
        <v>0.06840861920540084</v>
      </c>
      <c r="K148" s="2"/>
    </row>
    <row r="149" spans="1:11" ht="12.75">
      <c r="A149" s="88">
        <v>37398</v>
      </c>
      <c r="B149" s="1">
        <v>2002</v>
      </c>
      <c r="C149" s="1">
        <v>5</v>
      </c>
      <c r="D149" s="1">
        <v>22</v>
      </c>
      <c r="E149" s="89">
        <v>76.48013368892035</v>
      </c>
      <c r="F149" s="89">
        <v>55.847137269136525</v>
      </c>
      <c r="G149" s="89">
        <v>66.1785575230078</v>
      </c>
      <c r="H149" s="89">
        <v>1.590966696741153</v>
      </c>
      <c r="I149" s="89">
        <v>2.9277712857254334</v>
      </c>
      <c r="J149" s="89">
        <v>0.1559611587551924</v>
      </c>
      <c r="K149" s="2"/>
    </row>
    <row r="150" spans="1:11" ht="12.75">
      <c r="A150" s="88">
        <v>37399</v>
      </c>
      <c r="B150" s="1">
        <v>2002</v>
      </c>
      <c r="C150" s="1">
        <v>5</v>
      </c>
      <c r="D150" s="1">
        <v>23</v>
      </c>
      <c r="E150" s="89">
        <v>77.52714344744379</v>
      </c>
      <c r="F150" s="89">
        <v>55.989498750415066</v>
      </c>
      <c r="G150" s="89">
        <v>66.7732431429088</v>
      </c>
      <c r="H150" s="89">
        <v>1.2291963956277376</v>
      </c>
      <c r="I150" s="89">
        <v>3.1095733242967922</v>
      </c>
      <c r="J150" s="89">
        <v>0.11753960137032599</v>
      </c>
      <c r="K150" s="2"/>
    </row>
    <row r="151" spans="1:11" ht="12.75">
      <c r="A151" s="88">
        <v>37400</v>
      </c>
      <c r="B151" s="1">
        <v>2002</v>
      </c>
      <c r="C151" s="1">
        <v>5</v>
      </c>
      <c r="D151" s="1">
        <v>24</v>
      </c>
      <c r="E151" s="89">
        <v>77.91514396758073</v>
      </c>
      <c r="F151" s="89">
        <v>56.37173389003313</v>
      </c>
      <c r="G151" s="89">
        <v>67.1583609727863</v>
      </c>
      <c r="H151" s="89">
        <v>1.3448854709299845</v>
      </c>
      <c r="I151" s="89">
        <v>3.43235087078163</v>
      </c>
      <c r="J151" s="89">
        <v>0.14273298774361226</v>
      </c>
      <c r="K151" s="2"/>
    </row>
    <row r="152" spans="1:11" ht="12.75">
      <c r="A152" s="88">
        <v>37401</v>
      </c>
      <c r="B152" s="1">
        <v>2002</v>
      </c>
      <c r="C152" s="1">
        <v>5</v>
      </c>
      <c r="D152" s="1">
        <v>25</v>
      </c>
      <c r="E152" s="89">
        <v>77.05966808694622</v>
      </c>
      <c r="F152" s="89">
        <v>56.945966961014946</v>
      </c>
      <c r="G152" s="89">
        <v>67.01773956795995</v>
      </c>
      <c r="H152" s="89">
        <v>1.7546542393621074</v>
      </c>
      <c r="I152" s="89">
        <v>3.645868289920439</v>
      </c>
      <c r="J152" s="89">
        <v>0.1609200162442781</v>
      </c>
      <c r="K152" s="2"/>
    </row>
    <row r="153" spans="1:11" ht="12.75">
      <c r="A153" s="88">
        <v>37402</v>
      </c>
      <c r="B153" s="1">
        <v>2002</v>
      </c>
      <c r="C153" s="1">
        <v>5</v>
      </c>
      <c r="D153" s="1">
        <v>26</v>
      </c>
      <c r="E153" s="89">
        <v>76.46680954732003</v>
      </c>
      <c r="F153" s="89">
        <v>55.599452325215026</v>
      </c>
      <c r="G153" s="89">
        <v>66.0480529802469</v>
      </c>
      <c r="H153" s="89">
        <v>2.4687456714892475</v>
      </c>
      <c r="I153" s="89">
        <v>3.4805840671334005</v>
      </c>
      <c r="J153" s="89">
        <v>0.2760104278716345</v>
      </c>
      <c r="K153" s="2"/>
    </row>
    <row r="154" spans="1:11" ht="12.75">
      <c r="A154" s="88">
        <v>37403</v>
      </c>
      <c r="B154" s="1">
        <v>2002</v>
      </c>
      <c r="C154" s="1">
        <v>5</v>
      </c>
      <c r="D154" s="1">
        <v>27</v>
      </c>
      <c r="E154" s="89">
        <v>75.74713275353413</v>
      </c>
      <c r="F154" s="89">
        <v>54.49580130798665</v>
      </c>
      <c r="G154" s="89">
        <v>65.13638907473975</v>
      </c>
      <c r="H154" s="89">
        <v>2.7760271035300397</v>
      </c>
      <c r="I154" s="89">
        <v>2.928751193274646</v>
      </c>
      <c r="J154" s="89">
        <v>0.26120154721976074</v>
      </c>
      <c r="K154" s="2"/>
    </row>
    <row r="155" spans="1:11" ht="12.75">
      <c r="A155" s="88">
        <v>37404</v>
      </c>
      <c r="B155" s="1">
        <v>2002</v>
      </c>
      <c r="C155" s="1">
        <v>5</v>
      </c>
      <c r="D155" s="1">
        <v>28</v>
      </c>
      <c r="E155" s="89">
        <v>76.3462229771103</v>
      </c>
      <c r="F155" s="89">
        <v>56.72408388660856</v>
      </c>
      <c r="G155" s="89">
        <v>66.5500754758388</v>
      </c>
      <c r="H155" s="89">
        <v>2.157268004402272</v>
      </c>
      <c r="I155" s="89">
        <v>3.661547266782936</v>
      </c>
      <c r="J155" s="89">
        <v>0.12241438225340633</v>
      </c>
      <c r="K155" s="2"/>
    </row>
    <row r="156" spans="1:11" ht="12.75">
      <c r="A156" s="88">
        <v>37405</v>
      </c>
      <c r="B156" s="1">
        <v>2002</v>
      </c>
      <c r="C156" s="1">
        <v>5</v>
      </c>
      <c r="D156" s="1">
        <v>29</v>
      </c>
      <c r="E156" s="89">
        <v>77.34150931878402</v>
      </c>
      <c r="F156" s="89">
        <v>56.85764532579968</v>
      </c>
      <c r="G156" s="89">
        <v>67.11449936627122</v>
      </c>
      <c r="H156" s="89">
        <v>2.053125515826216</v>
      </c>
      <c r="I156" s="89">
        <v>4.264300019401069</v>
      </c>
      <c r="J156" s="89">
        <v>0.08647508420814021</v>
      </c>
      <c r="K156" s="2"/>
    </row>
    <row r="157" spans="1:11" ht="12.75">
      <c r="A157" s="88">
        <v>37406</v>
      </c>
      <c r="B157" s="1">
        <v>2002</v>
      </c>
      <c r="C157" s="1">
        <v>5</v>
      </c>
      <c r="D157" s="1">
        <v>30</v>
      </c>
      <c r="E157" s="89">
        <v>78.34722331427284</v>
      </c>
      <c r="F157" s="89">
        <v>57.85171735285475</v>
      </c>
      <c r="G157" s="89">
        <v>68.11439237754317</v>
      </c>
      <c r="H157" s="89">
        <v>1.621399296884405</v>
      </c>
      <c r="I157" s="89">
        <v>4.8610123350969126</v>
      </c>
      <c r="J157" s="89">
        <v>0.17147107106872123</v>
      </c>
      <c r="K157" s="2"/>
    </row>
    <row r="158" spans="1:11" ht="12.75">
      <c r="A158" s="88">
        <v>37407</v>
      </c>
      <c r="B158" s="1">
        <v>2002</v>
      </c>
      <c r="C158" s="1">
        <v>5</v>
      </c>
      <c r="D158" s="1">
        <v>31</v>
      </c>
      <c r="E158" s="89">
        <v>78.48510556281295</v>
      </c>
      <c r="F158" s="89">
        <v>56.935647602887755</v>
      </c>
      <c r="G158" s="89">
        <v>67.72529862682971</v>
      </c>
      <c r="H158" s="89">
        <v>1.8225741227964423</v>
      </c>
      <c r="I158" s="89">
        <v>4.432081248107936</v>
      </c>
      <c r="J158" s="89">
        <v>0.14325386811870255</v>
      </c>
      <c r="K158" s="2"/>
    </row>
    <row r="159" spans="1:11" ht="12.75">
      <c r="A159" s="88">
        <v>37408</v>
      </c>
      <c r="B159" s="1">
        <v>2002</v>
      </c>
      <c r="C159" s="1">
        <v>6</v>
      </c>
      <c r="D159" s="1">
        <v>1</v>
      </c>
      <c r="E159" s="89">
        <v>77.92208336726146</v>
      </c>
      <c r="F159" s="89">
        <v>56.41449676542641</v>
      </c>
      <c r="G159" s="89">
        <v>67.1613878590376</v>
      </c>
      <c r="H159" s="89">
        <v>2.0358181022876427</v>
      </c>
      <c r="I159" s="89">
        <v>4.524739901749705</v>
      </c>
      <c r="J159" s="89">
        <v>0.1779054508286437</v>
      </c>
      <c r="K159" s="2"/>
    </row>
    <row r="160" spans="1:11" ht="12.75">
      <c r="A160" s="88">
        <v>37409</v>
      </c>
      <c r="B160" s="1">
        <v>2002</v>
      </c>
      <c r="C160" s="1">
        <v>6</v>
      </c>
      <c r="D160" s="1">
        <v>2</v>
      </c>
      <c r="E160" s="89">
        <v>78.80329880312254</v>
      </c>
      <c r="F160" s="89">
        <v>57.788369287964954</v>
      </c>
      <c r="G160" s="89">
        <v>68.281514710247</v>
      </c>
      <c r="H160" s="89">
        <v>0.9726986984334017</v>
      </c>
      <c r="I160" s="89">
        <v>4.288127834572629</v>
      </c>
      <c r="J160" s="89">
        <v>0.09506771390265847</v>
      </c>
      <c r="K160" s="2"/>
    </row>
    <row r="161" spans="1:11" ht="12.75">
      <c r="A161" s="88">
        <v>37410</v>
      </c>
      <c r="B161" s="1">
        <v>2002</v>
      </c>
      <c r="C161" s="1">
        <v>6</v>
      </c>
      <c r="D161" s="1">
        <v>3</v>
      </c>
      <c r="E161" s="89">
        <v>78.71517847281572</v>
      </c>
      <c r="F161" s="89">
        <v>58.49393653998421</v>
      </c>
      <c r="G161" s="89">
        <v>68.59023817110321</v>
      </c>
      <c r="H161" s="89">
        <v>0.42290639586458</v>
      </c>
      <c r="I161" s="89">
        <v>3.646095139730555</v>
      </c>
      <c r="J161" s="89">
        <v>0.1682609681550773</v>
      </c>
      <c r="K161" s="2"/>
    </row>
    <row r="162" spans="1:11" ht="12.75">
      <c r="A162" s="88">
        <v>37411</v>
      </c>
      <c r="B162" s="1">
        <v>2002</v>
      </c>
      <c r="C162" s="1">
        <v>6</v>
      </c>
      <c r="D162" s="1">
        <v>4</v>
      </c>
      <c r="E162" s="89">
        <v>78.57634042301163</v>
      </c>
      <c r="F162" s="89">
        <v>57.988468947791425</v>
      </c>
      <c r="G162" s="89">
        <v>68.26808535010477</v>
      </c>
      <c r="H162" s="89">
        <v>0.9542156950329901</v>
      </c>
      <c r="I162" s="89">
        <v>4.417016493502755</v>
      </c>
      <c r="J162" s="89">
        <v>0.15850176878086208</v>
      </c>
      <c r="K162" s="2"/>
    </row>
    <row r="163" spans="1:11" ht="12.75">
      <c r="A163" s="88">
        <v>37412</v>
      </c>
      <c r="B163" s="1">
        <v>2002</v>
      </c>
      <c r="C163" s="1">
        <v>6</v>
      </c>
      <c r="D163" s="1">
        <v>5</v>
      </c>
      <c r="E163" s="89">
        <v>78.82466620741089</v>
      </c>
      <c r="F163" s="89">
        <v>58.32693575481565</v>
      </c>
      <c r="G163" s="89">
        <v>68.56148164581651</v>
      </c>
      <c r="H163" s="89">
        <v>1.6566471813838617</v>
      </c>
      <c r="I163" s="89">
        <v>5.481094297651344</v>
      </c>
      <c r="J163" s="89">
        <v>0.14780177750825294</v>
      </c>
      <c r="K163" s="2"/>
    </row>
    <row r="164" spans="1:11" ht="12.75">
      <c r="A164" s="88">
        <v>37413</v>
      </c>
      <c r="B164" s="1">
        <v>2002</v>
      </c>
      <c r="C164" s="1">
        <v>6</v>
      </c>
      <c r="D164" s="1">
        <v>6</v>
      </c>
      <c r="E164" s="89">
        <v>80.24921180724095</v>
      </c>
      <c r="F164" s="89">
        <v>59.35818705143566</v>
      </c>
      <c r="G164" s="89">
        <v>69.78938009404155</v>
      </c>
      <c r="H164" s="89">
        <v>0.9302786239929379</v>
      </c>
      <c r="I164" s="89">
        <v>6.173909618265146</v>
      </c>
      <c r="J164" s="89">
        <v>0.12596724752860258</v>
      </c>
      <c r="K164" s="2"/>
    </row>
    <row r="165" spans="1:11" ht="12.75">
      <c r="A165" s="88">
        <v>37414</v>
      </c>
      <c r="B165" s="1">
        <v>2002</v>
      </c>
      <c r="C165" s="1">
        <v>6</v>
      </c>
      <c r="D165" s="1">
        <v>7</v>
      </c>
      <c r="E165" s="89">
        <v>81.41534066819068</v>
      </c>
      <c r="F165" s="89">
        <v>59.75110445388765</v>
      </c>
      <c r="G165" s="89">
        <v>70.56890322574242</v>
      </c>
      <c r="H165" s="89">
        <v>0.6333318625898783</v>
      </c>
      <c r="I165" s="89">
        <v>5.943070061982986</v>
      </c>
      <c r="J165" s="89">
        <v>0.1939646656881689</v>
      </c>
      <c r="K165" s="2"/>
    </row>
    <row r="166" spans="1:11" ht="12.75">
      <c r="A166" s="88">
        <v>37415</v>
      </c>
      <c r="B166" s="1">
        <v>2002</v>
      </c>
      <c r="C166" s="1">
        <v>6</v>
      </c>
      <c r="D166" s="1">
        <v>8</v>
      </c>
      <c r="E166" s="89">
        <v>82.49386983209038</v>
      </c>
      <c r="F166" s="89">
        <v>61.11917211536585</v>
      </c>
      <c r="G166" s="89">
        <v>71.79220163843137</v>
      </c>
      <c r="H166" s="89">
        <v>0.26948863457765826</v>
      </c>
      <c r="I166" s="89">
        <v>7.307489465737965</v>
      </c>
      <c r="J166" s="89">
        <v>0.19275546381496622</v>
      </c>
      <c r="K166" s="2"/>
    </row>
    <row r="167" spans="1:11" ht="12.75">
      <c r="A167" s="88">
        <v>37416</v>
      </c>
      <c r="B167" s="1">
        <v>2002</v>
      </c>
      <c r="C167" s="1">
        <v>6</v>
      </c>
      <c r="D167" s="1">
        <v>9</v>
      </c>
      <c r="E167" s="89">
        <v>82.03758763993156</v>
      </c>
      <c r="F167" s="89">
        <v>61.11068862226908</v>
      </c>
      <c r="G167" s="89">
        <v>71.55981879580357</v>
      </c>
      <c r="H167" s="89">
        <v>0.3388235541301421</v>
      </c>
      <c r="I167" s="89">
        <v>6.687861196559819</v>
      </c>
      <c r="J167" s="89">
        <v>0.28436706819898105</v>
      </c>
      <c r="K167" s="2"/>
    </row>
    <row r="168" spans="1:11" ht="12.75">
      <c r="A168" s="88">
        <v>37417</v>
      </c>
      <c r="B168" s="1">
        <v>2002</v>
      </c>
      <c r="C168" s="1">
        <v>6</v>
      </c>
      <c r="D168" s="1">
        <v>10</v>
      </c>
      <c r="E168" s="89">
        <v>81.1435680236219</v>
      </c>
      <c r="F168" s="89">
        <v>60.355036649471046</v>
      </c>
      <c r="G168" s="89">
        <v>70.7349830012497</v>
      </c>
      <c r="H168" s="89">
        <v>0.337328952867056</v>
      </c>
      <c r="I168" s="89">
        <v>5.7947088341553945</v>
      </c>
      <c r="J168" s="89">
        <v>0.11481530884242731</v>
      </c>
      <c r="K168" s="2"/>
    </row>
    <row r="169" spans="1:11" ht="12.75">
      <c r="A169" s="88">
        <v>37418</v>
      </c>
      <c r="B169" s="1">
        <v>2002</v>
      </c>
      <c r="C169" s="1">
        <v>6</v>
      </c>
      <c r="D169" s="1">
        <v>11</v>
      </c>
      <c r="E169" s="89">
        <v>80.66423036441681</v>
      </c>
      <c r="F169" s="89">
        <v>60.88138625098064</v>
      </c>
      <c r="G169" s="89">
        <v>70.75848897240198</v>
      </c>
      <c r="H169" s="89">
        <v>0.22847445687545231</v>
      </c>
      <c r="I169" s="89">
        <v>6.004303349026778</v>
      </c>
      <c r="J169" s="89">
        <v>0.11448465029155222</v>
      </c>
      <c r="K169" s="2"/>
    </row>
    <row r="170" spans="1:11" ht="12.75">
      <c r="A170" s="88">
        <v>37419</v>
      </c>
      <c r="B170" s="1">
        <v>2002</v>
      </c>
      <c r="C170" s="1">
        <v>6</v>
      </c>
      <c r="D170" s="1">
        <v>12</v>
      </c>
      <c r="E170" s="89">
        <v>81.15917590389509</v>
      </c>
      <c r="F170" s="89">
        <v>61.30460431045294</v>
      </c>
      <c r="G170" s="89">
        <v>71.21757077187726</v>
      </c>
      <c r="H170" s="89">
        <v>0.6157692517671257</v>
      </c>
      <c r="I170" s="89">
        <v>7.5377809707303856</v>
      </c>
      <c r="J170" s="89">
        <v>0.14224622181604862</v>
      </c>
      <c r="K170" s="2"/>
    </row>
    <row r="171" spans="1:11" ht="12.75">
      <c r="A171" s="88">
        <v>37420</v>
      </c>
      <c r="B171" s="1">
        <v>2002</v>
      </c>
      <c r="C171" s="1">
        <v>6</v>
      </c>
      <c r="D171" s="1">
        <v>13</v>
      </c>
      <c r="E171" s="89">
        <v>83.4316173810443</v>
      </c>
      <c r="F171" s="89">
        <v>61.78746976869458</v>
      </c>
      <c r="G171" s="89">
        <v>72.59522423957269</v>
      </c>
      <c r="H171" s="89">
        <v>0.3948490279361848</v>
      </c>
      <c r="I171" s="89">
        <v>9.025764904057564</v>
      </c>
      <c r="J171" s="89">
        <v>0.09105621587781973</v>
      </c>
      <c r="K171" s="2"/>
    </row>
    <row r="172" spans="1:11" ht="12.75">
      <c r="A172" s="88">
        <v>37421</v>
      </c>
      <c r="B172" s="1">
        <v>2002</v>
      </c>
      <c r="C172" s="1">
        <v>6</v>
      </c>
      <c r="D172" s="1">
        <v>14</v>
      </c>
      <c r="E172" s="89">
        <v>84.67952844556808</v>
      </c>
      <c r="F172" s="89">
        <v>64.33827990183573</v>
      </c>
      <c r="G172" s="89">
        <v>74.49458483840517</v>
      </c>
      <c r="H172" s="89">
        <v>0.11674475669204817</v>
      </c>
      <c r="I172" s="89">
        <v>9.708024690622747</v>
      </c>
      <c r="J172" s="89">
        <v>0.14085698077070968</v>
      </c>
      <c r="K172" s="2"/>
    </row>
    <row r="173" spans="1:11" ht="12.75">
      <c r="A173" s="88">
        <v>37422</v>
      </c>
      <c r="B173" s="1">
        <v>2002</v>
      </c>
      <c r="C173" s="1">
        <v>6</v>
      </c>
      <c r="D173" s="1">
        <v>15</v>
      </c>
      <c r="E173" s="89">
        <v>84.88278227934464</v>
      </c>
      <c r="F173" s="89">
        <v>64.17354737034711</v>
      </c>
      <c r="G173" s="89">
        <v>74.51384548954911</v>
      </c>
      <c r="H173" s="89">
        <v>0.11797293832042745</v>
      </c>
      <c r="I173" s="89">
        <v>8.945423780912495</v>
      </c>
      <c r="J173" s="89">
        <v>0.14405779203915509</v>
      </c>
      <c r="K173" s="2"/>
    </row>
    <row r="174" spans="1:11" ht="12.75">
      <c r="A174" s="88">
        <v>37423</v>
      </c>
      <c r="B174" s="1">
        <v>2002</v>
      </c>
      <c r="C174" s="1">
        <v>6</v>
      </c>
      <c r="D174" s="1">
        <v>16</v>
      </c>
      <c r="E174" s="89">
        <v>84.05585427364298</v>
      </c>
      <c r="F174" s="89">
        <v>62.36240274150551</v>
      </c>
      <c r="G174" s="89">
        <v>73.1948091722775</v>
      </c>
      <c r="H174" s="89">
        <v>0.33178894020774363</v>
      </c>
      <c r="I174" s="89">
        <v>8.302162012731443</v>
      </c>
      <c r="J174" s="89">
        <v>0.18456127777643822</v>
      </c>
      <c r="K174" s="2"/>
    </row>
    <row r="175" spans="1:11" ht="12.75">
      <c r="A175" s="88">
        <v>37424</v>
      </c>
      <c r="B175" s="1">
        <v>2002</v>
      </c>
      <c r="C175" s="1">
        <v>6</v>
      </c>
      <c r="D175" s="1">
        <v>17</v>
      </c>
      <c r="E175" s="89">
        <v>84.11510501836194</v>
      </c>
      <c r="F175" s="89">
        <v>62.215730476418315</v>
      </c>
      <c r="G175" s="89">
        <v>73.15109841209338</v>
      </c>
      <c r="H175" s="89">
        <v>0.5449489524633878</v>
      </c>
      <c r="I175" s="89">
        <v>8.61469059131166</v>
      </c>
      <c r="J175" s="89">
        <v>0.17018820911645133</v>
      </c>
      <c r="K175" s="2"/>
    </row>
    <row r="176" spans="1:11" ht="12.75">
      <c r="A176" s="88">
        <v>37425</v>
      </c>
      <c r="B176" s="1">
        <v>2002</v>
      </c>
      <c r="C176" s="1">
        <v>6</v>
      </c>
      <c r="D176" s="1">
        <v>18</v>
      </c>
      <c r="E176" s="89">
        <v>84.82970994755286</v>
      </c>
      <c r="F176" s="89">
        <v>63.27276537820276</v>
      </c>
      <c r="G176" s="89">
        <v>74.03691832758106</v>
      </c>
      <c r="H176" s="89">
        <v>0.24106627576985717</v>
      </c>
      <c r="I176" s="89">
        <v>9.329698836739535</v>
      </c>
      <c r="J176" s="89">
        <v>0.09092728341895442</v>
      </c>
      <c r="K176" s="2"/>
    </row>
    <row r="177" spans="1:11" ht="12.75">
      <c r="A177" s="88">
        <v>37426</v>
      </c>
      <c r="B177" s="1">
        <v>2002</v>
      </c>
      <c r="C177" s="1">
        <v>6</v>
      </c>
      <c r="D177" s="1">
        <v>19</v>
      </c>
      <c r="E177" s="89">
        <v>84.95812768898722</v>
      </c>
      <c r="F177" s="89">
        <v>63.57729821283992</v>
      </c>
      <c r="G177" s="89">
        <v>74.25339361561683</v>
      </c>
      <c r="H177" s="89">
        <v>0.22487894242792117</v>
      </c>
      <c r="I177" s="89">
        <v>9.619088779302785</v>
      </c>
      <c r="J177" s="89">
        <v>0.14955202295149037</v>
      </c>
      <c r="K177" s="2"/>
    </row>
    <row r="178" spans="1:11" ht="12.75">
      <c r="A178" s="88">
        <v>37427</v>
      </c>
      <c r="B178" s="1">
        <v>2002</v>
      </c>
      <c r="C178" s="1">
        <v>6</v>
      </c>
      <c r="D178" s="1">
        <v>20</v>
      </c>
      <c r="E178" s="89">
        <v>86.10346278522744</v>
      </c>
      <c r="F178" s="89">
        <v>64.22874988129827</v>
      </c>
      <c r="G178" s="89">
        <v>75.1517869979661</v>
      </c>
      <c r="H178" s="89">
        <v>0.1549135156525816</v>
      </c>
      <c r="I178" s="89">
        <v>10.30131433675426</v>
      </c>
      <c r="J178" s="89">
        <v>0.14253731617503354</v>
      </c>
      <c r="K178" s="2"/>
    </row>
    <row r="179" spans="1:11" ht="12.75">
      <c r="A179" s="88">
        <v>37428</v>
      </c>
      <c r="B179" s="1">
        <v>2002</v>
      </c>
      <c r="C179" s="1">
        <v>6</v>
      </c>
      <c r="D179" s="1">
        <v>21</v>
      </c>
      <c r="E179" s="89">
        <v>86.69794278228926</v>
      </c>
      <c r="F179" s="89">
        <v>64.91758728589433</v>
      </c>
      <c r="G179" s="89">
        <v>75.79344569879505</v>
      </c>
      <c r="H179" s="89">
        <v>0.11948860976196457</v>
      </c>
      <c r="I179" s="89">
        <v>10.453702943240554</v>
      </c>
      <c r="J179" s="89">
        <v>0.1746163483420389</v>
      </c>
      <c r="K179" s="2"/>
    </row>
    <row r="180" spans="1:11" ht="12.75">
      <c r="A180" s="88">
        <v>37429</v>
      </c>
      <c r="B180" s="1">
        <v>2002</v>
      </c>
      <c r="C180" s="1">
        <v>6</v>
      </c>
      <c r="D180" s="1">
        <v>22</v>
      </c>
      <c r="E180" s="89">
        <v>85.6167848423095</v>
      </c>
      <c r="F180" s="89">
        <v>64.30991903797165</v>
      </c>
      <c r="G180" s="89">
        <v>74.94903260484382</v>
      </c>
      <c r="H180" s="89">
        <v>0.20965541423845116</v>
      </c>
      <c r="I180" s="89">
        <v>10.325306119781716</v>
      </c>
      <c r="J180" s="89">
        <v>0.19679492967837878</v>
      </c>
      <c r="K180" s="2"/>
    </row>
    <row r="181" spans="1:11" ht="12.75">
      <c r="A181" s="88">
        <v>37430</v>
      </c>
      <c r="B181" s="1">
        <v>2002</v>
      </c>
      <c r="C181" s="1">
        <v>6</v>
      </c>
      <c r="D181" s="1">
        <v>23</v>
      </c>
      <c r="E181" s="89">
        <v>84.60180162268168</v>
      </c>
      <c r="F181" s="89">
        <v>63.21057397376353</v>
      </c>
      <c r="G181" s="89">
        <v>73.89186846292586</v>
      </c>
      <c r="H181" s="89">
        <v>0.2984883255395512</v>
      </c>
      <c r="I181" s="89">
        <v>9.71815044001534</v>
      </c>
      <c r="J181" s="89">
        <v>0.25185527850160244</v>
      </c>
      <c r="K181" s="2"/>
    </row>
    <row r="182" spans="1:11" ht="12.75">
      <c r="A182" s="88">
        <v>37431</v>
      </c>
      <c r="B182" s="1">
        <v>2002</v>
      </c>
      <c r="C182" s="1">
        <v>6</v>
      </c>
      <c r="D182" s="1">
        <v>24</v>
      </c>
      <c r="E182" s="89">
        <v>85.2596449205087</v>
      </c>
      <c r="F182" s="89">
        <v>64.12021139662394</v>
      </c>
      <c r="G182" s="89">
        <v>74.67560882326958</v>
      </c>
      <c r="H182" s="89">
        <v>0.15651845907114526</v>
      </c>
      <c r="I182" s="89">
        <v>9.960724964025516</v>
      </c>
      <c r="J182" s="89">
        <v>0.2031607109171087</v>
      </c>
      <c r="K182" s="2"/>
    </row>
    <row r="183" spans="1:11" ht="12.75">
      <c r="A183" s="88">
        <v>37432</v>
      </c>
      <c r="B183" s="1">
        <v>2002</v>
      </c>
      <c r="C183" s="1">
        <v>6</v>
      </c>
      <c r="D183" s="1">
        <v>25</v>
      </c>
      <c r="E183" s="89">
        <v>86.65610163647919</v>
      </c>
      <c r="F183" s="89">
        <v>65.07759739084486</v>
      </c>
      <c r="G183" s="89">
        <v>75.85253017836528</v>
      </c>
      <c r="H183" s="89">
        <v>0.09605554877259928</v>
      </c>
      <c r="I183" s="89">
        <v>10.863939742863089</v>
      </c>
      <c r="J183" s="89">
        <v>0.20720180365537688</v>
      </c>
      <c r="K183" s="2"/>
    </row>
    <row r="184" spans="1:11" ht="12.75">
      <c r="A184" s="88">
        <v>37433</v>
      </c>
      <c r="B184" s="1">
        <v>2002</v>
      </c>
      <c r="C184" s="1">
        <v>6</v>
      </c>
      <c r="D184" s="1">
        <v>26</v>
      </c>
      <c r="E184" s="89">
        <v>87.10728489839295</v>
      </c>
      <c r="F184" s="89">
        <v>65.10474298055013</v>
      </c>
      <c r="G184" s="89">
        <v>76.0916946041748</v>
      </c>
      <c r="H184" s="89">
        <v>0.06019414144482267</v>
      </c>
      <c r="I184" s="89">
        <v>11.486154007519485</v>
      </c>
      <c r="J184" s="89">
        <v>0.21522457965267772</v>
      </c>
      <c r="K184" s="2"/>
    </row>
    <row r="185" spans="1:11" ht="12.75">
      <c r="A185" s="88">
        <v>37434</v>
      </c>
      <c r="B185" s="1">
        <v>2002</v>
      </c>
      <c r="C185" s="1">
        <v>6</v>
      </c>
      <c r="D185" s="1">
        <v>27</v>
      </c>
      <c r="E185" s="89">
        <v>86.94228197510422</v>
      </c>
      <c r="F185" s="89">
        <v>65.48123924281032</v>
      </c>
      <c r="G185" s="89">
        <v>76.19744127366053</v>
      </c>
      <c r="H185" s="89">
        <v>0.02761371295389145</v>
      </c>
      <c r="I185" s="89">
        <v>10.850609278223967</v>
      </c>
      <c r="J185" s="89">
        <v>0.10459862040501047</v>
      </c>
      <c r="K185" s="2"/>
    </row>
    <row r="186" spans="1:11" ht="12.75">
      <c r="A186" s="88">
        <v>37435</v>
      </c>
      <c r="B186" s="1">
        <v>2002</v>
      </c>
      <c r="C186" s="1">
        <v>6</v>
      </c>
      <c r="D186" s="1">
        <v>28</v>
      </c>
      <c r="E186" s="89">
        <v>86.62614244340614</v>
      </c>
      <c r="F186" s="89">
        <v>64.81556351643015</v>
      </c>
      <c r="G186" s="89">
        <v>75.7065336446214</v>
      </c>
      <c r="H186" s="89">
        <v>0.046019867113613964</v>
      </c>
      <c r="I186" s="89">
        <v>10.942768203883091</v>
      </c>
      <c r="J186" s="89">
        <v>0.17319211776537538</v>
      </c>
      <c r="K186" s="2"/>
    </row>
    <row r="187" spans="1:11" ht="12.75">
      <c r="A187" s="88">
        <v>37436</v>
      </c>
      <c r="B187" s="1">
        <v>2002</v>
      </c>
      <c r="C187" s="1">
        <v>6</v>
      </c>
      <c r="D187" s="1">
        <v>29</v>
      </c>
      <c r="E187" s="89">
        <v>87.59619148914345</v>
      </c>
      <c r="F187" s="89">
        <v>65.19922933042957</v>
      </c>
      <c r="G187" s="89">
        <v>76.38339107448977</v>
      </c>
      <c r="H187" s="89">
        <v>0.0028720195110911255</v>
      </c>
      <c r="I187" s="89">
        <v>11.06191060990027</v>
      </c>
      <c r="J187" s="89">
        <v>0.09493684009216008</v>
      </c>
      <c r="K187" s="2"/>
    </row>
    <row r="188" spans="1:11" ht="12.75">
      <c r="A188" s="88">
        <v>37437</v>
      </c>
      <c r="B188" s="1">
        <v>2002</v>
      </c>
      <c r="C188" s="1">
        <v>6</v>
      </c>
      <c r="D188" s="1">
        <v>30</v>
      </c>
      <c r="E188" s="89">
        <v>86.83673675942111</v>
      </c>
      <c r="F188" s="89">
        <v>65.50483281336183</v>
      </c>
      <c r="G188" s="89">
        <v>76.15646545109472</v>
      </c>
      <c r="H188" s="89">
        <v>0</v>
      </c>
      <c r="I188" s="89">
        <v>10.857252024216145</v>
      </c>
      <c r="J188" s="89">
        <v>0.14967456708869073</v>
      </c>
      <c r="K188" s="2"/>
    </row>
    <row r="189" spans="1:11" ht="12.75">
      <c r="A189" s="88">
        <v>37438</v>
      </c>
      <c r="B189" s="1">
        <v>2002</v>
      </c>
      <c r="C189" s="1">
        <v>7</v>
      </c>
      <c r="D189" s="1">
        <v>1</v>
      </c>
      <c r="E189" s="89">
        <v>86.38844501895176</v>
      </c>
      <c r="F189" s="89">
        <v>64.5177906976285</v>
      </c>
      <c r="G189" s="89">
        <v>75.45580445989997</v>
      </c>
      <c r="H189" s="89">
        <v>0.012075033724527943</v>
      </c>
      <c r="I189" s="89">
        <v>10.490283095033828</v>
      </c>
      <c r="J189" s="89">
        <v>0.18869840054810927</v>
      </c>
      <c r="K189" s="2"/>
    </row>
    <row r="190" spans="1:11" ht="12.75">
      <c r="A190" s="88">
        <v>37439</v>
      </c>
      <c r="B190" s="1">
        <v>2002</v>
      </c>
      <c r="C190" s="1">
        <v>7</v>
      </c>
      <c r="D190" s="1">
        <v>2</v>
      </c>
      <c r="E190" s="89">
        <v>86.00605930955098</v>
      </c>
      <c r="F190" s="89">
        <v>65.10925287427908</v>
      </c>
      <c r="G190" s="89">
        <v>75.56579799202294</v>
      </c>
      <c r="H190" s="89">
        <v>0.08641700925932783</v>
      </c>
      <c r="I190" s="89">
        <v>11.191241824869916</v>
      </c>
      <c r="J190" s="89">
        <v>0.17605194304634986</v>
      </c>
      <c r="K190" s="2"/>
    </row>
    <row r="191" spans="1:11" ht="12.75">
      <c r="A191" s="88">
        <v>37440</v>
      </c>
      <c r="B191" s="1">
        <v>2002</v>
      </c>
      <c r="C191" s="1">
        <v>7</v>
      </c>
      <c r="D191" s="1">
        <v>3</v>
      </c>
      <c r="E191" s="89">
        <v>87.82623029960783</v>
      </c>
      <c r="F191" s="89">
        <v>66.73196330391815</v>
      </c>
      <c r="G191" s="89">
        <v>77.28723870187088</v>
      </c>
      <c r="H191" s="89">
        <v>0.08744289132355929</v>
      </c>
      <c r="I191" s="89">
        <v>12.284904716060913</v>
      </c>
      <c r="J191" s="89">
        <v>0.09414656701208311</v>
      </c>
      <c r="K191" s="2"/>
    </row>
    <row r="192" spans="1:11" ht="12.75">
      <c r="A192" s="88">
        <v>37441</v>
      </c>
      <c r="B192" s="1">
        <v>2002</v>
      </c>
      <c r="C192" s="1">
        <v>7</v>
      </c>
      <c r="D192" s="1">
        <v>4</v>
      </c>
      <c r="E192" s="89">
        <v>88.66042910507959</v>
      </c>
      <c r="F192" s="89">
        <v>67.19732595550482</v>
      </c>
      <c r="G192" s="89">
        <v>77.9370194304001</v>
      </c>
      <c r="H192" s="89">
        <v>0.023880419799567964</v>
      </c>
      <c r="I192" s="89">
        <v>12.571553936174098</v>
      </c>
      <c r="J192" s="89">
        <v>0.19213617560749252</v>
      </c>
      <c r="K192" s="2"/>
    </row>
    <row r="193" spans="1:11" ht="12.75">
      <c r="A193" s="88">
        <v>37442</v>
      </c>
      <c r="B193" s="1">
        <v>2002</v>
      </c>
      <c r="C193" s="1">
        <v>7</v>
      </c>
      <c r="D193" s="1">
        <v>5</v>
      </c>
      <c r="E193" s="89">
        <v>87.01853495294748</v>
      </c>
      <c r="F193" s="89">
        <v>66.158511629504</v>
      </c>
      <c r="G193" s="89">
        <v>76.59666519133364</v>
      </c>
      <c r="H193" s="89">
        <v>0.1788340997860502</v>
      </c>
      <c r="I193" s="89">
        <v>12.150126754721715</v>
      </c>
      <c r="J193" s="89">
        <v>0.13283285219855528</v>
      </c>
      <c r="K193" s="2"/>
    </row>
    <row r="194" spans="1:11" ht="12.75">
      <c r="A194" s="88">
        <v>37443</v>
      </c>
      <c r="B194" s="1">
        <v>2002</v>
      </c>
      <c r="C194" s="1">
        <v>7</v>
      </c>
      <c r="D194" s="1">
        <v>6</v>
      </c>
      <c r="E194" s="89">
        <v>87.50730942494394</v>
      </c>
      <c r="F194" s="89">
        <v>66.321527709081</v>
      </c>
      <c r="G194" s="89">
        <v>76.92256046712038</v>
      </c>
      <c r="H194" s="89">
        <v>0.2627287972550449</v>
      </c>
      <c r="I194" s="89">
        <v>12.414047478890408</v>
      </c>
      <c r="J194" s="89">
        <v>0.09162417179618187</v>
      </c>
      <c r="K194" s="2"/>
    </row>
    <row r="195" spans="1:11" ht="12.75">
      <c r="A195" s="88">
        <v>37444</v>
      </c>
      <c r="B195" s="1">
        <v>2002</v>
      </c>
      <c r="C195" s="1">
        <v>7</v>
      </c>
      <c r="D195" s="1">
        <v>7</v>
      </c>
      <c r="E195" s="89">
        <v>88.1871143140327</v>
      </c>
      <c r="F195" s="89">
        <v>66.15862468980517</v>
      </c>
      <c r="G195" s="89">
        <v>77.18101140202683</v>
      </c>
      <c r="H195" s="89">
        <v>0.14388615398595922</v>
      </c>
      <c r="I195" s="89">
        <v>12.707935937373769</v>
      </c>
      <c r="J195" s="89">
        <v>0.13368297333389623</v>
      </c>
      <c r="K195" s="2"/>
    </row>
    <row r="196" spans="1:11" ht="12.75">
      <c r="A196" s="88">
        <v>37445</v>
      </c>
      <c r="B196" s="1">
        <v>2002</v>
      </c>
      <c r="C196" s="1">
        <v>7</v>
      </c>
      <c r="D196" s="1">
        <v>8</v>
      </c>
      <c r="E196" s="89">
        <v>89.21123516844695</v>
      </c>
      <c r="F196" s="89">
        <v>67.46869231753402</v>
      </c>
      <c r="G196" s="89">
        <v>78.34810564309839</v>
      </c>
      <c r="H196" s="89">
        <v>0.03242738631794546</v>
      </c>
      <c r="I196" s="89">
        <v>13.762919470800046</v>
      </c>
      <c r="J196" s="89">
        <v>0.09582826581881843</v>
      </c>
      <c r="K196" s="2"/>
    </row>
    <row r="197" spans="1:11" ht="12.75">
      <c r="A197" s="88">
        <v>37446</v>
      </c>
      <c r="B197" s="1">
        <v>2002</v>
      </c>
      <c r="C197" s="1">
        <v>7</v>
      </c>
      <c r="D197" s="1">
        <v>9</v>
      </c>
      <c r="E197" s="89">
        <v>89.25074751028413</v>
      </c>
      <c r="F197" s="89">
        <v>68.45983410746024</v>
      </c>
      <c r="G197" s="89">
        <v>78.86343270898007</v>
      </c>
      <c r="H197" s="89">
        <v>0</v>
      </c>
      <c r="I197" s="89">
        <v>14.216704906370067</v>
      </c>
      <c r="J197" s="89">
        <v>0.0638837914047998</v>
      </c>
      <c r="K197" s="2"/>
    </row>
    <row r="198" spans="1:11" ht="12.75">
      <c r="A198" s="88">
        <v>37447</v>
      </c>
      <c r="B198" s="1">
        <v>2002</v>
      </c>
      <c r="C198" s="1">
        <v>7</v>
      </c>
      <c r="D198" s="1">
        <v>10</v>
      </c>
      <c r="E198" s="89">
        <v>89.62491288405315</v>
      </c>
      <c r="F198" s="89">
        <v>68.93512055501425</v>
      </c>
      <c r="G198" s="89">
        <v>79.28815861964159</v>
      </c>
      <c r="H198" s="89">
        <v>0</v>
      </c>
      <c r="I198" s="89">
        <v>14.311699929942893</v>
      </c>
      <c r="J198" s="89">
        <v>0.14538856884074786</v>
      </c>
      <c r="K198" s="2"/>
    </row>
    <row r="199" spans="1:11" ht="12.75">
      <c r="A199" s="88">
        <v>37448</v>
      </c>
      <c r="B199" s="1">
        <v>2002</v>
      </c>
      <c r="C199" s="1">
        <v>7</v>
      </c>
      <c r="D199" s="1">
        <v>11</v>
      </c>
      <c r="E199" s="89">
        <v>88.9771479343347</v>
      </c>
      <c r="F199" s="89">
        <v>67.97231243095166</v>
      </c>
      <c r="G199" s="89">
        <v>78.48287208275109</v>
      </c>
      <c r="H199" s="89">
        <v>0.01655708216367361</v>
      </c>
      <c r="I199" s="89">
        <v>13.227520429479927</v>
      </c>
      <c r="J199" s="89">
        <v>0.2439136750140488</v>
      </c>
      <c r="K199" s="2"/>
    </row>
    <row r="200" spans="1:11" ht="12.75">
      <c r="A200" s="88">
        <v>37449</v>
      </c>
      <c r="B200" s="1">
        <v>2002</v>
      </c>
      <c r="C200" s="1">
        <v>7</v>
      </c>
      <c r="D200" s="1">
        <v>12</v>
      </c>
      <c r="E200" s="89">
        <v>88.62981259390806</v>
      </c>
      <c r="F200" s="89">
        <v>67.4530345080848</v>
      </c>
      <c r="G200" s="89">
        <v>78.04956545110433</v>
      </c>
      <c r="H200" s="89">
        <v>0.008616058533273378</v>
      </c>
      <c r="I200" s="89">
        <v>12.855540325710624</v>
      </c>
      <c r="J200" s="89">
        <v>0.10187061202124402</v>
      </c>
      <c r="K200" s="2"/>
    </row>
    <row r="201" spans="1:11" ht="12.75">
      <c r="A201" s="88">
        <v>37450</v>
      </c>
      <c r="B201" s="1">
        <v>2002</v>
      </c>
      <c r="C201" s="1">
        <v>7</v>
      </c>
      <c r="D201" s="1">
        <v>13</v>
      </c>
      <c r="E201" s="89">
        <v>89.07507850399385</v>
      </c>
      <c r="F201" s="89">
        <v>67.56207605650468</v>
      </c>
      <c r="G201" s="89">
        <v>78.32671918035717</v>
      </c>
      <c r="H201" s="89">
        <v>0.054836759323984505</v>
      </c>
      <c r="I201" s="89">
        <v>13.584966608642771</v>
      </c>
      <c r="J201" s="89">
        <v>0.11735414509737616</v>
      </c>
      <c r="K201" s="2"/>
    </row>
    <row r="202" spans="1:11" ht="12.75">
      <c r="A202" s="88">
        <v>37451</v>
      </c>
      <c r="B202" s="1">
        <v>2002</v>
      </c>
      <c r="C202" s="1">
        <v>7</v>
      </c>
      <c r="D202" s="1">
        <v>14</v>
      </c>
      <c r="E202" s="89">
        <v>88.85723592085878</v>
      </c>
      <c r="F202" s="89">
        <v>67.32230434103548</v>
      </c>
      <c r="G202" s="89">
        <v>78.09791203105503</v>
      </c>
      <c r="H202" s="89">
        <v>0.16723035595278996</v>
      </c>
      <c r="I202" s="89">
        <v>13.780904521633953</v>
      </c>
      <c r="J202" s="89">
        <v>0.07757296385692047</v>
      </c>
      <c r="K202" s="2"/>
    </row>
    <row r="203" spans="1:11" ht="12.75">
      <c r="A203" s="88">
        <v>37452</v>
      </c>
      <c r="B203" s="1">
        <v>2002</v>
      </c>
      <c r="C203" s="1">
        <v>7</v>
      </c>
      <c r="D203" s="1">
        <v>15</v>
      </c>
      <c r="E203" s="89">
        <v>89.06878534329833</v>
      </c>
      <c r="F203" s="89">
        <v>67.27207797227624</v>
      </c>
      <c r="G203" s="89">
        <v>78.17857355789519</v>
      </c>
      <c r="H203" s="89">
        <v>0.04332885530135412</v>
      </c>
      <c r="I203" s="89">
        <v>13.104866637899674</v>
      </c>
      <c r="J203" s="89">
        <v>0.19893017158344412</v>
      </c>
      <c r="K203" s="2"/>
    </row>
    <row r="204" spans="1:11" ht="12.75">
      <c r="A204" s="88">
        <v>37453</v>
      </c>
      <c r="B204" s="1">
        <v>2002</v>
      </c>
      <c r="C204" s="1">
        <v>7</v>
      </c>
      <c r="D204" s="1">
        <v>16</v>
      </c>
      <c r="E204" s="89">
        <v>89.09337501580066</v>
      </c>
      <c r="F204" s="89">
        <v>67.46333371586859</v>
      </c>
      <c r="G204" s="89">
        <v>78.28649626594252</v>
      </c>
      <c r="H204" s="89">
        <v>0</v>
      </c>
      <c r="I204" s="89">
        <v>12.679614427357691</v>
      </c>
      <c r="J204" s="89">
        <v>0.1264755329810895</v>
      </c>
      <c r="K204" s="2"/>
    </row>
    <row r="205" spans="1:11" ht="12.75">
      <c r="A205" s="88">
        <v>37454</v>
      </c>
      <c r="B205" s="1">
        <v>2002</v>
      </c>
      <c r="C205" s="1">
        <v>7</v>
      </c>
      <c r="D205" s="1">
        <v>17</v>
      </c>
      <c r="E205" s="89">
        <v>89.33764561803784</v>
      </c>
      <c r="F205" s="89">
        <v>67.35535596661231</v>
      </c>
      <c r="G205" s="89">
        <v>78.35464269243298</v>
      </c>
      <c r="H205" s="89">
        <v>0</v>
      </c>
      <c r="I205" s="89">
        <v>12.878921127463746</v>
      </c>
      <c r="J205" s="89">
        <v>0.0770714521921188</v>
      </c>
      <c r="K205" s="2"/>
    </row>
    <row r="206" spans="1:11" ht="12.75">
      <c r="A206" s="88">
        <v>37455</v>
      </c>
      <c r="B206" s="1">
        <v>2002</v>
      </c>
      <c r="C206" s="1">
        <v>7</v>
      </c>
      <c r="D206" s="1">
        <v>18</v>
      </c>
      <c r="E206" s="89">
        <v>89.39948215805512</v>
      </c>
      <c r="F206" s="89">
        <v>67.88490947272243</v>
      </c>
      <c r="G206" s="89">
        <v>78.65033771549668</v>
      </c>
      <c r="H206" s="89">
        <v>0.024369955309657063</v>
      </c>
      <c r="I206" s="89">
        <v>14.0377810240441</v>
      </c>
      <c r="J206" s="89">
        <v>0.12260006584523903</v>
      </c>
      <c r="K206" s="2"/>
    </row>
    <row r="207" spans="1:11" ht="12.75">
      <c r="A207" s="88">
        <v>37456</v>
      </c>
      <c r="B207" s="1">
        <v>2002</v>
      </c>
      <c r="C207" s="1">
        <v>7</v>
      </c>
      <c r="D207" s="1">
        <v>19</v>
      </c>
      <c r="E207" s="89">
        <v>90.21885596876301</v>
      </c>
      <c r="F207" s="89">
        <v>69.11910053569773</v>
      </c>
      <c r="G207" s="89">
        <v>79.67712015233826</v>
      </c>
      <c r="H207" s="89">
        <v>0</v>
      </c>
      <c r="I207" s="89">
        <v>15.047413731922688</v>
      </c>
      <c r="J207" s="89">
        <v>0.10480417507033069</v>
      </c>
      <c r="K207" s="2"/>
    </row>
    <row r="208" spans="1:11" ht="12.75">
      <c r="A208" s="88">
        <v>37457</v>
      </c>
      <c r="B208" s="1">
        <v>2002</v>
      </c>
      <c r="C208" s="1">
        <v>7</v>
      </c>
      <c r="D208" s="1">
        <v>20</v>
      </c>
      <c r="E208" s="89">
        <v>90.76766784297325</v>
      </c>
      <c r="F208" s="89">
        <v>69.51067431722234</v>
      </c>
      <c r="G208" s="89">
        <v>80.1473129802057</v>
      </c>
      <c r="H208" s="89">
        <v>0.0017074490981288852</v>
      </c>
      <c r="I208" s="89">
        <v>15.14902042930382</v>
      </c>
      <c r="J208" s="89">
        <v>0.17678756667121043</v>
      </c>
      <c r="K208" s="2"/>
    </row>
    <row r="209" spans="1:11" ht="12.75">
      <c r="A209" s="88">
        <v>37458</v>
      </c>
      <c r="B209" s="1">
        <v>2002</v>
      </c>
      <c r="C209" s="1">
        <v>7</v>
      </c>
      <c r="D209" s="1">
        <v>21</v>
      </c>
      <c r="E209" s="89">
        <v>89.99461371597448</v>
      </c>
      <c r="F209" s="89">
        <v>67.70565479719755</v>
      </c>
      <c r="G209" s="89">
        <v>78.8582761566939</v>
      </c>
      <c r="H209" s="89">
        <v>0</v>
      </c>
      <c r="I209" s="89">
        <v>13.858276156693911</v>
      </c>
      <c r="J209" s="89">
        <v>0.2247841778369698</v>
      </c>
      <c r="K209" s="2"/>
    </row>
    <row r="210" spans="1:11" ht="12.75">
      <c r="A210" s="88">
        <v>37459</v>
      </c>
      <c r="B210" s="1">
        <v>2002</v>
      </c>
      <c r="C210" s="1">
        <v>7</v>
      </c>
      <c r="D210" s="1">
        <v>22</v>
      </c>
      <c r="E210" s="89">
        <v>88.82446163547633</v>
      </c>
      <c r="F210" s="89">
        <v>67.06575265044151</v>
      </c>
      <c r="G210" s="89">
        <v>77.95324904306682</v>
      </c>
      <c r="H210" s="89">
        <v>0</v>
      </c>
      <c r="I210" s="89">
        <v>12.953249043066819</v>
      </c>
      <c r="J210" s="89">
        <v>0.127605094476816</v>
      </c>
      <c r="K210" s="2"/>
    </row>
    <row r="211" spans="1:11" ht="12.75">
      <c r="A211" s="88">
        <v>37460</v>
      </c>
      <c r="B211" s="1">
        <v>2002</v>
      </c>
      <c r="C211" s="1">
        <v>7</v>
      </c>
      <c r="D211" s="1">
        <v>23</v>
      </c>
      <c r="E211" s="89">
        <v>88.53641485888606</v>
      </c>
      <c r="F211" s="89">
        <v>66.04678710752873</v>
      </c>
      <c r="G211" s="89">
        <v>77.29974288331529</v>
      </c>
      <c r="H211" s="89">
        <v>0.035271030123786906</v>
      </c>
      <c r="I211" s="89">
        <v>12.33501391343908</v>
      </c>
      <c r="J211" s="89">
        <v>0.13669309565487758</v>
      </c>
      <c r="K211" s="2"/>
    </row>
    <row r="212" spans="1:11" ht="12.75">
      <c r="A212" s="88">
        <v>37461</v>
      </c>
      <c r="B212" s="1">
        <v>2002</v>
      </c>
      <c r="C212" s="1">
        <v>7</v>
      </c>
      <c r="D212" s="1">
        <v>24</v>
      </c>
      <c r="E212" s="89">
        <v>88.61027777897854</v>
      </c>
      <c r="F212" s="89">
        <v>66.14870307761888</v>
      </c>
      <c r="G212" s="89">
        <v>77.3876323284066</v>
      </c>
      <c r="H212" s="89">
        <v>0</v>
      </c>
      <c r="I212" s="89">
        <v>12.387632328406601</v>
      </c>
      <c r="J212" s="89">
        <v>0.12633641276591012</v>
      </c>
      <c r="K212" s="2"/>
    </row>
    <row r="213" spans="1:11" ht="12.75">
      <c r="A213" s="88">
        <v>37462</v>
      </c>
      <c r="B213" s="1">
        <v>2002</v>
      </c>
      <c r="C213" s="1">
        <v>7</v>
      </c>
      <c r="D213" s="1">
        <v>25</v>
      </c>
      <c r="E213" s="89">
        <v>88.51418932790466</v>
      </c>
      <c r="F213" s="89">
        <v>66.6415687641649</v>
      </c>
      <c r="G213" s="89">
        <v>77.58602094614268</v>
      </c>
      <c r="H213" s="89">
        <v>0.023904287373803935</v>
      </c>
      <c r="I213" s="89">
        <v>12.609925233516481</v>
      </c>
      <c r="J213" s="89">
        <v>0.10723874457070143</v>
      </c>
      <c r="K213" s="2"/>
    </row>
    <row r="214" spans="1:11" ht="12.75">
      <c r="A214" s="88">
        <v>37463</v>
      </c>
      <c r="B214" s="1">
        <v>2002</v>
      </c>
      <c r="C214" s="1">
        <v>7</v>
      </c>
      <c r="D214" s="1">
        <v>26</v>
      </c>
      <c r="E214" s="89">
        <v>88.74264657592363</v>
      </c>
      <c r="F214" s="89">
        <v>65.83439812053513</v>
      </c>
      <c r="G214" s="89">
        <v>77.29666424833727</v>
      </c>
      <c r="H214" s="89">
        <v>0</v>
      </c>
      <c r="I214" s="89">
        <v>12.296664248337276</v>
      </c>
      <c r="J214" s="89">
        <v>0.24126476732638896</v>
      </c>
      <c r="K214" s="2"/>
    </row>
    <row r="215" spans="1:11" ht="12.75">
      <c r="A215" s="88">
        <v>37464</v>
      </c>
      <c r="B215" s="1">
        <v>2002</v>
      </c>
      <c r="C215" s="1">
        <v>7</v>
      </c>
      <c r="D215" s="1">
        <v>27</v>
      </c>
      <c r="E215" s="89">
        <v>88.4805772646981</v>
      </c>
      <c r="F215" s="89">
        <v>65.26746642225822</v>
      </c>
      <c r="G215" s="89">
        <v>76.88216374358606</v>
      </c>
      <c r="H215" s="89">
        <v>0.004831566600022953</v>
      </c>
      <c r="I215" s="89">
        <v>11.886995310186087</v>
      </c>
      <c r="J215" s="89">
        <v>0.085268355257173</v>
      </c>
      <c r="K215" s="2"/>
    </row>
    <row r="216" spans="1:11" ht="12.75">
      <c r="A216" s="88">
        <v>37465</v>
      </c>
      <c r="B216" s="1">
        <v>2002</v>
      </c>
      <c r="C216" s="1">
        <v>7</v>
      </c>
      <c r="D216" s="1">
        <v>28</v>
      </c>
      <c r="E216" s="89">
        <v>88.70669568320386</v>
      </c>
      <c r="F216" s="89">
        <v>66.11213387707134</v>
      </c>
      <c r="G216" s="89">
        <v>77.4175566802455</v>
      </c>
      <c r="H216" s="89">
        <v>0.000759695483578905</v>
      </c>
      <c r="I216" s="89">
        <v>12.418316375729074</v>
      </c>
      <c r="J216" s="89">
        <v>0.11277351173008891</v>
      </c>
      <c r="K216" s="2"/>
    </row>
    <row r="217" spans="1:11" ht="12.75">
      <c r="A217" s="88">
        <v>37466</v>
      </c>
      <c r="B217" s="1">
        <v>2002</v>
      </c>
      <c r="C217" s="1">
        <v>7</v>
      </c>
      <c r="D217" s="1">
        <v>29</v>
      </c>
      <c r="E217" s="89">
        <v>88.40507124788496</v>
      </c>
      <c r="F217" s="89">
        <v>65.62378683058559</v>
      </c>
      <c r="G217" s="89">
        <v>77.02257093934317</v>
      </c>
      <c r="H217" s="89">
        <v>0.04815867487653071</v>
      </c>
      <c r="I217" s="89">
        <v>12.070729614219708</v>
      </c>
      <c r="J217" s="89">
        <v>0.10457240269266549</v>
      </c>
      <c r="K217" s="2"/>
    </row>
    <row r="218" spans="1:11" ht="12.75">
      <c r="A218" s="88">
        <v>37467</v>
      </c>
      <c r="B218" s="1">
        <v>2002</v>
      </c>
      <c r="C218" s="1">
        <v>7</v>
      </c>
      <c r="D218" s="1">
        <v>30</v>
      </c>
      <c r="E218" s="89">
        <v>88.91938560184478</v>
      </c>
      <c r="F218" s="89">
        <v>65.1777733725385</v>
      </c>
      <c r="G218" s="89">
        <v>77.05672138729953</v>
      </c>
      <c r="H218" s="89">
        <v>0.11338942496657974</v>
      </c>
      <c r="I218" s="89">
        <v>12.170110812266117</v>
      </c>
      <c r="J218" s="89">
        <v>0.16968932936892667</v>
      </c>
      <c r="K218" s="2"/>
    </row>
    <row r="219" spans="1:11" ht="12.75">
      <c r="A219" s="88">
        <v>37468</v>
      </c>
      <c r="B219" s="1">
        <v>2002</v>
      </c>
      <c r="C219" s="1">
        <v>7</v>
      </c>
      <c r="D219" s="1">
        <v>31</v>
      </c>
      <c r="E219" s="89">
        <v>88.60652495123023</v>
      </c>
      <c r="F219" s="89">
        <v>64.03221943496618</v>
      </c>
      <c r="G219" s="89">
        <v>76.3275140932061</v>
      </c>
      <c r="H219" s="89">
        <v>0.13158295164394698</v>
      </c>
      <c r="I219" s="89">
        <v>11.459097044850047</v>
      </c>
      <c r="J219" s="89">
        <v>0.09456338067618772</v>
      </c>
      <c r="K219" s="2"/>
    </row>
    <row r="220" spans="1:11" ht="12.75">
      <c r="A220" s="88">
        <v>37469</v>
      </c>
      <c r="B220" s="1">
        <v>2002</v>
      </c>
      <c r="C220" s="1">
        <v>8</v>
      </c>
      <c r="D220" s="1">
        <v>1</v>
      </c>
      <c r="E220" s="89">
        <v>87.70712866305391</v>
      </c>
      <c r="F220" s="89">
        <v>63.84099607046423</v>
      </c>
      <c r="G220" s="89">
        <v>75.78138499658733</v>
      </c>
      <c r="H220" s="89">
        <v>0.056397561120013276</v>
      </c>
      <c r="I220" s="89">
        <v>10.83778255770735</v>
      </c>
      <c r="J220" s="89">
        <v>0.08064105141798772</v>
      </c>
      <c r="K220" s="2"/>
    </row>
    <row r="221" spans="1:11" ht="12.75">
      <c r="A221" s="88">
        <v>37470</v>
      </c>
      <c r="B221" s="1">
        <v>2002</v>
      </c>
      <c r="C221" s="1">
        <v>8</v>
      </c>
      <c r="D221" s="1">
        <v>2</v>
      </c>
      <c r="E221" s="89">
        <v>86.59931896567633</v>
      </c>
      <c r="F221" s="89">
        <v>64.29700151800535</v>
      </c>
      <c r="G221" s="89">
        <v>75.45548287166912</v>
      </c>
      <c r="H221" s="89">
        <v>0.0009921522529593837</v>
      </c>
      <c r="I221" s="89">
        <v>10.456475023922064</v>
      </c>
      <c r="J221" s="89">
        <v>0.0958080296655903</v>
      </c>
      <c r="K221" s="2"/>
    </row>
    <row r="222" spans="1:11" ht="12.75">
      <c r="A222" s="88">
        <v>37471</v>
      </c>
      <c r="B222" s="1">
        <v>2002</v>
      </c>
      <c r="C222" s="1">
        <v>8</v>
      </c>
      <c r="D222" s="1">
        <v>3</v>
      </c>
      <c r="E222" s="89">
        <v>87.49583583488868</v>
      </c>
      <c r="F222" s="89">
        <v>64.5241293396738</v>
      </c>
      <c r="G222" s="89">
        <v>76.01730521710951</v>
      </c>
      <c r="H222" s="89">
        <v>0.0032127181743769467</v>
      </c>
      <c r="I222" s="89">
        <v>11.020517935283895</v>
      </c>
      <c r="J222" s="89">
        <v>0.07405244821301445</v>
      </c>
      <c r="K222" s="2"/>
    </row>
    <row r="223" spans="1:11" ht="12.75">
      <c r="A223" s="88">
        <v>37472</v>
      </c>
      <c r="B223" s="1">
        <v>2002</v>
      </c>
      <c r="C223" s="1">
        <v>8</v>
      </c>
      <c r="D223" s="1">
        <v>4</v>
      </c>
      <c r="E223" s="89">
        <v>87.396729199867</v>
      </c>
      <c r="F223" s="89">
        <v>64.98281120942715</v>
      </c>
      <c r="G223" s="89">
        <v>76.19709283447534</v>
      </c>
      <c r="H223" s="89">
        <v>0.04919101542521115</v>
      </c>
      <c r="I223" s="89">
        <v>11.24628384990055</v>
      </c>
      <c r="J223" s="89">
        <v>0.1455220842455259</v>
      </c>
      <c r="K223" s="2"/>
    </row>
    <row r="224" spans="1:11" ht="12.75">
      <c r="A224" s="88">
        <v>37473</v>
      </c>
      <c r="B224" s="1">
        <v>2002</v>
      </c>
      <c r="C224" s="1">
        <v>8</v>
      </c>
      <c r="D224" s="1">
        <v>5</v>
      </c>
      <c r="E224" s="89">
        <v>86.61074550079996</v>
      </c>
      <c r="F224" s="89">
        <v>64.8378945057851</v>
      </c>
      <c r="G224" s="89">
        <v>75.7316426331208</v>
      </c>
      <c r="H224" s="89">
        <v>0.012160709507263587</v>
      </c>
      <c r="I224" s="89">
        <v>10.743803342628063</v>
      </c>
      <c r="J224" s="89">
        <v>0.14573122034039632</v>
      </c>
      <c r="K224" s="2"/>
    </row>
    <row r="225" spans="1:11" ht="12.75">
      <c r="A225" s="88">
        <v>37474</v>
      </c>
      <c r="B225" s="1">
        <v>2002</v>
      </c>
      <c r="C225" s="1">
        <v>8</v>
      </c>
      <c r="D225" s="1">
        <v>6</v>
      </c>
      <c r="E225" s="89">
        <v>85.9814545447307</v>
      </c>
      <c r="F225" s="89">
        <v>64.78291037293974</v>
      </c>
      <c r="G225" s="89">
        <v>75.38950508866348</v>
      </c>
      <c r="H225" s="89">
        <v>0.15733208556822675</v>
      </c>
      <c r="I225" s="89">
        <v>10.546837174231712</v>
      </c>
      <c r="J225" s="89">
        <v>0.10014627917572752</v>
      </c>
      <c r="K225" s="2"/>
    </row>
    <row r="226" spans="1:11" ht="12.75">
      <c r="A226" s="88">
        <v>37475</v>
      </c>
      <c r="B226" s="1">
        <v>2002</v>
      </c>
      <c r="C226" s="1">
        <v>8</v>
      </c>
      <c r="D226" s="1">
        <v>7</v>
      </c>
      <c r="E226" s="89">
        <v>86.26482475418507</v>
      </c>
      <c r="F226" s="89">
        <v>64.06161999656507</v>
      </c>
      <c r="G226" s="89">
        <v>75.17054500520334</v>
      </c>
      <c r="H226" s="89">
        <v>0.06888203313987021</v>
      </c>
      <c r="I226" s="89">
        <v>10.239427038343214</v>
      </c>
      <c r="J226" s="89">
        <v>0.14771058036166565</v>
      </c>
      <c r="K226" s="2"/>
    </row>
    <row r="227" spans="1:11" ht="12.75">
      <c r="A227" s="88">
        <v>37476</v>
      </c>
      <c r="B227" s="1">
        <v>2002</v>
      </c>
      <c r="C227" s="1">
        <v>8</v>
      </c>
      <c r="D227" s="1">
        <v>8</v>
      </c>
      <c r="E227" s="89">
        <v>88.22350573057345</v>
      </c>
      <c r="F227" s="89">
        <v>65.041943136604</v>
      </c>
      <c r="G227" s="89">
        <v>76.640047063417</v>
      </c>
      <c r="H227" s="89">
        <v>0.07809043716190811</v>
      </c>
      <c r="I227" s="89">
        <v>11.7181375005789</v>
      </c>
      <c r="J227" s="89">
        <v>0.14233335731575594</v>
      </c>
      <c r="K227" s="2"/>
    </row>
    <row r="228" spans="1:11" ht="12.75">
      <c r="A228" s="88">
        <v>37477</v>
      </c>
      <c r="B228" s="1">
        <v>2002</v>
      </c>
      <c r="C228" s="1">
        <v>8</v>
      </c>
      <c r="D228" s="1">
        <v>9</v>
      </c>
      <c r="E228" s="89">
        <v>88.68481548304186</v>
      </c>
      <c r="F228" s="89">
        <v>65.0499381575832</v>
      </c>
      <c r="G228" s="89">
        <v>76.8746994501408</v>
      </c>
      <c r="H228" s="89">
        <v>0.008339659894351842</v>
      </c>
      <c r="I228" s="89">
        <v>11.883039110035146</v>
      </c>
      <c r="J228" s="89">
        <v>0.0800659541584651</v>
      </c>
      <c r="K228" s="2"/>
    </row>
    <row r="229" spans="1:11" ht="12.75">
      <c r="A229" s="88">
        <v>37478</v>
      </c>
      <c r="B229" s="1">
        <v>2002</v>
      </c>
      <c r="C229" s="1">
        <v>8</v>
      </c>
      <c r="D229" s="1">
        <v>10</v>
      </c>
      <c r="E229" s="89">
        <v>87.64075402747238</v>
      </c>
      <c r="F229" s="89">
        <v>65.22899152819963</v>
      </c>
      <c r="G229" s="89">
        <v>76.44219540766426</v>
      </c>
      <c r="H229" s="89">
        <v>0.0469316913925435</v>
      </c>
      <c r="I229" s="89">
        <v>11.48912709905681</v>
      </c>
      <c r="J229" s="89">
        <v>0.08181614589137508</v>
      </c>
      <c r="K229" s="2"/>
    </row>
    <row r="230" spans="1:11" ht="12.75">
      <c r="A230" s="88">
        <v>37479</v>
      </c>
      <c r="B230" s="1">
        <v>2002</v>
      </c>
      <c r="C230" s="1">
        <v>8</v>
      </c>
      <c r="D230" s="1">
        <v>11</v>
      </c>
      <c r="E230" s="89">
        <v>87.00626517617098</v>
      </c>
      <c r="F230" s="89">
        <v>64.00817890356281</v>
      </c>
      <c r="G230" s="89">
        <v>75.51454466969517</v>
      </c>
      <c r="H230" s="89">
        <v>0.04650204960019994</v>
      </c>
      <c r="I230" s="89">
        <v>10.561046719295366</v>
      </c>
      <c r="J230" s="89">
        <v>0.13326853010375092</v>
      </c>
      <c r="K230" s="2"/>
    </row>
    <row r="231" spans="1:11" ht="12.75">
      <c r="A231" s="88">
        <v>37480</v>
      </c>
      <c r="B231" s="1">
        <v>2002</v>
      </c>
      <c r="C231" s="1">
        <v>8</v>
      </c>
      <c r="D231" s="1">
        <v>12</v>
      </c>
      <c r="E231" s="89">
        <v>85.9320601965546</v>
      </c>
      <c r="F231" s="89">
        <v>63.292723490912564</v>
      </c>
      <c r="G231" s="89">
        <v>74.61971447356184</v>
      </c>
      <c r="H231" s="89">
        <v>0.1138106310240298</v>
      </c>
      <c r="I231" s="89">
        <v>9.733525104585874</v>
      </c>
      <c r="J231" s="89">
        <v>0.18402843382200396</v>
      </c>
      <c r="K231" s="2"/>
    </row>
    <row r="232" spans="1:11" ht="12.75">
      <c r="A232" s="88">
        <v>37481</v>
      </c>
      <c r="B232" s="1">
        <v>2002</v>
      </c>
      <c r="C232" s="1">
        <v>8</v>
      </c>
      <c r="D232" s="1">
        <v>13</v>
      </c>
      <c r="E232" s="89">
        <v>86.87151595860982</v>
      </c>
      <c r="F232" s="89">
        <v>64.5346614179286</v>
      </c>
      <c r="G232" s="89">
        <v>75.71041131809747</v>
      </c>
      <c r="H232" s="89">
        <v>0.04924687379093515</v>
      </c>
      <c r="I232" s="89">
        <v>10.759658191888413</v>
      </c>
      <c r="J232" s="89">
        <v>0.10693358709749759</v>
      </c>
      <c r="K232" s="2"/>
    </row>
    <row r="233" spans="1:11" ht="12.75">
      <c r="A233" s="88">
        <v>37482</v>
      </c>
      <c r="B233" s="1">
        <v>2002</v>
      </c>
      <c r="C233" s="1">
        <v>8</v>
      </c>
      <c r="D233" s="1">
        <v>14</v>
      </c>
      <c r="E233" s="89">
        <v>86.21553612086475</v>
      </c>
      <c r="F233" s="89">
        <v>64.99657677258955</v>
      </c>
      <c r="G233" s="89">
        <v>75.61337907655542</v>
      </c>
      <c r="H233" s="89">
        <v>0.03167003919951018</v>
      </c>
      <c r="I233" s="89">
        <v>10.645049115754922</v>
      </c>
      <c r="J233" s="89">
        <v>0.19665376893218525</v>
      </c>
      <c r="K233" s="2"/>
    </row>
    <row r="234" spans="1:11" ht="12.75">
      <c r="A234" s="88">
        <v>37483</v>
      </c>
      <c r="B234" s="1">
        <v>2002</v>
      </c>
      <c r="C234" s="1">
        <v>8</v>
      </c>
      <c r="D234" s="1">
        <v>15</v>
      </c>
      <c r="E234" s="89">
        <v>85.88648859020827</v>
      </c>
      <c r="F234" s="89">
        <v>64.82576591813888</v>
      </c>
      <c r="G234" s="89">
        <v>75.36344988400185</v>
      </c>
      <c r="H234" s="89">
        <v>0.3335551901191144</v>
      </c>
      <c r="I234" s="89">
        <v>10.697005074120955</v>
      </c>
      <c r="J234" s="89">
        <v>0.21132722441253557</v>
      </c>
      <c r="K234" s="2"/>
    </row>
    <row r="235" spans="1:11" ht="12.75">
      <c r="A235" s="88">
        <v>37484</v>
      </c>
      <c r="B235" s="1">
        <v>2002</v>
      </c>
      <c r="C235" s="1">
        <v>8</v>
      </c>
      <c r="D235" s="1">
        <v>16</v>
      </c>
      <c r="E235" s="89">
        <v>87.2349890440046</v>
      </c>
      <c r="F235" s="89">
        <v>65.59635621070268</v>
      </c>
      <c r="G235" s="89">
        <v>76.4229952571819</v>
      </c>
      <c r="H235" s="89">
        <v>0.24856969769393678</v>
      </c>
      <c r="I235" s="89">
        <v>11.671564954875834</v>
      </c>
      <c r="J235" s="89">
        <v>0.1339977883065997</v>
      </c>
      <c r="K235" s="2"/>
    </row>
    <row r="236" spans="1:11" ht="12.75">
      <c r="A236" s="88">
        <v>37485</v>
      </c>
      <c r="B236" s="1">
        <v>2002</v>
      </c>
      <c r="C236" s="1">
        <v>8</v>
      </c>
      <c r="D236" s="1">
        <v>17</v>
      </c>
      <c r="E236" s="89">
        <v>88.54863906529644</v>
      </c>
      <c r="F236" s="89">
        <v>65.53403229045833</v>
      </c>
      <c r="G236" s="89">
        <v>77.04865830770567</v>
      </c>
      <c r="H236" s="89">
        <v>0.09254346068523264</v>
      </c>
      <c r="I236" s="89">
        <v>12.141201768390893</v>
      </c>
      <c r="J236" s="89">
        <v>0.053891053328570596</v>
      </c>
      <c r="K236" s="2"/>
    </row>
    <row r="237" spans="1:11" ht="12.75">
      <c r="A237" s="88">
        <v>37486</v>
      </c>
      <c r="B237" s="1">
        <v>2002</v>
      </c>
      <c r="C237" s="1">
        <v>8</v>
      </c>
      <c r="D237" s="1">
        <v>18</v>
      </c>
      <c r="E237" s="89">
        <v>88.85842349632719</v>
      </c>
      <c r="F237" s="89">
        <v>65.29362340723404</v>
      </c>
      <c r="G237" s="89">
        <v>77.08334608160888</v>
      </c>
      <c r="H237" s="89">
        <v>0.028052825855916494</v>
      </c>
      <c r="I237" s="89">
        <v>12.111398907464796</v>
      </c>
      <c r="J237" s="89">
        <v>0.06157341247755249</v>
      </c>
      <c r="K237" s="2"/>
    </row>
    <row r="238" spans="1:11" ht="12.75">
      <c r="A238" s="88">
        <v>37487</v>
      </c>
      <c r="B238" s="1">
        <v>2002</v>
      </c>
      <c r="C238" s="1">
        <v>8</v>
      </c>
      <c r="D238" s="1">
        <v>19</v>
      </c>
      <c r="E238" s="89">
        <v>88.16494039531838</v>
      </c>
      <c r="F238" s="89">
        <v>64.99636484656413</v>
      </c>
      <c r="G238" s="89">
        <v>76.58797525076952</v>
      </c>
      <c r="H238" s="89">
        <v>0.05806810383795685</v>
      </c>
      <c r="I238" s="89">
        <v>11.646043354607482</v>
      </c>
      <c r="J238" s="89">
        <v>0.09789232090223515</v>
      </c>
      <c r="K238" s="2"/>
    </row>
    <row r="239" spans="1:11" ht="12.75">
      <c r="A239" s="88">
        <v>37488</v>
      </c>
      <c r="B239" s="1">
        <v>2002</v>
      </c>
      <c r="C239" s="1">
        <v>8</v>
      </c>
      <c r="D239" s="1">
        <v>20</v>
      </c>
      <c r="E239" s="89">
        <v>86.78929054674374</v>
      </c>
      <c r="F239" s="89">
        <v>63.90500894683145</v>
      </c>
      <c r="G239" s="89">
        <v>75.35447237661586</v>
      </c>
      <c r="H239" s="89">
        <v>0.08401445464534882</v>
      </c>
      <c r="I239" s="89">
        <v>10.438486831261212</v>
      </c>
      <c r="J239" s="89">
        <v>0.09208425006033802</v>
      </c>
      <c r="K239" s="2"/>
    </row>
    <row r="240" spans="1:11" ht="12.75">
      <c r="A240" s="88">
        <v>37489</v>
      </c>
      <c r="B240" s="1">
        <v>2002</v>
      </c>
      <c r="C240" s="1">
        <v>8</v>
      </c>
      <c r="D240" s="1">
        <v>21</v>
      </c>
      <c r="E240" s="89">
        <v>87.602599699665</v>
      </c>
      <c r="F240" s="89">
        <v>63.88591346894571</v>
      </c>
      <c r="G240" s="89">
        <v>75.75157921413361</v>
      </c>
      <c r="H240" s="89">
        <v>0.001830029339834929</v>
      </c>
      <c r="I240" s="89">
        <v>10.753409243473453</v>
      </c>
      <c r="J240" s="89">
        <v>0.04918235799488843</v>
      </c>
      <c r="K240" s="2"/>
    </row>
    <row r="241" spans="1:11" ht="12.75">
      <c r="A241" s="88">
        <v>37490</v>
      </c>
      <c r="B241" s="1">
        <v>2002</v>
      </c>
      <c r="C241" s="1">
        <v>8</v>
      </c>
      <c r="D241" s="1">
        <v>22</v>
      </c>
      <c r="E241" s="89">
        <v>87.90468342384551</v>
      </c>
      <c r="F241" s="89">
        <v>64.4447845335489</v>
      </c>
      <c r="G241" s="89">
        <v>76.18205660852547</v>
      </c>
      <c r="H241" s="89">
        <v>0.0032127181743769467</v>
      </c>
      <c r="I241" s="89">
        <v>11.185269326699848</v>
      </c>
      <c r="J241" s="89">
        <v>0.1000783083865138</v>
      </c>
      <c r="K241" s="2"/>
    </row>
    <row r="242" spans="1:11" ht="12.75">
      <c r="A242" s="88">
        <v>37491</v>
      </c>
      <c r="B242" s="1">
        <v>2002</v>
      </c>
      <c r="C242" s="1">
        <v>8</v>
      </c>
      <c r="D242" s="1">
        <v>23</v>
      </c>
      <c r="E242" s="89">
        <v>87.91599838760965</v>
      </c>
      <c r="F242" s="89">
        <v>64.22274869373123</v>
      </c>
      <c r="G242" s="89">
        <v>76.07669617049869</v>
      </c>
      <c r="H242" s="89">
        <v>0.020886734865316503</v>
      </c>
      <c r="I242" s="89">
        <v>11.097582905364012</v>
      </c>
      <c r="J242" s="89">
        <v>0.15442571231797922</v>
      </c>
      <c r="K242" s="2"/>
    </row>
    <row r="243" spans="1:11" ht="12.75">
      <c r="A243" s="88">
        <v>37492</v>
      </c>
      <c r="B243" s="1">
        <v>2002</v>
      </c>
      <c r="C243" s="1">
        <v>8</v>
      </c>
      <c r="D243" s="1">
        <v>24</v>
      </c>
      <c r="E243" s="89">
        <v>87.11546068115547</v>
      </c>
      <c r="F243" s="89">
        <v>63.871567714861285</v>
      </c>
      <c r="G243" s="89">
        <v>75.50083682783665</v>
      </c>
      <c r="H243" s="89">
        <v>0.08702860404165355</v>
      </c>
      <c r="I243" s="89">
        <v>10.5878654318783</v>
      </c>
      <c r="J243" s="89">
        <v>0.053588444293328534</v>
      </c>
      <c r="K243" s="2"/>
    </row>
    <row r="244" spans="1:11" ht="12.75">
      <c r="A244" s="88">
        <v>37493</v>
      </c>
      <c r="B244" s="1">
        <v>2002</v>
      </c>
      <c r="C244" s="1">
        <v>8</v>
      </c>
      <c r="D244" s="1">
        <v>25</v>
      </c>
      <c r="E244" s="89">
        <v>87.6906712919491</v>
      </c>
      <c r="F244" s="89">
        <v>64.49113469093004</v>
      </c>
      <c r="G244" s="89">
        <v>76.09822562126783</v>
      </c>
      <c r="H244" s="89">
        <v>0.04003356602769291</v>
      </c>
      <c r="I244" s="89">
        <v>11.138259187295525</v>
      </c>
      <c r="J244" s="89">
        <v>0.06533564366552413</v>
      </c>
      <c r="K244" s="2"/>
    </row>
    <row r="245" spans="1:11" ht="12.75">
      <c r="A245" s="88">
        <v>37494</v>
      </c>
      <c r="B245" s="1">
        <v>2002</v>
      </c>
      <c r="C245" s="1">
        <v>8</v>
      </c>
      <c r="D245" s="1">
        <v>26</v>
      </c>
      <c r="E245" s="89">
        <v>88.48771405534536</v>
      </c>
      <c r="F245" s="89">
        <v>64.85598197018699</v>
      </c>
      <c r="G245" s="89">
        <v>76.67917064259444</v>
      </c>
      <c r="H245" s="89">
        <v>0.06462756590672064</v>
      </c>
      <c r="I245" s="89">
        <v>11.743798208501161</v>
      </c>
      <c r="J245" s="89">
        <v>0.1147961040583041</v>
      </c>
      <c r="K245" s="2"/>
    </row>
    <row r="246" spans="1:11" ht="12.75">
      <c r="A246" s="88">
        <v>37495</v>
      </c>
      <c r="B246" s="1">
        <v>2002</v>
      </c>
      <c r="C246" s="1">
        <v>8</v>
      </c>
      <c r="D246" s="1">
        <v>27</v>
      </c>
      <c r="E246" s="89">
        <v>87.9278564180178</v>
      </c>
      <c r="F246" s="89">
        <v>65.1338200666446</v>
      </c>
      <c r="G246" s="89">
        <v>76.53816087215947</v>
      </c>
      <c r="H246" s="89">
        <v>0.11064319940959783</v>
      </c>
      <c r="I246" s="89">
        <v>11.64880407156906</v>
      </c>
      <c r="J246" s="89">
        <v>0.20665178441660453</v>
      </c>
      <c r="K246" s="2"/>
    </row>
    <row r="247" spans="1:11" ht="12.75">
      <c r="A247" s="88">
        <v>37496</v>
      </c>
      <c r="B247" s="1">
        <v>2002</v>
      </c>
      <c r="C247" s="1">
        <v>8</v>
      </c>
      <c r="D247" s="1">
        <v>28</v>
      </c>
      <c r="E247" s="89">
        <v>87.25841247815913</v>
      </c>
      <c r="F247" s="89">
        <v>63.34881068134919</v>
      </c>
      <c r="G247" s="89">
        <v>75.31093420958243</v>
      </c>
      <c r="H247" s="89">
        <v>0.4751347106331596</v>
      </c>
      <c r="I247" s="89">
        <v>10.78606892021558</v>
      </c>
      <c r="J247" s="89">
        <v>0.12036412958545356</v>
      </c>
      <c r="K247" s="2"/>
    </row>
    <row r="248" spans="1:11" ht="12.75">
      <c r="A248" s="88">
        <v>37497</v>
      </c>
      <c r="B248" s="1">
        <v>2002</v>
      </c>
      <c r="C248" s="1">
        <v>8</v>
      </c>
      <c r="D248" s="1">
        <v>29</v>
      </c>
      <c r="E248" s="89">
        <v>86.67097924478341</v>
      </c>
      <c r="F248" s="89">
        <v>62.250393376671035</v>
      </c>
      <c r="G248" s="89">
        <v>74.4680089405555</v>
      </c>
      <c r="H248" s="89">
        <v>0.49569396255302184</v>
      </c>
      <c r="I248" s="89">
        <v>9.963702903108505</v>
      </c>
      <c r="J248" s="89">
        <v>0.09287302854071885</v>
      </c>
      <c r="K248" s="2"/>
    </row>
    <row r="249" spans="1:11" ht="12.75">
      <c r="A249" s="88">
        <v>37498</v>
      </c>
      <c r="B249" s="1">
        <v>2002</v>
      </c>
      <c r="C249" s="1">
        <v>8</v>
      </c>
      <c r="D249" s="1">
        <v>30</v>
      </c>
      <c r="E249" s="89">
        <v>86.82418756657745</v>
      </c>
      <c r="F249" s="89">
        <v>63.15656374931342</v>
      </c>
      <c r="G249" s="89">
        <v>74.99769828777369</v>
      </c>
      <c r="H249" s="89">
        <v>0.07528058368561207</v>
      </c>
      <c r="I249" s="89">
        <v>10.072978871459307</v>
      </c>
      <c r="J249" s="89">
        <v>0.09740671212473352</v>
      </c>
      <c r="K249" s="2"/>
    </row>
    <row r="250" spans="1:11" ht="12.75">
      <c r="A250" s="88">
        <v>37499</v>
      </c>
      <c r="B250" s="1">
        <v>2002</v>
      </c>
      <c r="C250" s="1">
        <v>8</v>
      </c>
      <c r="D250" s="1">
        <v>31</v>
      </c>
      <c r="E250" s="89">
        <v>86.81094452266458</v>
      </c>
      <c r="F250" s="89">
        <v>63.57498384327556</v>
      </c>
      <c r="G250" s="89">
        <v>75.20028681279834</v>
      </c>
      <c r="H250" s="89">
        <v>0.019470273312367083</v>
      </c>
      <c r="I250" s="89">
        <v>10.219757086110704</v>
      </c>
      <c r="J250" s="89">
        <v>0.08890071778551864</v>
      </c>
      <c r="K250" s="2"/>
    </row>
    <row r="251" spans="1:11" ht="12.75">
      <c r="A251" s="88">
        <v>37500</v>
      </c>
      <c r="B251" s="1">
        <v>2002</v>
      </c>
      <c r="C251" s="1">
        <v>9</v>
      </c>
      <c r="D251" s="1">
        <v>1</v>
      </c>
      <c r="E251" s="89">
        <v>85.74767866389656</v>
      </c>
      <c r="F251" s="89">
        <v>63.16844159979388</v>
      </c>
      <c r="G251" s="89">
        <v>74.46777741657155</v>
      </c>
      <c r="H251" s="89">
        <v>0.17265055102420995</v>
      </c>
      <c r="I251" s="89">
        <v>9.640427967595777</v>
      </c>
      <c r="J251" s="89">
        <v>0.12306709977660041</v>
      </c>
      <c r="K251" s="2"/>
    </row>
    <row r="252" spans="1:11" ht="12.75">
      <c r="A252" s="88">
        <v>37501</v>
      </c>
      <c r="B252" s="1">
        <v>2002</v>
      </c>
      <c r="C252" s="1">
        <v>9</v>
      </c>
      <c r="D252" s="1">
        <v>2</v>
      </c>
      <c r="E252" s="89">
        <v>85.0094030369777</v>
      </c>
      <c r="F252" s="89">
        <v>62.49013001989778</v>
      </c>
      <c r="G252" s="89">
        <v>73.75948381316407</v>
      </c>
      <c r="H252" s="89">
        <v>0.44570341904012245</v>
      </c>
      <c r="I252" s="89">
        <v>9.205187232204196</v>
      </c>
      <c r="J252" s="89">
        <v>0.13160853933101813</v>
      </c>
      <c r="K252" s="2"/>
    </row>
    <row r="253" spans="1:11" ht="12.75">
      <c r="A253" s="88">
        <v>37502</v>
      </c>
      <c r="B253" s="1">
        <v>2002</v>
      </c>
      <c r="C253" s="1">
        <v>9</v>
      </c>
      <c r="D253" s="1">
        <v>3</v>
      </c>
      <c r="E253" s="89">
        <v>84.52111137912061</v>
      </c>
      <c r="F253" s="89">
        <v>61.893341666994786</v>
      </c>
      <c r="G253" s="89">
        <v>73.21694380778402</v>
      </c>
      <c r="H253" s="89">
        <v>0.6806325917411385</v>
      </c>
      <c r="I253" s="89">
        <v>8.897576399525171</v>
      </c>
      <c r="J253" s="89">
        <v>0.05836488767140351</v>
      </c>
      <c r="K253" s="2"/>
    </row>
    <row r="254" spans="1:11" ht="12.75">
      <c r="A254" s="88">
        <v>37503</v>
      </c>
      <c r="B254" s="1">
        <v>2002</v>
      </c>
      <c r="C254" s="1">
        <v>9</v>
      </c>
      <c r="D254" s="1">
        <v>4</v>
      </c>
      <c r="E254" s="89">
        <v>85.0650224515854</v>
      </c>
      <c r="F254" s="89">
        <v>61.51508329194627</v>
      </c>
      <c r="G254" s="89">
        <v>73.29977015649217</v>
      </c>
      <c r="H254" s="89">
        <v>0.652493624848252</v>
      </c>
      <c r="I254" s="89">
        <v>8.952263781340429</v>
      </c>
      <c r="J254" s="89">
        <v>0.08268096623387139</v>
      </c>
      <c r="K254" s="2"/>
    </row>
    <row r="255" spans="1:11" ht="12.75">
      <c r="A255" s="88">
        <v>37504</v>
      </c>
      <c r="B255" s="1">
        <v>2002</v>
      </c>
      <c r="C255" s="1">
        <v>9</v>
      </c>
      <c r="D255" s="1">
        <v>5</v>
      </c>
      <c r="E255" s="89">
        <v>84.63230573861267</v>
      </c>
      <c r="F255" s="89">
        <v>60.38684068313525</v>
      </c>
      <c r="G255" s="89">
        <v>72.51929049560027</v>
      </c>
      <c r="H255" s="89">
        <v>0.6497819726226648</v>
      </c>
      <c r="I255" s="89">
        <v>8.169072468222954</v>
      </c>
      <c r="J255" s="89">
        <v>0.09446275251171235</v>
      </c>
      <c r="K255" s="2"/>
    </row>
    <row r="256" spans="1:11" ht="12.75">
      <c r="A256" s="88">
        <v>37505</v>
      </c>
      <c r="B256" s="1">
        <v>2002</v>
      </c>
      <c r="C256" s="1">
        <v>9</v>
      </c>
      <c r="D256" s="1">
        <v>6</v>
      </c>
      <c r="E256" s="89">
        <v>84.89858815907587</v>
      </c>
      <c r="F256" s="89">
        <v>60.351031306045556</v>
      </c>
      <c r="G256" s="89">
        <v>72.63452701728704</v>
      </c>
      <c r="H256" s="89">
        <v>0.6137983049888478</v>
      </c>
      <c r="I256" s="89">
        <v>8.248325322275903</v>
      </c>
      <c r="J256" s="89">
        <v>0.06713307445683893</v>
      </c>
      <c r="K256" s="2"/>
    </row>
    <row r="257" spans="1:11" ht="12.75">
      <c r="A257" s="88">
        <v>37506</v>
      </c>
      <c r="B257" s="1">
        <v>2002</v>
      </c>
      <c r="C257" s="1">
        <v>9</v>
      </c>
      <c r="D257" s="1">
        <v>7</v>
      </c>
      <c r="E257" s="89">
        <v>85.18777189149517</v>
      </c>
      <c r="F257" s="89">
        <v>60.447727543093</v>
      </c>
      <c r="G257" s="89">
        <v>72.82746700202043</v>
      </c>
      <c r="H257" s="89">
        <v>0.49973468052772074</v>
      </c>
      <c r="I257" s="89">
        <v>8.32720168254816</v>
      </c>
      <c r="J257" s="89">
        <v>0.06340370646674273</v>
      </c>
      <c r="K257" s="2"/>
    </row>
    <row r="258" spans="1:11" ht="12.75">
      <c r="A258" s="88">
        <v>37507</v>
      </c>
      <c r="B258" s="1">
        <v>2002</v>
      </c>
      <c r="C258" s="1">
        <v>9</v>
      </c>
      <c r="D258" s="1">
        <v>8</v>
      </c>
      <c r="E258" s="89">
        <v>84.17213462944046</v>
      </c>
      <c r="F258" s="89">
        <v>60.299777071247405</v>
      </c>
      <c r="G258" s="89">
        <v>72.24567313507028</v>
      </c>
      <c r="H258" s="89">
        <v>0.5748884104423115</v>
      </c>
      <c r="I258" s="89">
        <v>7.820561545512588</v>
      </c>
      <c r="J258" s="89">
        <v>0.1361310814971052</v>
      </c>
      <c r="K258" s="2"/>
    </row>
    <row r="259" spans="1:11" ht="12.75">
      <c r="A259" s="88">
        <v>37508</v>
      </c>
      <c r="B259" s="1">
        <v>2002</v>
      </c>
      <c r="C259" s="1">
        <v>9</v>
      </c>
      <c r="D259" s="1">
        <v>9</v>
      </c>
      <c r="E259" s="89">
        <v>82.64162611616855</v>
      </c>
      <c r="F259" s="89">
        <v>59.56918686471134</v>
      </c>
      <c r="G259" s="89">
        <v>71.11512377516627</v>
      </c>
      <c r="H259" s="89">
        <v>0.654743607559985</v>
      </c>
      <c r="I259" s="89">
        <v>6.76986738272627</v>
      </c>
      <c r="J259" s="89">
        <v>0.08645513122060122</v>
      </c>
      <c r="K259" s="2"/>
    </row>
    <row r="260" spans="1:11" ht="12.75">
      <c r="A260" s="88">
        <v>37509</v>
      </c>
      <c r="B260" s="1">
        <v>2002</v>
      </c>
      <c r="C260" s="1">
        <v>9</v>
      </c>
      <c r="D260" s="1">
        <v>10</v>
      </c>
      <c r="E260" s="89">
        <v>83.24191417674268</v>
      </c>
      <c r="F260" s="89">
        <v>58.016659386293554</v>
      </c>
      <c r="G260" s="89">
        <v>70.63900406624444</v>
      </c>
      <c r="H260" s="89">
        <v>0.6485807408377977</v>
      </c>
      <c r="I260" s="89">
        <v>6.287584807082244</v>
      </c>
      <c r="J260" s="89">
        <v>0.020739009377354383</v>
      </c>
      <c r="K260" s="2"/>
    </row>
    <row r="261" spans="1:11" ht="12.75">
      <c r="A261" s="88">
        <v>37510</v>
      </c>
      <c r="B261" s="1">
        <v>2002</v>
      </c>
      <c r="C261" s="1">
        <v>9</v>
      </c>
      <c r="D261" s="1">
        <v>11</v>
      </c>
      <c r="E261" s="89">
        <v>83.373380972848</v>
      </c>
      <c r="F261" s="89">
        <v>58.34607114516045</v>
      </c>
      <c r="G261" s="89">
        <v>70.86944334373055</v>
      </c>
      <c r="H261" s="89">
        <v>0.7541735397866711</v>
      </c>
      <c r="I261" s="89">
        <v>6.623616883517229</v>
      </c>
      <c r="J261" s="89">
        <v>0.12607618764391856</v>
      </c>
      <c r="K261" s="2"/>
    </row>
    <row r="262" spans="1:11" ht="12.75">
      <c r="A262" s="88">
        <v>37511</v>
      </c>
      <c r="B262" s="1">
        <v>2002</v>
      </c>
      <c r="C262" s="1">
        <v>9</v>
      </c>
      <c r="D262" s="1">
        <v>12</v>
      </c>
      <c r="E262" s="89">
        <v>82.54715445717986</v>
      </c>
      <c r="F262" s="89">
        <v>58.562809231394</v>
      </c>
      <c r="G262" s="89">
        <v>70.56469912901325</v>
      </c>
      <c r="H262" s="89">
        <v>0.8776083544184015</v>
      </c>
      <c r="I262" s="89">
        <v>6.442307483431664</v>
      </c>
      <c r="J262" s="89">
        <v>0.21376074777186813</v>
      </c>
      <c r="K262" s="2"/>
    </row>
    <row r="263" spans="1:11" ht="12.75">
      <c r="A263" s="88">
        <v>37512</v>
      </c>
      <c r="B263" s="1">
        <v>2002</v>
      </c>
      <c r="C263" s="1">
        <v>9</v>
      </c>
      <c r="D263" s="1">
        <v>13</v>
      </c>
      <c r="E263" s="89">
        <v>81.21288239577987</v>
      </c>
      <c r="F263" s="89">
        <v>58.593478649624785</v>
      </c>
      <c r="G263" s="89">
        <v>69.91289780742866</v>
      </c>
      <c r="H263" s="89">
        <v>1.790078393328306</v>
      </c>
      <c r="I263" s="89">
        <v>6.702976200756978</v>
      </c>
      <c r="J263" s="89">
        <v>0.20159574369480265</v>
      </c>
      <c r="K263" s="2"/>
    </row>
    <row r="264" spans="1:11" ht="12.75">
      <c r="A264" s="88">
        <v>37513</v>
      </c>
      <c r="B264" s="1">
        <v>2002</v>
      </c>
      <c r="C264" s="1">
        <v>9</v>
      </c>
      <c r="D264" s="1">
        <v>14</v>
      </c>
      <c r="E264" s="89">
        <v>79.35756682452757</v>
      </c>
      <c r="F264" s="89">
        <v>56.979477734422005</v>
      </c>
      <c r="G264" s="89">
        <v>68.1782395642011</v>
      </c>
      <c r="H264" s="89">
        <v>2.29868643142933</v>
      </c>
      <c r="I264" s="89">
        <v>5.476925995630452</v>
      </c>
      <c r="J264" s="89">
        <v>0.30005312427468167</v>
      </c>
      <c r="K264" s="2"/>
    </row>
    <row r="265" spans="1:11" ht="12.75">
      <c r="A265" s="88">
        <v>37514</v>
      </c>
      <c r="B265" s="1">
        <v>2002</v>
      </c>
      <c r="C265" s="1">
        <v>9</v>
      </c>
      <c r="D265" s="1">
        <v>15</v>
      </c>
      <c r="E265" s="89">
        <v>77.47865976724204</v>
      </c>
      <c r="F265" s="89">
        <v>55.441711325540766</v>
      </c>
      <c r="G265" s="89">
        <v>66.46990283111771</v>
      </c>
      <c r="H265" s="89">
        <v>2.9453570818420483</v>
      </c>
      <c r="I265" s="89">
        <v>4.4152599129597805</v>
      </c>
      <c r="J265" s="89">
        <v>0.16864047767466744</v>
      </c>
      <c r="K265" s="2"/>
    </row>
    <row r="266" spans="1:11" ht="12.75">
      <c r="A266" s="88">
        <v>37515</v>
      </c>
      <c r="B266" s="1">
        <v>2002</v>
      </c>
      <c r="C266" s="1">
        <v>9</v>
      </c>
      <c r="D266" s="1">
        <v>16</v>
      </c>
      <c r="E266" s="89">
        <v>76.90409416596273</v>
      </c>
      <c r="F266" s="89">
        <v>55.00775720281028</v>
      </c>
      <c r="G266" s="89">
        <v>65.96564296911284</v>
      </c>
      <c r="H266" s="89">
        <v>2.90253820265775</v>
      </c>
      <c r="I266" s="89">
        <v>3.868181171770593</v>
      </c>
      <c r="J266" s="89">
        <v>0.1926510463301222</v>
      </c>
      <c r="K266" s="2"/>
    </row>
    <row r="267" spans="1:11" ht="12.75">
      <c r="A267" s="88">
        <v>37516</v>
      </c>
      <c r="B267" s="1">
        <v>2002</v>
      </c>
      <c r="C267" s="1">
        <v>9</v>
      </c>
      <c r="D267" s="1">
        <v>17</v>
      </c>
      <c r="E267" s="89">
        <v>77.35266790877486</v>
      </c>
      <c r="F267" s="89">
        <v>54.459483630630864</v>
      </c>
      <c r="G267" s="89">
        <v>65.91579305442919</v>
      </c>
      <c r="H267" s="89">
        <v>2.805912632434465</v>
      </c>
      <c r="I267" s="89">
        <v>3.7217056868636638</v>
      </c>
      <c r="J267" s="89">
        <v>0.11380013862010693</v>
      </c>
      <c r="K267" s="2"/>
    </row>
    <row r="268" spans="1:11" ht="12.75">
      <c r="A268" s="88">
        <v>37517</v>
      </c>
      <c r="B268" s="1">
        <v>2002</v>
      </c>
      <c r="C268" s="1">
        <v>9</v>
      </c>
      <c r="D268" s="1">
        <v>18</v>
      </c>
      <c r="E268" s="89">
        <v>78.63115935281994</v>
      </c>
      <c r="F268" s="89">
        <v>55.72055455686174</v>
      </c>
      <c r="G268" s="89">
        <v>67.18557423956717</v>
      </c>
      <c r="H268" s="89">
        <v>2.5365242510540877</v>
      </c>
      <c r="I268" s="89">
        <v>4.722098490621267</v>
      </c>
      <c r="J268" s="89">
        <v>0.1627937579311991</v>
      </c>
      <c r="K268" s="2"/>
    </row>
    <row r="269" spans="1:11" ht="12.75">
      <c r="A269" s="88">
        <v>37518</v>
      </c>
      <c r="B269" s="1">
        <v>2002</v>
      </c>
      <c r="C269" s="1">
        <v>9</v>
      </c>
      <c r="D269" s="1">
        <v>19</v>
      </c>
      <c r="E269" s="89">
        <v>78.70601519845441</v>
      </c>
      <c r="F269" s="89">
        <v>55.24144817992326</v>
      </c>
      <c r="G269" s="89">
        <v>66.98344897391517</v>
      </c>
      <c r="H269" s="89">
        <v>2.5863791702359906</v>
      </c>
      <c r="I269" s="89">
        <v>4.569828144151167</v>
      </c>
      <c r="J269" s="89">
        <v>0.08170706675512618</v>
      </c>
      <c r="K269" s="2"/>
    </row>
    <row r="270" spans="1:11" ht="12.75">
      <c r="A270" s="88">
        <v>37519</v>
      </c>
      <c r="B270" s="1">
        <v>2002</v>
      </c>
      <c r="C270" s="1">
        <v>9</v>
      </c>
      <c r="D270" s="1">
        <v>20</v>
      </c>
      <c r="E270" s="89">
        <v>76.91122758605172</v>
      </c>
      <c r="F270" s="89">
        <v>54.326726219920204</v>
      </c>
      <c r="G270" s="89">
        <v>65.6286941877123</v>
      </c>
      <c r="H270" s="89">
        <v>3.0930785561192575</v>
      </c>
      <c r="I270" s="89">
        <v>3.721772743831562</v>
      </c>
      <c r="J270" s="89">
        <v>0.11000477888893434</v>
      </c>
      <c r="K270" s="2"/>
    </row>
    <row r="271" spans="1:11" ht="12.75">
      <c r="A271" s="88">
        <v>37520</v>
      </c>
      <c r="B271" s="1">
        <v>2002</v>
      </c>
      <c r="C271" s="1">
        <v>9</v>
      </c>
      <c r="D271" s="1">
        <v>21</v>
      </c>
      <c r="E271" s="89">
        <v>74.13337122524345</v>
      </c>
      <c r="F271" s="89">
        <v>51.122923959309766</v>
      </c>
      <c r="G271" s="89">
        <v>62.63786487700294</v>
      </c>
      <c r="H271" s="89">
        <v>4.829864609434618</v>
      </c>
      <c r="I271" s="89">
        <v>2.4677294864375616</v>
      </c>
      <c r="J271" s="89">
        <v>0.15595745826642832</v>
      </c>
      <c r="K271" s="2"/>
    </row>
    <row r="272" spans="1:11" ht="12.75">
      <c r="A272" s="88">
        <v>37521</v>
      </c>
      <c r="B272" s="1">
        <v>2002</v>
      </c>
      <c r="C272" s="1">
        <v>9</v>
      </c>
      <c r="D272" s="1">
        <v>22</v>
      </c>
      <c r="E272" s="89">
        <v>73.98343321484667</v>
      </c>
      <c r="F272" s="89">
        <v>49.542276726309254</v>
      </c>
      <c r="G272" s="89">
        <v>61.7725722553043</v>
      </c>
      <c r="H272" s="89">
        <v>5.46386325151985</v>
      </c>
      <c r="I272" s="89">
        <v>2.23643550682415</v>
      </c>
      <c r="J272" s="89">
        <v>0.11254850128098612</v>
      </c>
      <c r="K272" s="2"/>
    </row>
    <row r="273" spans="1:11" ht="12.75">
      <c r="A273" s="88">
        <v>37522</v>
      </c>
      <c r="B273" s="1">
        <v>2002</v>
      </c>
      <c r="C273" s="1">
        <v>9</v>
      </c>
      <c r="D273" s="1">
        <v>23</v>
      </c>
      <c r="E273" s="89">
        <v>73.2260779920861</v>
      </c>
      <c r="F273" s="89">
        <v>48.97264150708246</v>
      </c>
      <c r="G273" s="89">
        <v>61.109077034310616</v>
      </c>
      <c r="H273" s="89">
        <v>5.986716975247061</v>
      </c>
      <c r="I273" s="89">
        <v>2.0957940095576806</v>
      </c>
      <c r="J273" s="89">
        <v>0.2731226303266552</v>
      </c>
      <c r="K273" s="2"/>
    </row>
    <row r="274" spans="1:11" ht="12.75">
      <c r="A274" s="88">
        <v>37523</v>
      </c>
      <c r="B274" s="1">
        <v>2002</v>
      </c>
      <c r="C274" s="1">
        <v>9</v>
      </c>
      <c r="D274" s="1">
        <v>24</v>
      </c>
      <c r="E274" s="89">
        <v>71.10961665047029</v>
      </c>
      <c r="F274" s="89">
        <v>49.1772872034952</v>
      </c>
      <c r="G274" s="89">
        <v>60.153169211709084</v>
      </c>
      <c r="H274" s="89">
        <v>6.383188712984221</v>
      </c>
      <c r="I274" s="89">
        <v>1.5363579246933021</v>
      </c>
      <c r="J274" s="89">
        <v>0.20427904186449353</v>
      </c>
      <c r="K274" s="2"/>
    </row>
    <row r="275" spans="1:11" ht="12.75">
      <c r="A275" s="88">
        <v>37524</v>
      </c>
      <c r="B275" s="1">
        <v>2002</v>
      </c>
      <c r="C275" s="1">
        <v>9</v>
      </c>
      <c r="D275" s="1">
        <v>25</v>
      </c>
      <c r="E275" s="89">
        <v>73.38546899510669</v>
      </c>
      <c r="F275" s="89">
        <v>50.74567578152616</v>
      </c>
      <c r="G275" s="89">
        <v>62.07528967304275</v>
      </c>
      <c r="H275" s="89">
        <v>5.14743471735421</v>
      </c>
      <c r="I275" s="89">
        <v>2.222724390396966</v>
      </c>
      <c r="J275" s="89">
        <v>0.1395786435876503</v>
      </c>
      <c r="K275" s="2"/>
    </row>
    <row r="276" spans="1:11" ht="12.75">
      <c r="A276" s="88">
        <v>37525</v>
      </c>
      <c r="B276" s="1">
        <v>2002</v>
      </c>
      <c r="C276" s="1">
        <v>9</v>
      </c>
      <c r="D276" s="1">
        <v>26</v>
      </c>
      <c r="E276" s="89">
        <v>74.37925842104028</v>
      </c>
      <c r="F276" s="89">
        <v>51.18615117080995</v>
      </c>
      <c r="G276" s="89">
        <v>62.79242208065145</v>
      </c>
      <c r="H276" s="89">
        <v>4.9546690016580195</v>
      </c>
      <c r="I276" s="89">
        <v>2.747091082309465</v>
      </c>
      <c r="J276" s="89">
        <v>0.11178998305036947</v>
      </c>
      <c r="K276" s="2"/>
    </row>
    <row r="277" spans="1:11" ht="12.75">
      <c r="A277" s="88">
        <v>37526</v>
      </c>
      <c r="B277" s="1">
        <v>2002</v>
      </c>
      <c r="C277" s="1">
        <v>9</v>
      </c>
      <c r="D277" s="1">
        <v>27</v>
      </c>
      <c r="E277" s="89">
        <v>74.98608889113885</v>
      </c>
      <c r="F277" s="89">
        <v>49.96823622511165</v>
      </c>
      <c r="G277" s="89">
        <v>62.48687984285158</v>
      </c>
      <c r="H277" s="89">
        <v>5.1197459303089285</v>
      </c>
      <c r="I277" s="89">
        <v>2.606625773160515</v>
      </c>
      <c r="J277" s="89">
        <v>0.08369802126003553</v>
      </c>
      <c r="K277" s="2"/>
    </row>
    <row r="278" spans="1:11" ht="12.75">
      <c r="A278" s="88">
        <v>37527</v>
      </c>
      <c r="B278" s="1">
        <v>2002</v>
      </c>
      <c r="C278" s="1">
        <v>9</v>
      </c>
      <c r="D278" s="1">
        <v>28</v>
      </c>
      <c r="E278" s="89">
        <v>75.4422787689166</v>
      </c>
      <c r="F278" s="89">
        <v>50.86990493162834</v>
      </c>
      <c r="G278" s="89">
        <v>63.165809134998796</v>
      </c>
      <c r="H278" s="89">
        <v>4.490380097570897</v>
      </c>
      <c r="I278" s="89">
        <v>2.6561892325697043</v>
      </c>
      <c r="J278" s="89">
        <v>0.10720553648055889</v>
      </c>
      <c r="K278" s="2"/>
    </row>
    <row r="279" spans="1:11" ht="12.75">
      <c r="A279" s="88">
        <v>37528</v>
      </c>
      <c r="B279" s="1">
        <v>2002</v>
      </c>
      <c r="C279" s="1">
        <v>9</v>
      </c>
      <c r="D279" s="1">
        <v>29</v>
      </c>
      <c r="E279" s="89">
        <v>74.93240519991357</v>
      </c>
      <c r="F279" s="89">
        <v>51.01607919537153</v>
      </c>
      <c r="G279" s="89">
        <v>62.98395948236889</v>
      </c>
      <c r="H279" s="89">
        <v>4.560834385243023</v>
      </c>
      <c r="I279" s="89">
        <v>2.5447938676119133</v>
      </c>
      <c r="J279" s="89">
        <v>0.20528952978402532</v>
      </c>
      <c r="K279" s="2"/>
    </row>
    <row r="280" spans="1:11" ht="12.75">
      <c r="A280" s="88">
        <v>37529</v>
      </c>
      <c r="B280" s="1">
        <v>2002</v>
      </c>
      <c r="C280" s="1">
        <v>9</v>
      </c>
      <c r="D280" s="1">
        <v>30</v>
      </c>
      <c r="E280" s="89">
        <v>75.47867703896495</v>
      </c>
      <c r="F280" s="89">
        <v>50.38323899950622</v>
      </c>
      <c r="G280" s="89">
        <v>62.94067530396191</v>
      </c>
      <c r="H280" s="89">
        <v>4.531113072102386</v>
      </c>
      <c r="I280" s="89">
        <v>2.4717883760643042</v>
      </c>
      <c r="J280" s="89">
        <v>0.17932301466247358</v>
      </c>
      <c r="K280" s="2"/>
    </row>
    <row r="281" spans="1:11" ht="12.75">
      <c r="A281" s="88">
        <v>37530</v>
      </c>
      <c r="B281" s="1">
        <v>2002</v>
      </c>
      <c r="C281" s="1">
        <v>10</v>
      </c>
      <c r="D281" s="1">
        <v>1</v>
      </c>
      <c r="E281" s="89">
        <v>76.34164741144934</v>
      </c>
      <c r="F281" s="89">
        <v>49.5936346883951</v>
      </c>
      <c r="G281" s="89">
        <v>62.983052786951305</v>
      </c>
      <c r="H281" s="89">
        <v>4.148501760809564</v>
      </c>
      <c r="I281" s="89">
        <v>2.131554547760877</v>
      </c>
      <c r="J281" s="89">
        <v>0.0733162586689429</v>
      </c>
      <c r="K281" s="2"/>
    </row>
    <row r="282" spans="1:11" ht="12.75">
      <c r="A282" s="88">
        <v>37531</v>
      </c>
      <c r="B282" s="1">
        <v>2002</v>
      </c>
      <c r="C282" s="1">
        <v>10</v>
      </c>
      <c r="D282" s="1">
        <v>2</v>
      </c>
      <c r="E282" s="89">
        <v>75.33980003193699</v>
      </c>
      <c r="F282" s="89">
        <v>48.63946480809608</v>
      </c>
      <c r="G282" s="89">
        <v>62.00504415704562</v>
      </c>
      <c r="H282" s="89">
        <v>4.7121071862182795</v>
      </c>
      <c r="I282" s="89">
        <v>1.7171513432639018</v>
      </c>
      <c r="J282" s="89">
        <v>0.07588102124474543</v>
      </c>
      <c r="K282" s="2"/>
    </row>
    <row r="283" spans="1:11" ht="12.75">
      <c r="A283" s="88">
        <v>37532</v>
      </c>
      <c r="B283" s="1">
        <v>2002</v>
      </c>
      <c r="C283" s="1">
        <v>10</v>
      </c>
      <c r="D283" s="1">
        <v>3</v>
      </c>
      <c r="E283" s="89">
        <v>72.59457799599792</v>
      </c>
      <c r="F283" s="89">
        <v>48.29911776558084</v>
      </c>
      <c r="G283" s="89">
        <v>60.46225961781846</v>
      </c>
      <c r="H283" s="89">
        <v>6.349249129297354</v>
      </c>
      <c r="I283" s="89">
        <v>1.8115087471158162</v>
      </c>
      <c r="J283" s="89">
        <v>0.25047286445627615</v>
      </c>
      <c r="K283" s="2"/>
    </row>
    <row r="284" spans="1:11" ht="12.75">
      <c r="A284" s="88">
        <v>37533</v>
      </c>
      <c r="B284" s="1">
        <v>2002</v>
      </c>
      <c r="C284" s="1">
        <v>10</v>
      </c>
      <c r="D284" s="1">
        <v>4</v>
      </c>
      <c r="E284" s="89">
        <v>72.34994399274012</v>
      </c>
      <c r="F284" s="89">
        <v>48.54420927097031</v>
      </c>
      <c r="G284" s="89">
        <v>60.462488368884294</v>
      </c>
      <c r="H284" s="89">
        <v>6.10789487716664</v>
      </c>
      <c r="I284" s="89">
        <v>1.5703832460509348</v>
      </c>
      <c r="J284" s="89">
        <v>0.18331266417680825</v>
      </c>
      <c r="K284" s="2"/>
    </row>
    <row r="285" spans="1:11" ht="12.75">
      <c r="A285" s="88">
        <v>37534</v>
      </c>
      <c r="B285" s="1">
        <v>2002</v>
      </c>
      <c r="C285" s="1">
        <v>10</v>
      </c>
      <c r="D285" s="1">
        <v>5</v>
      </c>
      <c r="E285" s="89">
        <v>71.55541188272123</v>
      </c>
      <c r="F285" s="89">
        <v>46.912717559908366</v>
      </c>
      <c r="G285" s="89">
        <v>59.24947645834388</v>
      </c>
      <c r="H285" s="89">
        <v>6.638432936003656</v>
      </c>
      <c r="I285" s="89">
        <v>0.887909394347536</v>
      </c>
      <c r="J285" s="89">
        <v>0.17072736534517186</v>
      </c>
      <c r="K285" s="2"/>
    </row>
    <row r="286" spans="1:11" ht="12.75">
      <c r="A286" s="88">
        <v>37535</v>
      </c>
      <c r="B286" s="1">
        <v>2002</v>
      </c>
      <c r="C286" s="1">
        <v>10</v>
      </c>
      <c r="D286" s="1">
        <v>6</v>
      </c>
      <c r="E286" s="89">
        <v>71.82150967442226</v>
      </c>
      <c r="F286" s="89">
        <v>46.79926020766349</v>
      </c>
      <c r="G286" s="89">
        <v>59.32579667807195</v>
      </c>
      <c r="H286" s="89">
        <v>6.973187936742203</v>
      </c>
      <c r="I286" s="89">
        <v>1.2989846148141626</v>
      </c>
      <c r="J286" s="89">
        <v>0.11960378600103518</v>
      </c>
      <c r="K286" s="2"/>
    </row>
    <row r="287" spans="1:11" ht="12.75">
      <c r="A287" s="88">
        <v>37536</v>
      </c>
      <c r="B287" s="1">
        <v>2002</v>
      </c>
      <c r="C287" s="1">
        <v>10</v>
      </c>
      <c r="D287" s="1">
        <v>7</v>
      </c>
      <c r="E287" s="89">
        <v>69.64084447485942</v>
      </c>
      <c r="F287" s="89">
        <v>45.00817827319082</v>
      </c>
      <c r="G287" s="89">
        <v>57.3399231110542</v>
      </c>
      <c r="H287" s="89">
        <v>8.788689293648332</v>
      </c>
      <c r="I287" s="89">
        <v>1.1286124047025323</v>
      </c>
      <c r="J287" s="89">
        <v>0.1148021077148178</v>
      </c>
      <c r="K287" s="2"/>
    </row>
    <row r="288" spans="1:11" ht="12.75">
      <c r="A288" s="88">
        <v>37537</v>
      </c>
      <c r="B288" s="1">
        <v>2002</v>
      </c>
      <c r="C288" s="1">
        <v>10</v>
      </c>
      <c r="D288" s="1">
        <v>8</v>
      </c>
      <c r="E288" s="89">
        <v>69.59894446622356</v>
      </c>
      <c r="F288" s="89">
        <v>45.63206179030918</v>
      </c>
      <c r="G288" s="89">
        <v>57.630914865295445</v>
      </c>
      <c r="H288" s="89">
        <v>8.536440299668556</v>
      </c>
      <c r="I288" s="89">
        <v>1.167355164964006</v>
      </c>
      <c r="J288" s="89">
        <v>0.11492734167346072</v>
      </c>
      <c r="K288" s="2"/>
    </row>
    <row r="289" spans="1:11" ht="12.75">
      <c r="A289" s="88">
        <v>37538</v>
      </c>
      <c r="B289" s="1">
        <v>2002</v>
      </c>
      <c r="C289" s="1">
        <v>10</v>
      </c>
      <c r="D289" s="1">
        <v>9</v>
      </c>
      <c r="E289" s="89">
        <v>68.49004813924404</v>
      </c>
      <c r="F289" s="89">
        <v>45.960487572028356</v>
      </c>
      <c r="G289" s="89">
        <v>57.24067959266527</v>
      </c>
      <c r="H289" s="89">
        <v>8.693435005632523</v>
      </c>
      <c r="I289" s="89">
        <v>0.9341145982977967</v>
      </c>
      <c r="J289" s="89">
        <v>0.08636256435096694</v>
      </c>
      <c r="K289" s="2"/>
    </row>
    <row r="290" spans="1:11" ht="12.75">
      <c r="A290" s="88">
        <v>37539</v>
      </c>
      <c r="B290" s="1">
        <v>2002</v>
      </c>
      <c r="C290" s="1">
        <v>10</v>
      </c>
      <c r="D290" s="1">
        <v>10</v>
      </c>
      <c r="E290" s="89">
        <v>68.46884610673943</v>
      </c>
      <c r="F290" s="89">
        <v>43.86885721072177</v>
      </c>
      <c r="G290" s="89">
        <v>56.184263395759686</v>
      </c>
      <c r="H290" s="89">
        <v>9.202560062704617</v>
      </c>
      <c r="I290" s="89">
        <v>0.3868234584643082</v>
      </c>
      <c r="J290" s="89">
        <v>0.07322668270763556</v>
      </c>
      <c r="K290" s="2"/>
    </row>
    <row r="291" spans="1:11" ht="12.75">
      <c r="A291" s="88">
        <v>37540</v>
      </c>
      <c r="B291" s="1">
        <v>2002</v>
      </c>
      <c r="C291" s="1">
        <v>10</v>
      </c>
      <c r="D291" s="1">
        <v>11</v>
      </c>
      <c r="E291" s="89">
        <v>69.36950541009344</v>
      </c>
      <c r="F291" s="89">
        <v>44.55184823637425</v>
      </c>
      <c r="G291" s="89">
        <v>56.97608856026292</v>
      </c>
      <c r="H291" s="89">
        <v>8.824309217538119</v>
      </c>
      <c r="I291" s="89">
        <v>0.8003977778010456</v>
      </c>
      <c r="J291" s="89">
        <v>0.07384418901473458</v>
      </c>
      <c r="K291" s="2"/>
    </row>
    <row r="292" spans="1:11" ht="12.75">
      <c r="A292" s="88">
        <v>37541</v>
      </c>
      <c r="B292" s="1">
        <v>2002</v>
      </c>
      <c r="C292" s="1">
        <v>10</v>
      </c>
      <c r="D292" s="1">
        <v>12</v>
      </c>
      <c r="E292" s="89">
        <v>71.76637208132618</v>
      </c>
      <c r="F292" s="89">
        <v>45.27615778932449</v>
      </c>
      <c r="G292" s="89">
        <v>58.53667667235442</v>
      </c>
      <c r="H292" s="89">
        <v>7.646587242837767</v>
      </c>
      <c r="I292" s="89">
        <v>1.1832639151921902</v>
      </c>
      <c r="J292" s="89">
        <v>0.08546740736496683</v>
      </c>
      <c r="K292" s="2"/>
    </row>
    <row r="293" spans="1:11" ht="12.75">
      <c r="A293" s="88">
        <v>37542</v>
      </c>
      <c r="B293" s="1">
        <v>2002</v>
      </c>
      <c r="C293" s="1">
        <v>10</v>
      </c>
      <c r="D293" s="1">
        <v>13</v>
      </c>
      <c r="E293" s="89">
        <v>70.28690288239994</v>
      </c>
      <c r="F293" s="89">
        <v>45.79811779238178</v>
      </c>
      <c r="G293" s="89">
        <v>58.05792207441994</v>
      </c>
      <c r="H293" s="89">
        <v>7.878602568028329</v>
      </c>
      <c r="I293" s="89">
        <v>0.9365246424482783</v>
      </c>
      <c r="J293" s="89">
        <v>0.12772376432200666</v>
      </c>
      <c r="K293" s="2"/>
    </row>
    <row r="294" spans="1:11" ht="12.75">
      <c r="A294" s="88">
        <v>37543</v>
      </c>
      <c r="B294" s="1">
        <v>2002</v>
      </c>
      <c r="C294" s="1">
        <v>10</v>
      </c>
      <c r="D294" s="1">
        <v>14</v>
      </c>
      <c r="E294" s="89">
        <v>69.9521136784841</v>
      </c>
      <c r="F294" s="89">
        <v>45.737085975684394</v>
      </c>
      <c r="G294" s="89">
        <v>57.86001156411332</v>
      </c>
      <c r="H294" s="89">
        <v>7.931558100567727</v>
      </c>
      <c r="I294" s="89">
        <v>0.7915696646810586</v>
      </c>
      <c r="J294" s="89">
        <v>0.1093082025563999</v>
      </c>
      <c r="K294" s="2"/>
    </row>
    <row r="295" spans="1:11" ht="12.75">
      <c r="A295" s="88">
        <v>37544</v>
      </c>
      <c r="B295" s="1">
        <v>2002</v>
      </c>
      <c r="C295" s="1">
        <v>10</v>
      </c>
      <c r="D295" s="1">
        <v>15</v>
      </c>
      <c r="E295" s="89">
        <v>70.69151067697629</v>
      </c>
      <c r="F295" s="89">
        <v>45.808922843268846</v>
      </c>
      <c r="G295" s="89">
        <v>58.26562849715165</v>
      </c>
      <c r="H295" s="89">
        <v>7.480059070957419</v>
      </c>
      <c r="I295" s="89">
        <v>0.7456875681090731</v>
      </c>
      <c r="J295" s="89">
        <v>0.11730192432914421</v>
      </c>
      <c r="K295" s="2"/>
    </row>
    <row r="296" spans="1:11" ht="12.75">
      <c r="A296" s="88">
        <v>37545</v>
      </c>
      <c r="B296" s="1">
        <v>2002</v>
      </c>
      <c r="C296" s="1">
        <v>10</v>
      </c>
      <c r="D296" s="1">
        <v>16</v>
      </c>
      <c r="E296" s="89">
        <v>69.59099232676331</v>
      </c>
      <c r="F296" s="89">
        <v>46.432271830341854</v>
      </c>
      <c r="G296" s="89">
        <v>58.02704381558167</v>
      </c>
      <c r="H296" s="89">
        <v>7.72163254828966</v>
      </c>
      <c r="I296" s="89">
        <v>0.7486763638713343</v>
      </c>
      <c r="J296" s="89">
        <v>0.13559096066932444</v>
      </c>
      <c r="K296" s="2"/>
    </row>
    <row r="297" spans="1:11" ht="12.75">
      <c r="A297" s="88">
        <v>37546</v>
      </c>
      <c r="B297" s="1">
        <v>2002</v>
      </c>
      <c r="C297" s="1">
        <v>10</v>
      </c>
      <c r="D297" s="1">
        <v>17</v>
      </c>
      <c r="E297" s="89">
        <v>68.73322665242662</v>
      </c>
      <c r="F297" s="89">
        <v>45.23887806583088</v>
      </c>
      <c r="G297" s="89">
        <v>57.00146409615783</v>
      </c>
      <c r="H297" s="89">
        <v>8.832578771176152</v>
      </c>
      <c r="I297" s="89">
        <v>0.8340428673339879</v>
      </c>
      <c r="J297" s="89">
        <v>0.12868406341423322</v>
      </c>
      <c r="K297" s="2"/>
    </row>
    <row r="298" spans="1:11" ht="12.75">
      <c r="A298" s="88">
        <v>37547</v>
      </c>
      <c r="B298" s="1">
        <v>2002</v>
      </c>
      <c r="C298" s="1">
        <v>10</v>
      </c>
      <c r="D298" s="1">
        <v>18</v>
      </c>
      <c r="E298" s="89">
        <v>67.09744391084831</v>
      </c>
      <c r="F298" s="89">
        <v>43.080520884615765</v>
      </c>
      <c r="G298" s="89">
        <v>55.10439413476113</v>
      </c>
      <c r="H298" s="89">
        <v>10.512994217110808</v>
      </c>
      <c r="I298" s="89">
        <v>0.6173883518719381</v>
      </c>
      <c r="J298" s="89">
        <v>0.10604022985982747</v>
      </c>
      <c r="K298" s="2"/>
    </row>
    <row r="299" spans="1:11" ht="12.75">
      <c r="A299" s="88">
        <v>37548</v>
      </c>
      <c r="B299" s="1">
        <v>2002</v>
      </c>
      <c r="C299" s="1">
        <v>10</v>
      </c>
      <c r="D299" s="1">
        <v>19</v>
      </c>
      <c r="E299" s="89">
        <v>64.0186020692062</v>
      </c>
      <c r="F299" s="89">
        <v>40.73126153381416</v>
      </c>
      <c r="G299" s="89">
        <v>52.39034353853927</v>
      </c>
      <c r="H299" s="89">
        <v>12.924197359597368</v>
      </c>
      <c r="I299" s="89">
        <v>0.3145408981366359</v>
      </c>
      <c r="J299" s="89">
        <v>0.13610750583112347</v>
      </c>
      <c r="K299" s="2"/>
    </row>
    <row r="300" spans="1:11" ht="12.75">
      <c r="A300" s="88">
        <v>37549</v>
      </c>
      <c r="B300" s="1">
        <v>2002</v>
      </c>
      <c r="C300" s="1">
        <v>10</v>
      </c>
      <c r="D300" s="1">
        <v>20</v>
      </c>
      <c r="E300" s="89">
        <v>64.8372806434354</v>
      </c>
      <c r="F300" s="89">
        <v>41.37161969376025</v>
      </c>
      <c r="G300" s="89">
        <v>53.119861905626905</v>
      </c>
      <c r="H300" s="89">
        <v>12.105741238691209</v>
      </c>
      <c r="I300" s="89">
        <v>0.22560314431811704</v>
      </c>
      <c r="J300" s="89">
        <v>0.065680993901094</v>
      </c>
      <c r="K300" s="2"/>
    </row>
    <row r="301" spans="1:11" ht="12.75">
      <c r="A301" s="88">
        <v>37550</v>
      </c>
      <c r="B301" s="1">
        <v>2002</v>
      </c>
      <c r="C301" s="1">
        <v>10</v>
      </c>
      <c r="D301" s="1">
        <v>21</v>
      </c>
      <c r="E301" s="89">
        <v>66.52448666431832</v>
      </c>
      <c r="F301" s="89">
        <v>43.09077294258125</v>
      </c>
      <c r="G301" s="89">
        <v>54.823041540478854</v>
      </c>
      <c r="H301" s="89">
        <v>10.850052528579916</v>
      </c>
      <c r="I301" s="89">
        <v>0.6730940690587777</v>
      </c>
      <c r="J301" s="89">
        <v>0.16971950795033272</v>
      </c>
      <c r="K301" s="2"/>
    </row>
    <row r="302" spans="1:11" ht="12.75">
      <c r="A302" s="88">
        <v>37551</v>
      </c>
      <c r="B302" s="1">
        <v>2002</v>
      </c>
      <c r="C302" s="1">
        <v>10</v>
      </c>
      <c r="D302" s="1">
        <v>22</v>
      </c>
      <c r="E302" s="89">
        <v>67.13566117125528</v>
      </c>
      <c r="F302" s="89">
        <v>43.23241407389896</v>
      </c>
      <c r="G302" s="89">
        <v>55.1994493596062</v>
      </c>
      <c r="H302" s="89">
        <v>10.383733675476108</v>
      </c>
      <c r="I302" s="89">
        <v>0.5831830350823146</v>
      </c>
      <c r="J302" s="89">
        <v>0.15000807714609216</v>
      </c>
      <c r="K302" s="2"/>
    </row>
    <row r="303" spans="1:11" ht="12.75">
      <c r="A303" s="88">
        <v>37552</v>
      </c>
      <c r="B303" s="1">
        <v>2002</v>
      </c>
      <c r="C303" s="1">
        <v>10</v>
      </c>
      <c r="D303" s="1">
        <v>23</v>
      </c>
      <c r="E303" s="89">
        <v>65.86122947545995</v>
      </c>
      <c r="F303" s="89">
        <v>43.47280409719593</v>
      </c>
      <c r="G303" s="89">
        <v>54.68242852335703</v>
      </c>
      <c r="H303" s="89">
        <v>10.90634783110996</v>
      </c>
      <c r="I303" s="89">
        <v>0.5887763544669867</v>
      </c>
      <c r="J303" s="89">
        <v>0.1119409069314451</v>
      </c>
      <c r="K303" s="2"/>
    </row>
    <row r="304" spans="1:11" ht="12.75">
      <c r="A304" s="88">
        <v>37553</v>
      </c>
      <c r="B304" s="1">
        <v>2002</v>
      </c>
      <c r="C304" s="1">
        <v>10</v>
      </c>
      <c r="D304" s="1">
        <v>24</v>
      </c>
      <c r="E304" s="89">
        <v>64.96197871088843</v>
      </c>
      <c r="F304" s="89">
        <v>42.74001065409782</v>
      </c>
      <c r="G304" s="89">
        <v>53.86640641952221</v>
      </c>
      <c r="H304" s="89">
        <v>11.641616038328493</v>
      </c>
      <c r="I304" s="89">
        <v>0.5080224578507041</v>
      </c>
      <c r="J304" s="89">
        <v>0.07416020761070646</v>
      </c>
      <c r="K304" s="2"/>
    </row>
    <row r="305" spans="1:11" ht="12.75">
      <c r="A305" s="88">
        <v>37554</v>
      </c>
      <c r="B305" s="1">
        <v>2002</v>
      </c>
      <c r="C305" s="1">
        <v>10</v>
      </c>
      <c r="D305" s="1">
        <v>25</v>
      </c>
      <c r="E305" s="89">
        <v>63.67357538240904</v>
      </c>
      <c r="F305" s="89">
        <v>40.40604452057153</v>
      </c>
      <c r="G305" s="89">
        <v>52.05522168851937</v>
      </c>
      <c r="H305" s="89">
        <v>13.172381075109996</v>
      </c>
      <c r="I305" s="89">
        <v>0.22760276362936377</v>
      </c>
      <c r="J305" s="89">
        <v>0.0493804117609971</v>
      </c>
      <c r="K305" s="2"/>
    </row>
    <row r="306" spans="1:11" ht="12.75">
      <c r="A306" s="88">
        <v>37555</v>
      </c>
      <c r="B306" s="1">
        <v>2002</v>
      </c>
      <c r="C306" s="1">
        <v>10</v>
      </c>
      <c r="D306" s="1">
        <v>26</v>
      </c>
      <c r="E306" s="89">
        <v>64.83083774484325</v>
      </c>
      <c r="F306" s="89">
        <v>40.72069947820121</v>
      </c>
      <c r="G306" s="89">
        <v>52.79118034855131</v>
      </c>
      <c r="H306" s="89">
        <v>12.4401521262871</v>
      </c>
      <c r="I306" s="89">
        <v>0.23133247483840758</v>
      </c>
      <c r="J306" s="89">
        <v>0.058047377436370146</v>
      </c>
      <c r="K306" s="2"/>
    </row>
    <row r="307" spans="1:11" ht="12.75">
      <c r="A307" s="88">
        <v>37556</v>
      </c>
      <c r="B307" s="1">
        <v>2002</v>
      </c>
      <c r="C307" s="1">
        <v>10</v>
      </c>
      <c r="D307" s="1">
        <v>27</v>
      </c>
      <c r="E307" s="89">
        <v>65.96340344604707</v>
      </c>
      <c r="F307" s="89">
        <v>41.634750223317226</v>
      </c>
      <c r="G307" s="89">
        <v>53.81448857171122</v>
      </c>
      <c r="H307" s="89">
        <v>11.308007500604836</v>
      </c>
      <c r="I307" s="89">
        <v>0.12249607231606996</v>
      </c>
      <c r="J307" s="89">
        <v>0.09374386140333636</v>
      </c>
      <c r="K307" s="2"/>
    </row>
    <row r="308" spans="1:11" ht="12.75">
      <c r="A308" s="88">
        <v>37557</v>
      </c>
      <c r="B308" s="1">
        <v>2002</v>
      </c>
      <c r="C308" s="1">
        <v>10</v>
      </c>
      <c r="D308" s="1">
        <v>28</v>
      </c>
      <c r="E308" s="89">
        <v>65.06024260494725</v>
      </c>
      <c r="F308" s="89">
        <v>41.57461296275146</v>
      </c>
      <c r="G308" s="89">
        <v>53.33283952087842</v>
      </c>
      <c r="H308" s="89">
        <v>11.851595281841762</v>
      </c>
      <c r="I308" s="89">
        <v>0.1844348027201974</v>
      </c>
      <c r="J308" s="89">
        <v>0.06971002079601236</v>
      </c>
      <c r="K308" s="2"/>
    </row>
    <row r="309" spans="1:11" ht="12.75">
      <c r="A309" s="88">
        <v>37558</v>
      </c>
      <c r="B309" s="1">
        <v>2002</v>
      </c>
      <c r="C309" s="1">
        <v>10</v>
      </c>
      <c r="D309" s="1">
        <v>29</v>
      </c>
      <c r="E309" s="89">
        <v>64.42079666990679</v>
      </c>
      <c r="F309" s="89">
        <v>42.294065786628515</v>
      </c>
      <c r="G309" s="89">
        <v>53.372842965296734</v>
      </c>
      <c r="H309" s="89">
        <v>11.848776140571717</v>
      </c>
      <c r="I309" s="89">
        <v>0.22161910586845723</v>
      </c>
      <c r="J309" s="89">
        <v>0.05949617059565425</v>
      </c>
      <c r="K309" s="2"/>
    </row>
    <row r="310" spans="1:11" ht="12.75">
      <c r="A310" s="88">
        <v>37559</v>
      </c>
      <c r="B310" s="1">
        <v>2002</v>
      </c>
      <c r="C310" s="1">
        <v>10</v>
      </c>
      <c r="D310" s="1">
        <v>30</v>
      </c>
      <c r="E310" s="89">
        <v>63.576715163256694</v>
      </c>
      <c r="F310" s="89">
        <v>42.74318607028182</v>
      </c>
      <c r="G310" s="89">
        <v>53.175362353798334</v>
      </c>
      <c r="H310" s="89">
        <v>12.172131904570563</v>
      </c>
      <c r="I310" s="89">
        <v>0.3474942583689009</v>
      </c>
      <c r="J310" s="89">
        <v>0.13790507012438458</v>
      </c>
      <c r="K310" s="2"/>
    </row>
    <row r="311" spans="1:11" ht="12.75">
      <c r="A311" s="88">
        <v>37560</v>
      </c>
      <c r="B311" s="1">
        <v>2002</v>
      </c>
      <c r="C311" s="1">
        <v>10</v>
      </c>
      <c r="D311" s="1">
        <v>31</v>
      </c>
      <c r="E311" s="89">
        <v>62.471632909157876</v>
      </c>
      <c r="F311" s="89">
        <v>43.44540995350115</v>
      </c>
      <c r="G311" s="89">
        <v>52.9739331683586</v>
      </c>
      <c r="H311" s="89">
        <v>12.367024892574463</v>
      </c>
      <c r="I311" s="89">
        <v>0.3409580609330635</v>
      </c>
      <c r="J311" s="89">
        <v>0.23194822686700958</v>
      </c>
      <c r="K311" s="2"/>
    </row>
    <row r="312" spans="1:11" ht="12.75">
      <c r="A312" s="88">
        <v>37561</v>
      </c>
      <c r="B312" s="1">
        <v>2002</v>
      </c>
      <c r="C312" s="1">
        <v>11</v>
      </c>
      <c r="D312" s="1">
        <v>1</v>
      </c>
      <c r="E312" s="89">
        <v>63.05955582996198</v>
      </c>
      <c r="F312" s="89">
        <v>43.701532421483414</v>
      </c>
      <c r="G312" s="89">
        <v>53.38687220706258</v>
      </c>
      <c r="H312" s="89">
        <v>11.992121775462529</v>
      </c>
      <c r="I312" s="89">
        <v>0.3789939825251195</v>
      </c>
      <c r="J312" s="89">
        <v>0.309366893455866</v>
      </c>
      <c r="K312" s="2"/>
    </row>
    <row r="313" spans="1:11" ht="12.75">
      <c r="A313" s="88">
        <v>37562</v>
      </c>
      <c r="B313" s="1">
        <v>2002</v>
      </c>
      <c r="C313" s="1">
        <v>11</v>
      </c>
      <c r="D313" s="1">
        <v>2</v>
      </c>
      <c r="E313" s="89">
        <v>62.2291160065306</v>
      </c>
      <c r="F313" s="89">
        <v>39.85953667390072</v>
      </c>
      <c r="G313" s="89">
        <v>51.05065442155555</v>
      </c>
      <c r="H313" s="89">
        <v>14.179380805149046</v>
      </c>
      <c r="I313" s="89">
        <v>0.2300352267045984</v>
      </c>
      <c r="J313" s="89">
        <v>0.1669664059960265</v>
      </c>
      <c r="K313" s="2"/>
    </row>
    <row r="314" spans="1:11" ht="12.75">
      <c r="A314" s="88">
        <v>37563</v>
      </c>
      <c r="B314" s="1">
        <v>2002</v>
      </c>
      <c r="C314" s="1">
        <v>11</v>
      </c>
      <c r="D314" s="1">
        <v>3</v>
      </c>
      <c r="E314" s="89">
        <v>57.63608645368625</v>
      </c>
      <c r="F314" s="89">
        <v>38.06152882817095</v>
      </c>
      <c r="G314" s="89">
        <v>47.855135722268486</v>
      </c>
      <c r="H314" s="89">
        <v>17.311000596624428</v>
      </c>
      <c r="I314" s="89">
        <v>0.1661363188929158</v>
      </c>
      <c r="J314" s="89">
        <v>0.13005060771130617</v>
      </c>
      <c r="K314" s="2"/>
    </row>
    <row r="315" spans="1:11" ht="12.75">
      <c r="A315" s="88">
        <v>37564</v>
      </c>
      <c r="B315" s="1">
        <v>2002</v>
      </c>
      <c r="C315" s="1">
        <v>11</v>
      </c>
      <c r="D315" s="1">
        <v>4</v>
      </c>
      <c r="E315" s="89">
        <v>57.21809456279324</v>
      </c>
      <c r="F315" s="89">
        <v>36.23898506073172</v>
      </c>
      <c r="G315" s="89">
        <v>46.73486789310237</v>
      </c>
      <c r="H315" s="89">
        <v>18.352631113442683</v>
      </c>
      <c r="I315" s="89">
        <v>0.08749900654505649</v>
      </c>
      <c r="J315" s="89">
        <v>0.12516091624249936</v>
      </c>
      <c r="K315" s="2"/>
    </row>
    <row r="316" spans="1:11" ht="12.75">
      <c r="A316" s="88">
        <v>37565</v>
      </c>
      <c r="B316" s="1">
        <v>2002</v>
      </c>
      <c r="C316" s="1">
        <v>11</v>
      </c>
      <c r="D316" s="1">
        <v>5</v>
      </c>
      <c r="E316" s="89">
        <v>54.76298580553341</v>
      </c>
      <c r="F316" s="89">
        <v>36.10706016691808</v>
      </c>
      <c r="G316" s="89">
        <v>45.44135106756562</v>
      </c>
      <c r="H316" s="89">
        <v>19.581607193099074</v>
      </c>
      <c r="I316" s="89">
        <v>0.02295826066470979</v>
      </c>
      <c r="J316" s="89">
        <v>0.06876768394895554</v>
      </c>
      <c r="K316" s="2"/>
    </row>
    <row r="317" spans="1:11" ht="12.75">
      <c r="A317" s="88">
        <v>37566</v>
      </c>
      <c r="B317" s="1">
        <v>2002</v>
      </c>
      <c r="C317" s="1">
        <v>11</v>
      </c>
      <c r="D317" s="1">
        <v>6</v>
      </c>
      <c r="E317" s="89">
        <v>55.18314136022869</v>
      </c>
      <c r="F317" s="89">
        <v>35.09292951526788</v>
      </c>
      <c r="G317" s="89">
        <v>45.14436351908818</v>
      </c>
      <c r="H317" s="89">
        <v>19.863673905294267</v>
      </c>
      <c r="I317" s="89">
        <v>0.00803742438244491</v>
      </c>
      <c r="J317" s="89">
        <v>0.06558675025590224</v>
      </c>
      <c r="K317" s="2"/>
    </row>
    <row r="318" spans="1:11" ht="12.75">
      <c r="A318" s="88">
        <v>37567</v>
      </c>
      <c r="B318" s="1">
        <v>2002</v>
      </c>
      <c r="C318" s="1">
        <v>11</v>
      </c>
      <c r="D318" s="1">
        <v>7</v>
      </c>
      <c r="E318" s="89">
        <v>55.484856223935935</v>
      </c>
      <c r="F318" s="89">
        <v>34.96030849161059</v>
      </c>
      <c r="G318" s="89">
        <v>45.22891043911315</v>
      </c>
      <c r="H318" s="89">
        <v>19.791681309304685</v>
      </c>
      <c r="I318" s="89">
        <v>0.020591748417834097</v>
      </c>
      <c r="J318" s="89">
        <v>0.033347686871563906</v>
      </c>
      <c r="K318" s="2"/>
    </row>
    <row r="319" spans="1:11" ht="12.75">
      <c r="A319" s="88">
        <v>37568</v>
      </c>
      <c r="B319" s="1">
        <v>2002</v>
      </c>
      <c r="C319" s="1">
        <v>11</v>
      </c>
      <c r="D319" s="1">
        <v>8</v>
      </c>
      <c r="E319" s="89">
        <v>56.18880876838829</v>
      </c>
      <c r="F319" s="89">
        <v>35.228829783972216</v>
      </c>
      <c r="G319" s="89">
        <v>45.71514735752014</v>
      </c>
      <c r="H319" s="89">
        <v>19.292890066862302</v>
      </c>
      <c r="I319" s="89">
        <v>0.00803742438244491</v>
      </c>
      <c r="J319" s="89">
        <v>0.035391155481403494</v>
      </c>
      <c r="K319" s="2"/>
    </row>
    <row r="320" spans="1:11" ht="12.75">
      <c r="A320" s="88">
        <v>37569</v>
      </c>
      <c r="B320" s="1">
        <v>2002</v>
      </c>
      <c r="C320" s="1">
        <v>11</v>
      </c>
      <c r="D320" s="1">
        <v>9</v>
      </c>
      <c r="E320" s="89">
        <v>57.42490200392794</v>
      </c>
      <c r="F320" s="89">
        <v>36.15383323335366</v>
      </c>
      <c r="G320" s="89">
        <v>46.79569569998068</v>
      </c>
      <c r="H320" s="89">
        <v>18.254611630806885</v>
      </c>
      <c r="I320" s="89">
        <v>0.050307330787573885</v>
      </c>
      <c r="J320" s="89">
        <v>0.09050408755114464</v>
      </c>
      <c r="K320" s="2"/>
    </row>
    <row r="321" spans="1:11" ht="12.75">
      <c r="A321" s="88">
        <v>37570</v>
      </c>
      <c r="B321" s="1">
        <v>2002</v>
      </c>
      <c r="C321" s="1">
        <v>11</v>
      </c>
      <c r="D321" s="1">
        <v>10</v>
      </c>
      <c r="E321" s="89">
        <v>56.08860230181553</v>
      </c>
      <c r="F321" s="89">
        <v>34.315937137656405</v>
      </c>
      <c r="G321" s="89">
        <v>45.20859780107585</v>
      </c>
      <c r="H321" s="89">
        <v>19.80314431357199</v>
      </c>
      <c r="I321" s="89">
        <v>0.011742114647843785</v>
      </c>
      <c r="J321" s="89">
        <v>0.10246654413013012</v>
      </c>
      <c r="K321" s="2"/>
    </row>
    <row r="322" spans="1:11" ht="12.75">
      <c r="A322" s="88">
        <v>37571</v>
      </c>
      <c r="B322" s="1">
        <v>2002</v>
      </c>
      <c r="C322" s="1">
        <v>11</v>
      </c>
      <c r="D322" s="1">
        <v>11</v>
      </c>
      <c r="E322" s="89">
        <v>51.44589488976483</v>
      </c>
      <c r="F322" s="89">
        <v>32.62913362732761</v>
      </c>
      <c r="G322" s="89">
        <v>42.043842339886105</v>
      </c>
      <c r="H322" s="89">
        <v>22.95615766011389</v>
      </c>
      <c r="I322" s="89">
        <v>0</v>
      </c>
      <c r="J322" s="89">
        <v>0.0642281592898454</v>
      </c>
      <c r="K322" s="2"/>
    </row>
    <row r="323" spans="1:11" ht="12.75">
      <c r="A323" s="88">
        <v>37572</v>
      </c>
      <c r="B323" s="1">
        <v>2002</v>
      </c>
      <c r="C323" s="1">
        <v>11</v>
      </c>
      <c r="D323" s="1">
        <v>12</v>
      </c>
      <c r="E323" s="89">
        <v>52.08927361596533</v>
      </c>
      <c r="F323" s="89">
        <v>32.722303653542916</v>
      </c>
      <c r="G323" s="89">
        <v>42.41211671609401</v>
      </c>
      <c r="H323" s="89">
        <v>22.587883283905988</v>
      </c>
      <c r="I323" s="89">
        <v>0</v>
      </c>
      <c r="J323" s="89">
        <v>0.13194711582160942</v>
      </c>
      <c r="K323" s="2"/>
    </row>
    <row r="324" spans="1:11" ht="12.75">
      <c r="A324" s="88">
        <v>37573</v>
      </c>
      <c r="B324" s="1">
        <v>2002</v>
      </c>
      <c r="C324" s="1">
        <v>11</v>
      </c>
      <c r="D324" s="1">
        <v>13</v>
      </c>
      <c r="E324" s="89">
        <v>54.07973873155187</v>
      </c>
      <c r="F324" s="89">
        <v>34.543555367066574</v>
      </c>
      <c r="G324" s="89">
        <v>44.31797513064911</v>
      </c>
      <c r="H324" s="89">
        <v>20.711953878268325</v>
      </c>
      <c r="I324" s="89">
        <v>0.029929008917436755</v>
      </c>
      <c r="J324" s="89">
        <v>0.1275651052626231</v>
      </c>
      <c r="K324" s="2"/>
    </row>
    <row r="325" spans="1:11" ht="12.75">
      <c r="A325" s="88">
        <v>37574</v>
      </c>
      <c r="B325" s="1">
        <v>2002</v>
      </c>
      <c r="C325" s="1">
        <v>11</v>
      </c>
      <c r="D325" s="1">
        <v>14</v>
      </c>
      <c r="E325" s="89">
        <v>55.3322950954373</v>
      </c>
      <c r="F325" s="89">
        <v>34.68907926110555</v>
      </c>
      <c r="G325" s="89">
        <v>45.017015259611306</v>
      </c>
      <c r="H325" s="89">
        <v>20.104685705653004</v>
      </c>
      <c r="I325" s="89">
        <v>0.12170096526431537</v>
      </c>
      <c r="J325" s="89">
        <v>0.0955308649795649</v>
      </c>
      <c r="K325" s="2"/>
    </row>
    <row r="326" spans="1:11" ht="12.75">
      <c r="A326" s="88">
        <v>37575</v>
      </c>
      <c r="B326" s="1">
        <v>2002</v>
      </c>
      <c r="C326" s="1">
        <v>11</v>
      </c>
      <c r="D326" s="1">
        <v>15</v>
      </c>
      <c r="E326" s="89">
        <v>53.632574371255785</v>
      </c>
      <c r="F326" s="89">
        <v>34.24546227115656</v>
      </c>
      <c r="G326" s="89">
        <v>43.945346402546065</v>
      </c>
      <c r="H326" s="89">
        <v>21.059369772091564</v>
      </c>
      <c r="I326" s="89">
        <v>0.004716174637632924</v>
      </c>
      <c r="J326" s="89">
        <v>0.09067349693852203</v>
      </c>
      <c r="K326" s="2"/>
    </row>
    <row r="327" spans="1:11" ht="12.75">
      <c r="A327" s="88">
        <v>37576</v>
      </c>
      <c r="B327" s="1">
        <v>2002</v>
      </c>
      <c r="C327" s="1">
        <v>11</v>
      </c>
      <c r="D327" s="1">
        <v>16</v>
      </c>
      <c r="E327" s="89">
        <v>53.32147024162655</v>
      </c>
      <c r="F327" s="89">
        <v>32.58327204132685</v>
      </c>
      <c r="G327" s="89">
        <v>42.958699222816584</v>
      </c>
      <c r="H327" s="89">
        <v>22.041300777183416</v>
      </c>
      <c r="I327" s="89">
        <v>0</v>
      </c>
      <c r="J327" s="89">
        <v>0.05583422793432982</v>
      </c>
      <c r="K327" s="2"/>
    </row>
    <row r="328" spans="1:11" ht="12.75">
      <c r="A328" s="88">
        <v>37577</v>
      </c>
      <c r="B328" s="1">
        <v>2002</v>
      </c>
      <c r="C328" s="1">
        <v>11</v>
      </c>
      <c r="D328" s="1">
        <v>17</v>
      </c>
      <c r="E328" s="89">
        <v>53.07103879597342</v>
      </c>
      <c r="F328" s="89">
        <v>33.28309808331301</v>
      </c>
      <c r="G328" s="89">
        <v>43.1833965209831</v>
      </c>
      <c r="H328" s="89">
        <v>21.816603479016898</v>
      </c>
      <c r="I328" s="89">
        <v>0</v>
      </c>
      <c r="J328" s="89">
        <v>0.1554703719435965</v>
      </c>
      <c r="K328" s="2"/>
    </row>
    <row r="329" spans="1:11" ht="12.75">
      <c r="A329" s="88">
        <v>37578</v>
      </c>
      <c r="B329" s="1">
        <v>2002</v>
      </c>
      <c r="C329" s="1">
        <v>11</v>
      </c>
      <c r="D329" s="1">
        <v>18</v>
      </c>
      <c r="E329" s="89">
        <v>54.704844471223325</v>
      </c>
      <c r="F329" s="89">
        <v>34.27556274824654</v>
      </c>
      <c r="G329" s="89">
        <v>44.49653169107483</v>
      </c>
      <c r="H329" s="89">
        <v>20.509212347947354</v>
      </c>
      <c r="I329" s="89">
        <v>0.005744039022182251</v>
      </c>
      <c r="J329" s="89">
        <v>0.06948520813737721</v>
      </c>
      <c r="K329" s="2"/>
    </row>
    <row r="330" spans="1:11" ht="12.75">
      <c r="A330" s="88">
        <v>37579</v>
      </c>
      <c r="B330" s="1">
        <v>2002</v>
      </c>
      <c r="C330" s="1">
        <v>11</v>
      </c>
      <c r="D330" s="1">
        <v>19</v>
      </c>
      <c r="E330" s="89">
        <v>54.994499056617606</v>
      </c>
      <c r="F330" s="89">
        <v>35.51905393917155</v>
      </c>
      <c r="G330" s="89">
        <v>45.263104579234465</v>
      </c>
      <c r="H330" s="89">
        <v>19.736895420765528</v>
      </c>
      <c r="I330" s="89">
        <v>0</v>
      </c>
      <c r="J330" s="89">
        <v>0.11632869033259839</v>
      </c>
      <c r="K330" s="2"/>
    </row>
    <row r="331" spans="1:11" ht="12.75">
      <c r="A331" s="88">
        <v>37580</v>
      </c>
      <c r="B331" s="1">
        <v>2002</v>
      </c>
      <c r="C331" s="1">
        <v>11</v>
      </c>
      <c r="D331" s="1">
        <v>20</v>
      </c>
      <c r="E331" s="89">
        <v>53.15864380358191</v>
      </c>
      <c r="F331" s="89">
        <v>33.83366338481873</v>
      </c>
      <c r="G331" s="89">
        <v>43.5024816755402</v>
      </c>
      <c r="H331" s="89">
        <v>21.497518324459794</v>
      </c>
      <c r="I331" s="89">
        <v>0</v>
      </c>
      <c r="J331" s="89">
        <v>0.1790749214965858</v>
      </c>
      <c r="K331" s="2"/>
    </row>
    <row r="332" spans="1:11" ht="12.75">
      <c r="A332" s="88">
        <v>37581</v>
      </c>
      <c r="B332" s="1">
        <v>2002</v>
      </c>
      <c r="C332" s="1">
        <v>11</v>
      </c>
      <c r="D332" s="1">
        <v>21</v>
      </c>
      <c r="E332" s="89">
        <v>50.524123833400445</v>
      </c>
      <c r="F332" s="89">
        <v>30.089316102087572</v>
      </c>
      <c r="G332" s="89">
        <v>40.313048049083896</v>
      </c>
      <c r="H332" s="89">
        <v>24.699670055222086</v>
      </c>
      <c r="I332" s="89">
        <v>0.012718104305986008</v>
      </c>
      <c r="J332" s="89">
        <v>0.16766061018205725</v>
      </c>
      <c r="K332" s="2"/>
    </row>
    <row r="333" spans="1:11" ht="12.75">
      <c r="A333" s="88">
        <v>37582</v>
      </c>
      <c r="B333" s="1">
        <v>2002</v>
      </c>
      <c r="C333" s="1">
        <v>11</v>
      </c>
      <c r="D333" s="1">
        <v>22</v>
      </c>
      <c r="E333" s="89">
        <v>50.30091713951593</v>
      </c>
      <c r="F333" s="89">
        <v>29.154975102690102</v>
      </c>
      <c r="G333" s="89">
        <v>39.734274202442904</v>
      </c>
      <c r="H333" s="89">
        <v>25.265725797557103</v>
      </c>
      <c r="I333" s="89">
        <v>0</v>
      </c>
      <c r="J333" s="89">
        <v>0.038922398634863596</v>
      </c>
      <c r="K333" s="2"/>
    </row>
    <row r="334" spans="1:11" ht="12.75">
      <c r="A334" s="88">
        <v>37583</v>
      </c>
      <c r="B334" s="1">
        <v>2002</v>
      </c>
      <c r="C334" s="1">
        <v>11</v>
      </c>
      <c r="D334" s="1">
        <v>23</v>
      </c>
      <c r="E334" s="89">
        <v>50.54407192889521</v>
      </c>
      <c r="F334" s="89">
        <v>30.28093187176617</v>
      </c>
      <c r="G334" s="89">
        <v>40.41882998167057</v>
      </c>
      <c r="H334" s="89">
        <v>24.581170018329423</v>
      </c>
      <c r="I334" s="89">
        <v>0</v>
      </c>
      <c r="J334" s="89">
        <v>0.11611572699916353</v>
      </c>
      <c r="K334" s="2"/>
    </row>
    <row r="335" spans="1:11" ht="12.75">
      <c r="A335" s="88">
        <v>37584</v>
      </c>
      <c r="B335" s="1">
        <v>2002</v>
      </c>
      <c r="C335" s="1">
        <v>11</v>
      </c>
      <c r="D335" s="1">
        <v>24</v>
      </c>
      <c r="E335" s="89">
        <v>48.41863623975843</v>
      </c>
      <c r="F335" s="89">
        <v>28.725670448357825</v>
      </c>
      <c r="G335" s="89">
        <v>38.57848142539802</v>
      </c>
      <c r="H335" s="89">
        <v>26.42151857460199</v>
      </c>
      <c r="I335" s="89">
        <v>0</v>
      </c>
      <c r="J335" s="89">
        <v>0.03430555272172517</v>
      </c>
      <c r="K335" s="2"/>
    </row>
    <row r="336" spans="1:11" ht="12.75">
      <c r="A336" s="88">
        <v>37585</v>
      </c>
      <c r="B336" s="1">
        <v>2002</v>
      </c>
      <c r="C336" s="1">
        <v>11</v>
      </c>
      <c r="D336" s="1">
        <v>25</v>
      </c>
      <c r="E336" s="89">
        <v>47.54635125037458</v>
      </c>
      <c r="F336" s="89">
        <v>29.39360216946516</v>
      </c>
      <c r="G336" s="89">
        <v>38.47630479125975</v>
      </c>
      <c r="H336" s="89">
        <v>26.523695208740243</v>
      </c>
      <c r="I336" s="89">
        <v>0</v>
      </c>
      <c r="J336" s="89">
        <v>0.07332544194269162</v>
      </c>
      <c r="K336" s="2"/>
    </row>
    <row r="337" spans="1:11" ht="12.75">
      <c r="A337" s="88">
        <v>37586</v>
      </c>
      <c r="B337" s="1">
        <v>2002</v>
      </c>
      <c r="C337" s="1">
        <v>11</v>
      </c>
      <c r="D337" s="1">
        <v>26</v>
      </c>
      <c r="E337" s="89">
        <v>48.5368273344978</v>
      </c>
      <c r="F337" s="89">
        <v>31.78075711965014</v>
      </c>
      <c r="G337" s="89">
        <v>40.16512030841385</v>
      </c>
      <c r="H337" s="89">
        <v>24.834879691586146</v>
      </c>
      <c r="I337" s="89">
        <v>0</v>
      </c>
      <c r="J337" s="89">
        <v>0.1572024699943946</v>
      </c>
      <c r="K337" s="2"/>
    </row>
    <row r="338" spans="1:11" ht="12.75">
      <c r="A338" s="88">
        <v>37587</v>
      </c>
      <c r="B338" s="1">
        <v>2002</v>
      </c>
      <c r="C338" s="1">
        <v>11</v>
      </c>
      <c r="D338" s="1">
        <v>27</v>
      </c>
      <c r="E338" s="89">
        <v>47.41316279106189</v>
      </c>
      <c r="F338" s="89">
        <v>29.450410652858995</v>
      </c>
      <c r="G338" s="89">
        <v>38.43811480330034</v>
      </c>
      <c r="H338" s="89">
        <v>26.65669674301187</v>
      </c>
      <c r="I338" s="89">
        <v>0.09481154631220581</v>
      </c>
      <c r="J338" s="89">
        <v>0.13743824598737014</v>
      </c>
      <c r="K338" s="2"/>
    </row>
    <row r="339" spans="1:11" ht="12.75">
      <c r="A339" s="88">
        <v>37588</v>
      </c>
      <c r="B339" s="1">
        <v>2002</v>
      </c>
      <c r="C339" s="1">
        <v>11</v>
      </c>
      <c r="D339" s="1">
        <v>28</v>
      </c>
      <c r="E339" s="89">
        <v>45.03561856205075</v>
      </c>
      <c r="F339" s="89">
        <v>26.190359403488067</v>
      </c>
      <c r="G339" s="89">
        <v>35.6193170641093</v>
      </c>
      <c r="H339" s="89">
        <v>29.380682935890697</v>
      </c>
      <c r="I339" s="89">
        <v>0</v>
      </c>
      <c r="J339" s="89">
        <v>0.08533401651705055</v>
      </c>
      <c r="K339" s="2"/>
    </row>
    <row r="340" spans="1:11" ht="12.75">
      <c r="A340" s="88">
        <v>37589</v>
      </c>
      <c r="B340" s="1">
        <v>2002</v>
      </c>
      <c r="C340" s="1">
        <v>11</v>
      </c>
      <c r="D340" s="1">
        <v>29</v>
      </c>
      <c r="E340" s="89">
        <v>45.09334200007655</v>
      </c>
      <c r="F340" s="89">
        <v>27.35332545462627</v>
      </c>
      <c r="G340" s="89">
        <v>36.22966180869129</v>
      </c>
      <c r="H340" s="89">
        <v>28.790646652037537</v>
      </c>
      <c r="I340" s="89">
        <v>0.020308460728833654</v>
      </c>
      <c r="J340" s="89">
        <v>0.06127440477585455</v>
      </c>
      <c r="K340" s="2"/>
    </row>
    <row r="341" spans="1:11" ht="12.75">
      <c r="A341" s="88">
        <v>37590</v>
      </c>
      <c r="B341" s="1">
        <v>2002</v>
      </c>
      <c r="C341" s="1">
        <v>11</v>
      </c>
      <c r="D341" s="1">
        <v>30</v>
      </c>
      <c r="E341" s="89">
        <v>47.26397456203885</v>
      </c>
      <c r="F341" s="89">
        <v>28.219476004492414</v>
      </c>
      <c r="G341" s="89">
        <v>37.74805336460551</v>
      </c>
      <c r="H341" s="89">
        <v>27.251946635394482</v>
      </c>
      <c r="I341" s="89">
        <v>0</v>
      </c>
      <c r="J341" s="89">
        <v>0.12683397708463837</v>
      </c>
      <c r="K341" s="2"/>
    </row>
    <row r="342" spans="1:11" ht="12.75">
      <c r="A342" s="88">
        <v>37591</v>
      </c>
      <c r="B342" s="1">
        <v>2002</v>
      </c>
      <c r="C342" s="1">
        <v>12</v>
      </c>
      <c r="D342" s="1">
        <v>1</v>
      </c>
      <c r="E342" s="89">
        <v>46.18519416145749</v>
      </c>
      <c r="F342" s="89">
        <v>28.560899528449518</v>
      </c>
      <c r="G342" s="89">
        <v>37.37414005567746</v>
      </c>
      <c r="H342" s="89">
        <v>27.62585994432255</v>
      </c>
      <c r="I342" s="89">
        <v>0</v>
      </c>
      <c r="J342" s="89">
        <v>0.07905696044329961</v>
      </c>
      <c r="K342" s="2"/>
    </row>
    <row r="343" spans="1:11" ht="12.75">
      <c r="A343" s="88">
        <v>37592</v>
      </c>
      <c r="B343" s="1">
        <v>2002</v>
      </c>
      <c r="C343" s="1">
        <v>12</v>
      </c>
      <c r="D343" s="1">
        <v>2</v>
      </c>
      <c r="E343" s="89">
        <v>46.68492297555518</v>
      </c>
      <c r="F343" s="89">
        <v>28.68915267565853</v>
      </c>
      <c r="G343" s="89">
        <v>37.68813103633081</v>
      </c>
      <c r="H343" s="89">
        <v>27.31186896366919</v>
      </c>
      <c r="I343" s="89">
        <v>0</v>
      </c>
      <c r="J343" s="89">
        <v>0.11806594921574166</v>
      </c>
      <c r="K343" s="2"/>
    </row>
    <row r="344" spans="1:11" ht="12.75">
      <c r="A344" s="88">
        <v>37593</v>
      </c>
      <c r="B344" s="1">
        <v>2002</v>
      </c>
      <c r="C344" s="1">
        <v>12</v>
      </c>
      <c r="D344" s="1">
        <v>3</v>
      </c>
      <c r="E344" s="89">
        <v>47.127341053159476</v>
      </c>
      <c r="F344" s="89">
        <v>28.266417595763578</v>
      </c>
      <c r="G344" s="89">
        <v>37.69797253518547</v>
      </c>
      <c r="H344" s="89">
        <v>27.302027464814522</v>
      </c>
      <c r="I344" s="89">
        <v>0</v>
      </c>
      <c r="J344" s="89">
        <v>0.06758014305412828</v>
      </c>
      <c r="K344" s="2"/>
    </row>
    <row r="345" spans="1:11" ht="12.75">
      <c r="A345" s="88">
        <v>37594</v>
      </c>
      <c r="B345" s="1">
        <v>2002</v>
      </c>
      <c r="C345" s="1">
        <v>12</v>
      </c>
      <c r="D345" s="1">
        <v>4</v>
      </c>
      <c r="E345" s="89">
        <v>45.24091290501575</v>
      </c>
      <c r="F345" s="89">
        <v>27.110932367884367</v>
      </c>
      <c r="G345" s="89">
        <v>36.177015847174005</v>
      </c>
      <c r="H345" s="89">
        <v>28.82298415282599</v>
      </c>
      <c r="I345" s="89">
        <v>0</v>
      </c>
      <c r="J345" s="89">
        <v>0.1112865292192944</v>
      </c>
      <c r="K345" s="2"/>
    </row>
    <row r="346" spans="1:11" ht="12.75">
      <c r="A346" s="88">
        <v>37595</v>
      </c>
      <c r="B346" s="1">
        <v>2002</v>
      </c>
      <c r="C346" s="1">
        <v>12</v>
      </c>
      <c r="D346" s="1">
        <v>5</v>
      </c>
      <c r="E346" s="89">
        <v>46.06711437337688</v>
      </c>
      <c r="F346" s="89">
        <v>27.419796004323203</v>
      </c>
      <c r="G346" s="89">
        <v>36.744548399574</v>
      </c>
      <c r="H346" s="89">
        <v>28.255451600426003</v>
      </c>
      <c r="I346" s="89">
        <v>0</v>
      </c>
      <c r="J346" s="89">
        <v>0.07974327686943472</v>
      </c>
      <c r="K346" s="2"/>
    </row>
    <row r="347" spans="1:11" ht="12.75">
      <c r="A347" s="88">
        <v>37596</v>
      </c>
      <c r="B347" s="1">
        <v>2002</v>
      </c>
      <c r="C347" s="1">
        <v>12</v>
      </c>
      <c r="D347" s="1">
        <v>6</v>
      </c>
      <c r="E347" s="89">
        <v>44.21436836795913</v>
      </c>
      <c r="F347" s="89">
        <v>26.09588787003655</v>
      </c>
      <c r="G347" s="89">
        <v>35.15622132972179</v>
      </c>
      <c r="H347" s="89">
        <v>29.843778670278212</v>
      </c>
      <c r="I347" s="89">
        <v>0</v>
      </c>
      <c r="J347" s="89">
        <v>0.09809084614003864</v>
      </c>
      <c r="K347" s="2"/>
    </row>
    <row r="348" spans="1:11" ht="12.75">
      <c r="A348" s="88">
        <v>37597</v>
      </c>
      <c r="B348" s="1">
        <v>2002</v>
      </c>
      <c r="C348" s="1">
        <v>12</v>
      </c>
      <c r="D348" s="1">
        <v>7</v>
      </c>
      <c r="E348" s="89">
        <v>41.71395429329168</v>
      </c>
      <c r="F348" s="89">
        <v>25.45757374570463</v>
      </c>
      <c r="G348" s="89">
        <v>33.58685723022211</v>
      </c>
      <c r="H348" s="89">
        <v>31.413142769777888</v>
      </c>
      <c r="I348" s="89">
        <v>0</v>
      </c>
      <c r="J348" s="89">
        <v>0.09352336201493408</v>
      </c>
      <c r="K348" s="2"/>
    </row>
    <row r="349" spans="1:11" ht="12.75">
      <c r="A349" s="88">
        <v>37598</v>
      </c>
      <c r="B349" s="1">
        <v>2002</v>
      </c>
      <c r="C349" s="1">
        <v>12</v>
      </c>
      <c r="D349" s="1">
        <v>8</v>
      </c>
      <c r="E349" s="89">
        <v>43.23315239234336</v>
      </c>
      <c r="F349" s="89">
        <v>25.36206909210028</v>
      </c>
      <c r="G349" s="89">
        <v>34.29870395294577</v>
      </c>
      <c r="H349" s="89">
        <v>30.701296047054228</v>
      </c>
      <c r="I349" s="89">
        <v>0</v>
      </c>
      <c r="J349" s="89">
        <v>0.06457862620612692</v>
      </c>
      <c r="K349" s="2"/>
    </row>
    <row r="350" spans="1:11" ht="12.75">
      <c r="A350" s="88">
        <v>37599</v>
      </c>
      <c r="B350" s="1">
        <v>2002</v>
      </c>
      <c r="C350" s="1">
        <v>12</v>
      </c>
      <c r="D350" s="1">
        <v>9</v>
      </c>
      <c r="E350" s="89">
        <v>42.25783044180335</v>
      </c>
      <c r="F350" s="89">
        <v>23.148026122568332</v>
      </c>
      <c r="G350" s="89">
        <v>32.704021492909796</v>
      </c>
      <c r="H350" s="89">
        <v>32.29597850709021</v>
      </c>
      <c r="I350" s="89">
        <v>0</v>
      </c>
      <c r="J350" s="89">
        <v>0.08216755487316002</v>
      </c>
      <c r="K350" s="2"/>
    </row>
    <row r="351" spans="1:11" ht="12.75">
      <c r="A351" s="88">
        <v>37600</v>
      </c>
      <c r="B351" s="1">
        <v>2002</v>
      </c>
      <c r="C351" s="1">
        <v>12</v>
      </c>
      <c r="D351" s="1">
        <v>10</v>
      </c>
      <c r="E351" s="89">
        <v>42.143579665651174</v>
      </c>
      <c r="F351" s="89">
        <v>23.676519915832426</v>
      </c>
      <c r="G351" s="89">
        <v>32.911143001465746</v>
      </c>
      <c r="H351" s="89">
        <v>32.088856998534254</v>
      </c>
      <c r="I351" s="89">
        <v>0</v>
      </c>
      <c r="J351" s="89">
        <v>0.0742479694487867</v>
      </c>
      <c r="K351" s="2"/>
    </row>
    <row r="352" spans="1:11" ht="12.75">
      <c r="A352" s="88">
        <v>37601</v>
      </c>
      <c r="B352" s="1">
        <v>2002</v>
      </c>
      <c r="C352" s="1">
        <v>12</v>
      </c>
      <c r="D352" s="1">
        <v>11</v>
      </c>
      <c r="E352" s="89">
        <v>43.432154669100555</v>
      </c>
      <c r="F352" s="89">
        <v>22.74469962844022</v>
      </c>
      <c r="G352" s="89">
        <v>33.08952035949433</v>
      </c>
      <c r="H352" s="89">
        <v>31.910479640505663</v>
      </c>
      <c r="I352" s="89">
        <v>0</v>
      </c>
      <c r="J352" s="89">
        <v>0.0722566575703621</v>
      </c>
      <c r="K352" s="2"/>
    </row>
    <row r="353" spans="1:11" ht="12.75">
      <c r="A353" s="88">
        <v>37602</v>
      </c>
      <c r="B353" s="1">
        <v>2002</v>
      </c>
      <c r="C353" s="1">
        <v>12</v>
      </c>
      <c r="D353" s="1">
        <v>12</v>
      </c>
      <c r="E353" s="89">
        <v>42.08435376971363</v>
      </c>
      <c r="F353" s="89">
        <v>24.15556375722242</v>
      </c>
      <c r="G353" s="89">
        <v>33.12105197419197</v>
      </c>
      <c r="H353" s="89">
        <v>31.878948025808022</v>
      </c>
      <c r="I353" s="89">
        <v>0</v>
      </c>
      <c r="J353" s="89">
        <v>0.06346644213963432</v>
      </c>
      <c r="K353" s="2"/>
    </row>
    <row r="354" spans="1:11" ht="12.75">
      <c r="A354" s="88">
        <v>37603</v>
      </c>
      <c r="B354" s="1">
        <v>2002</v>
      </c>
      <c r="C354" s="1">
        <v>12</v>
      </c>
      <c r="D354" s="1">
        <v>13</v>
      </c>
      <c r="E354" s="89">
        <v>42.66514994650858</v>
      </c>
      <c r="F354" s="89">
        <v>23.59709242381563</v>
      </c>
      <c r="G354" s="89">
        <v>33.13221439588605</v>
      </c>
      <c r="H354" s="89">
        <v>31.867785604113948</v>
      </c>
      <c r="I354" s="89">
        <v>0</v>
      </c>
      <c r="J354" s="89">
        <v>0.051327879600603234</v>
      </c>
      <c r="K354" s="2"/>
    </row>
    <row r="355" spans="1:11" ht="12.75">
      <c r="A355" s="88">
        <v>37604</v>
      </c>
      <c r="B355" s="1">
        <v>2002</v>
      </c>
      <c r="C355" s="1">
        <v>12</v>
      </c>
      <c r="D355" s="1">
        <v>14</v>
      </c>
      <c r="E355" s="89">
        <v>42.692526586867295</v>
      </c>
      <c r="F355" s="89">
        <v>24.69849398111623</v>
      </c>
      <c r="G355" s="89">
        <v>33.69660349471571</v>
      </c>
      <c r="H355" s="89">
        <v>31.310329783440324</v>
      </c>
      <c r="I355" s="89">
        <v>0.006933278156038406</v>
      </c>
      <c r="J355" s="89">
        <v>0.11921993489106988</v>
      </c>
      <c r="K355" s="2"/>
    </row>
    <row r="356" spans="1:11" ht="12.75">
      <c r="A356" s="88">
        <v>37605</v>
      </c>
      <c r="B356" s="1">
        <v>2002</v>
      </c>
      <c r="C356" s="1">
        <v>12</v>
      </c>
      <c r="D356" s="1">
        <v>15</v>
      </c>
      <c r="E356" s="89">
        <v>42.92563502383924</v>
      </c>
      <c r="F356" s="89">
        <v>24.118342913098395</v>
      </c>
      <c r="G356" s="89">
        <v>33.52308217919277</v>
      </c>
      <c r="H356" s="89">
        <v>31.47691782080723</v>
      </c>
      <c r="I356" s="89">
        <v>0</v>
      </c>
      <c r="J356" s="89">
        <v>0.13423167644981074</v>
      </c>
      <c r="K356" s="2"/>
    </row>
    <row r="357" spans="1:11" ht="12.75">
      <c r="A357" s="88">
        <v>37606</v>
      </c>
      <c r="B357" s="1">
        <v>2002</v>
      </c>
      <c r="C357" s="1">
        <v>12</v>
      </c>
      <c r="D357" s="1">
        <v>16</v>
      </c>
      <c r="E357" s="89">
        <v>40.117433304674144</v>
      </c>
      <c r="F357" s="89">
        <v>22.307518654864303</v>
      </c>
      <c r="G357" s="89">
        <v>31.213569190493175</v>
      </c>
      <c r="H357" s="89">
        <v>33.786430809506825</v>
      </c>
      <c r="I357" s="89">
        <v>0</v>
      </c>
      <c r="J357" s="89">
        <v>0.038969238790478596</v>
      </c>
      <c r="K357" s="2"/>
    </row>
    <row r="358" spans="1:11" ht="12.75">
      <c r="A358" s="88">
        <v>37607</v>
      </c>
      <c r="B358" s="1">
        <v>2002</v>
      </c>
      <c r="C358" s="1">
        <v>12</v>
      </c>
      <c r="D358" s="1">
        <v>17</v>
      </c>
      <c r="E358" s="89">
        <v>39.04440265332174</v>
      </c>
      <c r="F358" s="89">
        <v>19.910868889339525</v>
      </c>
      <c r="G358" s="89">
        <v>29.47872898205458</v>
      </c>
      <c r="H358" s="89">
        <v>35.52127101794542</v>
      </c>
      <c r="I358" s="89">
        <v>0</v>
      </c>
      <c r="J358" s="89">
        <v>0.012747891380742473</v>
      </c>
      <c r="K358" s="2"/>
    </row>
    <row r="359" spans="1:11" ht="12.75">
      <c r="A359" s="88">
        <v>37608</v>
      </c>
      <c r="B359" s="1">
        <v>2002</v>
      </c>
      <c r="C359" s="1">
        <v>12</v>
      </c>
      <c r="D359" s="1">
        <v>18</v>
      </c>
      <c r="E359" s="89">
        <v>38.752204690921815</v>
      </c>
      <c r="F359" s="89">
        <v>19.265178961764953</v>
      </c>
      <c r="G359" s="89">
        <v>29.00978503706734</v>
      </c>
      <c r="H359" s="89">
        <v>35.99021496293267</v>
      </c>
      <c r="I359" s="89">
        <v>0</v>
      </c>
      <c r="J359" s="89">
        <v>0.02612243316313895</v>
      </c>
      <c r="K359" s="2"/>
    </row>
    <row r="360" spans="1:11" ht="12.75">
      <c r="A360" s="88">
        <v>37609</v>
      </c>
      <c r="B360" s="1">
        <v>2002</v>
      </c>
      <c r="C360" s="1">
        <v>12</v>
      </c>
      <c r="D360" s="1">
        <v>19</v>
      </c>
      <c r="E360" s="89">
        <v>38.62646661428367</v>
      </c>
      <c r="F360" s="89">
        <v>21.601676527676258</v>
      </c>
      <c r="G360" s="89">
        <v>30.115164781703918</v>
      </c>
      <c r="H360" s="89">
        <v>34.88483521829608</v>
      </c>
      <c r="I360" s="89">
        <v>0</v>
      </c>
      <c r="J360" s="89">
        <v>0.07317120796264565</v>
      </c>
      <c r="K360" s="2"/>
    </row>
    <row r="361" spans="1:11" ht="12.75">
      <c r="A361" s="88">
        <v>37610</v>
      </c>
      <c r="B361" s="1">
        <v>2002</v>
      </c>
      <c r="C361" s="1">
        <v>12</v>
      </c>
      <c r="D361" s="1">
        <v>20</v>
      </c>
      <c r="E361" s="89">
        <v>37.9315407453787</v>
      </c>
      <c r="F361" s="89">
        <v>19.829431673541254</v>
      </c>
      <c r="G361" s="89">
        <v>28.881579420183925</v>
      </c>
      <c r="H361" s="89">
        <v>36.118420579816075</v>
      </c>
      <c r="I361" s="89">
        <v>0</v>
      </c>
      <c r="J361" s="89">
        <v>0.08437659408851066</v>
      </c>
      <c r="K361" s="2"/>
    </row>
    <row r="362" spans="1:11" ht="12.75">
      <c r="A362" s="88">
        <v>37611</v>
      </c>
      <c r="B362" s="1">
        <v>2002</v>
      </c>
      <c r="C362" s="1">
        <v>12</v>
      </c>
      <c r="D362" s="1">
        <v>21</v>
      </c>
      <c r="E362" s="89">
        <v>35.69351175336901</v>
      </c>
      <c r="F362" s="89">
        <v>18.033143125256036</v>
      </c>
      <c r="G362" s="89">
        <v>26.86442065003648</v>
      </c>
      <c r="H362" s="89">
        <v>38.13557934996352</v>
      </c>
      <c r="I362" s="89">
        <v>0</v>
      </c>
      <c r="J362" s="89">
        <v>0.042661569336964994</v>
      </c>
      <c r="K362" s="2"/>
    </row>
    <row r="363" spans="1:11" ht="12.75">
      <c r="A363" s="88">
        <v>37612</v>
      </c>
      <c r="B363" s="1">
        <v>2002</v>
      </c>
      <c r="C363" s="1">
        <v>12</v>
      </c>
      <c r="D363" s="1">
        <v>22</v>
      </c>
      <c r="E363" s="89">
        <v>36.5208990313885</v>
      </c>
      <c r="F363" s="89">
        <v>19.77069335635632</v>
      </c>
      <c r="G363" s="89">
        <v>28.14688940459636</v>
      </c>
      <c r="H363" s="89">
        <v>36.853110595403635</v>
      </c>
      <c r="I363" s="89">
        <v>0</v>
      </c>
      <c r="J363" s="89">
        <v>0.017226284543914724</v>
      </c>
      <c r="K363" s="2"/>
    </row>
    <row r="364" spans="1:11" ht="12.75">
      <c r="A364" s="88">
        <v>37613</v>
      </c>
      <c r="B364" s="1">
        <v>2002</v>
      </c>
      <c r="C364" s="1">
        <v>12</v>
      </c>
      <c r="D364" s="1">
        <v>23</v>
      </c>
      <c r="E364" s="89">
        <v>38.674483939608486</v>
      </c>
      <c r="F364" s="89">
        <v>21.670362778226757</v>
      </c>
      <c r="G364" s="89">
        <v>30.17351656964157</v>
      </c>
      <c r="H364" s="89">
        <v>34.82648343035842</v>
      </c>
      <c r="I364" s="89">
        <v>0</v>
      </c>
      <c r="J364" s="89">
        <v>0.04176329729622292</v>
      </c>
      <c r="K364" s="2"/>
    </row>
    <row r="365" spans="1:11" ht="12.75">
      <c r="A365" s="88">
        <v>37614</v>
      </c>
      <c r="B365" s="1">
        <v>2002</v>
      </c>
      <c r="C365" s="1">
        <v>12</v>
      </c>
      <c r="D365" s="1">
        <v>24</v>
      </c>
      <c r="E365" s="89">
        <v>38.86346580463031</v>
      </c>
      <c r="F365" s="89">
        <v>18.921644277200542</v>
      </c>
      <c r="G365" s="89">
        <v>28.893648251639373</v>
      </c>
      <c r="H365" s="89">
        <v>36.10635174836063</v>
      </c>
      <c r="I365" s="89">
        <v>0</v>
      </c>
      <c r="J365" s="89">
        <v>0.04732099039779517</v>
      </c>
      <c r="K365" s="2"/>
    </row>
    <row r="366" spans="1:11" ht="12.75">
      <c r="A366" s="88">
        <v>37615</v>
      </c>
      <c r="B366" s="1">
        <v>2002</v>
      </c>
      <c r="C366" s="1">
        <v>12</v>
      </c>
      <c r="D366" s="1">
        <v>25</v>
      </c>
      <c r="E366" s="89">
        <v>35.028454483710775</v>
      </c>
      <c r="F366" s="89">
        <v>18.11441482037638</v>
      </c>
      <c r="G366" s="89">
        <v>26.572527862767526</v>
      </c>
      <c r="H366" s="89">
        <v>38.42747213723247</v>
      </c>
      <c r="I366" s="89">
        <v>0</v>
      </c>
      <c r="J366" s="89">
        <v>0.04262608989440123</v>
      </c>
      <c r="K366" s="2"/>
    </row>
    <row r="367" spans="1:11" ht="12.75">
      <c r="A367" s="88">
        <v>37616</v>
      </c>
      <c r="B367" s="1">
        <v>2002</v>
      </c>
      <c r="C367" s="1">
        <v>12</v>
      </c>
      <c r="D367" s="1">
        <v>26</v>
      </c>
      <c r="E367" s="89">
        <v>36.84383895656422</v>
      </c>
      <c r="F367" s="89">
        <v>19.45481688755676</v>
      </c>
      <c r="G367" s="89">
        <v>28.150421132784444</v>
      </c>
      <c r="H367" s="89">
        <v>36.849578867215556</v>
      </c>
      <c r="I367" s="89">
        <v>0</v>
      </c>
      <c r="J367" s="89">
        <v>0.021969208234564563</v>
      </c>
      <c r="K367" s="2"/>
    </row>
    <row r="368" spans="1:11" ht="12.75">
      <c r="A368" s="88">
        <v>37617</v>
      </c>
      <c r="B368" s="1">
        <v>2002</v>
      </c>
      <c r="C368" s="1">
        <v>12</v>
      </c>
      <c r="D368" s="1">
        <v>27</v>
      </c>
      <c r="E368" s="89">
        <v>39.69349623528847</v>
      </c>
      <c r="F368" s="89">
        <v>22.24136444881927</v>
      </c>
      <c r="G368" s="89">
        <v>30.968523552777818</v>
      </c>
      <c r="H368" s="89">
        <v>34.031476447222175</v>
      </c>
      <c r="I368" s="89">
        <v>0</v>
      </c>
      <c r="J368" s="89">
        <v>0.059861211941174594</v>
      </c>
      <c r="K368" s="2"/>
    </row>
    <row r="369" spans="1:11" ht="12.75">
      <c r="A369" s="88">
        <v>37618</v>
      </c>
      <c r="B369" s="1">
        <v>2002</v>
      </c>
      <c r="C369" s="1">
        <v>12</v>
      </c>
      <c r="D369" s="1">
        <v>28</v>
      </c>
      <c r="E369" s="89">
        <v>40.66029909048294</v>
      </c>
      <c r="F369" s="89">
        <v>22.712250908417165</v>
      </c>
      <c r="G369" s="89">
        <v>31.687368210174</v>
      </c>
      <c r="H369" s="89">
        <v>33.312770758512016</v>
      </c>
      <c r="I369" s="89">
        <v>0.0001389686860205752</v>
      </c>
      <c r="J369" s="89">
        <v>0.03401502861860215</v>
      </c>
      <c r="K369" s="2"/>
    </row>
    <row r="370" spans="1:11" ht="12.75">
      <c r="A370" s="88">
        <v>37619</v>
      </c>
      <c r="B370" s="1">
        <v>2002</v>
      </c>
      <c r="C370" s="1">
        <v>12</v>
      </c>
      <c r="D370" s="1">
        <v>29</v>
      </c>
      <c r="E370" s="89">
        <v>41.520565045236985</v>
      </c>
      <c r="F370" s="89">
        <v>22.700236142086702</v>
      </c>
      <c r="G370" s="89">
        <v>32.111493804385795</v>
      </c>
      <c r="H370" s="89">
        <v>32.8885061956142</v>
      </c>
      <c r="I370" s="89">
        <v>0</v>
      </c>
      <c r="J370" s="89">
        <v>0.06005689502388735</v>
      </c>
      <c r="K370" s="2"/>
    </row>
    <row r="371" spans="1:11" ht="12.75">
      <c r="A371" s="88">
        <v>37620</v>
      </c>
      <c r="B371" s="1">
        <v>2002</v>
      </c>
      <c r="C371" s="1">
        <v>12</v>
      </c>
      <c r="D371" s="1">
        <v>30</v>
      </c>
      <c r="E371" s="89">
        <v>38.77795818637773</v>
      </c>
      <c r="F371" s="89">
        <v>21.230464899770055</v>
      </c>
      <c r="G371" s="89">
        <v>30.00530475379784</v>
      </c>
      <c r="H371" s="89">
        <v>34.994695246202156</v>
      </c>
      <c r="I371" s="89">
        <v>0</v>
      </c>
      <c r="J371" s="89">
        <v>0.08776786081989704</v>
      </c>
      <c r="K371" s="2"/>
    </row>
    <row r="372" spans="1:11" ht="12.75">
      <c r="A372" s="88">
        <v>37621</v>
      </c>
      <c r="B372" s="1">
        <v>2002</v>
      </c>
      <c r="C372" s="1">
        <v>12</v>
      </c>
      <c r="D372" s="1">
        <v>31</v>
      </c>
      <c r="E372" s="89">
        <v>36.27954827677634</v>
      </c>
      <c r="F372" s="89">
        <v>19.718581640073154</v>
      </c>
      <c r="G372" s="89">
        <v>28.000158169148698</v>
      </c>
      <c r="H372" s="89">
        <v>36.9998418308513</v>
      </c>
      <c r="I372" s="89">
        <v>0</v>
      </c>
      <c r="J372" s="89">
        <v>0.061853662617654986</v>
      </c>
      <c r="K372" s="2"/>
    </row>
    <row r="373" spans="1:11" ht="12.75">
      <c r="A373" s="3"/>
      <c r="B373" s="1"/>
      <c r="C373" s="1"/>
      <c r="D373" s="1"/>
      <c r="E373" s="89"/>
      <c r="F373" s="89"/>
      <c r="G373" s="89"/>
      <c r="H373" s="89"/>
      <c r="I373" s="89"/>
      <c r="J373" s="89"/>
      <c r="K373" s="2"/>
    </row>
    <row r="374" spans="1:11" ht="12.75">
      <c r="A374" s="3"/>
      <c r="B374" s="1"/>
      <c r="C374" s="1"/>
      <c r="D374" s="1"/>
      <c r="E374" s="89">
        <v>62.43088825062781</v>
      </c>
      <c r="F374" s="89">
        <v>41.0358447787241</v>
      </c>
      <c r="G374" s="89">
        <v>51.74144915435048</v>
      </c>
      <c r="H374" s="89">
        <v>5895.835326077477</v>
      </c>
      <c r="I374" s="89">
        <v>1060.1201161586243</v>
      </c>
      <c r="J374" s="89">
        <v>39.88892543240031</v>
      </c>
      <c r="K374" s="4"/>
    </row>
    <row r="375" spans="1:11" ht="12.75">
      <c r="A375" s="3"/>
      <c r="B375" s="1"/>
      <c r="C375" s="1"/>
      <c r="D375" s="1"/>
      <c r="E375" s="4"/>
      <c r="F375" s="4"/>
      <c r="G375" s="4"/>
      <c r="H375" s="4"/>
      <c r="I375" s="4"/>
      <c r="J375" s="4"/>
      <c r="K375" s="2"/>
    </row>
    <row r="376" spans="1:11" ht="12.75">
      <c r="A376" s="3"/>
      <c r="B376" s="1"/>
      <c r="C376" s="1"/>
      <c r="D376" s="1"/>
      <c r="E376" s="4"/>
      <c r="F376" s="4"/>
      <c r="G376" s="4"/>
      <c r="H376" s="4"/>
      <c r="I376" s="4"/>
      <c r="J376" s="4"/>
      <c r="K376" s="2"/>
    </row>
    <row r="377" spans="1:11" ht="12.75">
      <c r="A377" s="3"/>
      <c r="B377" s="1"/>
      <c r="C377" s="1"/>
      <c r="D377" s="1"/>
      <c r="E377" s="4"/>
      <c r="F377" s="4"/>
      <c r="G377" s="4"/>
      <c r="H377" s="4"/>
      <c r="I377" s="4"/>
      <c r="J377" s="4"/>
      <c r="K377" s="2"/>
    </row>
    <row r="378" spans="1:11" ht="12.75">
      <c r="A378" s="3"/>
      <c r="B378" s="1"/>
      <c r="C378" s="1"/>
      <c r="D378" s="1"/>
      <c r="E378" s="4"/>
      <c r="F378" s="4"/>
      <c r="G378" s="4"/>
      <c r="H378" s="4"/>
      <c r="I378" s="4"/>
      <c r="J378" s="4"/>
      <c r="K378" s="2"/>
    </row>
    <row r="379" spans="1:11" ht="12.75">
      <c r="A379" s="3"/>
      <c r="B379" s="1"/>
      <c r="C379" s="1"/>
      <c r="D379" s="1"/>
      <c r="E379" s="4"/>
      <c r="F379" s="4"/>
      <c r="G379" s="4"/>
      <c r="H379" s="4"/>
      <c r="I379" s="4"/>
      <c r="J379" s="4"/>
      <c r="K379" s="2"/>
    </row>
    <row r="380" spans="1:11" ht="12.75">
      <c r="A380" s="3"/>
      <c r="B380" s="1"/>
      <c r="C380" s="1"/>
      <c r="D380" s="1"/>
      <c r="E380" s="4"/>
      <c r="F380" s="4"/>
      <c r="G380" s="4"/>
      <c r="H380" s="4"/>
      <c r="I380" s="4"/>
      <c r="J380" s="4"/>
      <c r="K380" s="2"/>
    </row>
    <row r="381" spans="1:11" ht="12.75">
      <c r="A381" s="3"/>
      <c r="B381" s="1"/>
      <c r="C381" s="1"/>
      <c r="D381" s="1"/>
      <c r="E381" s="4"/>
      <c r="F381" s="4"/>
      <c r="G381" s="4"/>
      <c r="H381" s="4"/>
      <c r="I381" s="4"/>
      <c r="J381" s="4"/>
      <c r="K381" s="2"/>
    </row>
    <row r="382" spans="1:11" ht="12.75">
      <c r="A382" s="3"/>
      <c r="B382" s="1"/>
      <c r="C382" s="1"/>
      <c r="D382" s="1"/>
      <c r="E382" s="4"/>
      <c r="F382" s="4"/>
      <c r="G382" s="4"/>
      <c r="H382" s="4"/>
      <c r="I382" s="4"/>
      <c r="J382" s="4"/>
      <c r="K382" s="2"/>
    </row>
    <row r="383" spans="1:11" ht="12.75">
      <c r="A383" s="3"/>
      <c r="B383" s="1"/>
      <c r="C383" s="1"/>
      <c r="D383" s="1"/>
      <c r="E383" s="4"/>
      <c r="F383" s="4"/>
      <c r="G383" s="4"/>
      <c r="H383" s="4"/>
      <c r="I383" s="4"/>
      <c r="J383" s="4"/>
      <c r="K383" s="2"/>
    </row>
    <row r="384" spans="1:11" ht="12.75">
      <c r="A384" s="3"/>
      <c r="B384" s="1"/>
      <c r="C384" s="1"/>
      <c r="D384" s="1"/>
      <c r="E384" s="4"/>
      <c r="F384" s="4"/>
      <c r="G384" s="4"/>
      <c r="H384" s="4"/>
      <c r="I384" s="4"/>
      <c r="J384" s="4"/>
      <c r="K384" s="2"/>
    </row>
    <row r="385" spans="1:11" ht="12.75">
      <c r="A385" s="3"/>
      <c r="B385" s="1"/>
      <c r="C385" s="1"/>
      <c r="D385" s="1"/>
      <c r="E385" s="4"/>
      <c r="F385" s="4"/>
      <c r="G385" s="4"/>
      <c r="H385" s="4"/>
      <c r="I385" s="4"/>
      <c r="J385" s="4"/>
      <c r="K385" s="2"/>
    </row>
    <row r="386" spans="1:11" ht="12.75">
      <c r="A386" s="3"/>
      <c r="B386" s="1"/>
      <c r="C386" s="1"/>
      <c r="D386" s="1"/>
      <c r="E386" s="4"/>
      <c r="F386" s="4"/>
      <c r="G386" s="4"/>
      <c r="H386" s="4"/>
      <c r="I386" s="4"/>
      <c r="J386" s="4"/>
      <c r="K386" s="2"/>
    </row>
    <row r="387" spans="1:11" ht="12.75">
      <c r="A387" s="3"/>
      <c r="B387" s="1"/>
      <c r="C387" s="1"/>
      <c r="D387" s="1"/>
      <c r="E387" s="4"/>
      <c r="F387" s="4"/>
      <c r="G387" s="4"/>
      <c r="H387" s="4"/>
      <c r="I387" s="4"/>
      <c r="J387" s="4"/>
      <c r="K387" s="2"/>
    </row>
    <row r="388" spans="1:11" ht="12.75">
      <c r="A388" s="3"/>
      <c r="B388" s="1"/>
      <c r="C388" s="1"/>
      <c r="D388" s="1"/>
      <c r="E388" s="4"/>
      <c r="F388" s="4"/>
      <c r="G388" s="4"/>
      <c r="H388" s="4"/>
      <c r="I388" s="4"/>
      <c r="J388" s="4"/>
      <c r="K388" s="2"/>
    </row>
    <row r="389" spans="1:11" ht="12.75">
      <c r="A389" s="3"/>
      <c r="B389" s="1"/>
      <c r="C389" s="1"/>
      <c r="D389" s="1"/>
      <c r="E389" s="4"/>
      <c r="F389" s="4"/>
      <c r="G389" s="4"/>
      <c r="H389" s="4"/>
      <c r="I389" s="4"/>
      <c r="J389" s="4"/>
      <c r="K389" s="2"/>
    </row>
    <row r="390" spans="1:11" ht="12.75">
      <c r="A390" s="3"/>
      <c r="B390" s="1"/>
      <c r="C390" s="1"/>
      <c r="D390" s="1"/>
      <c r="E390" s="4"/>
      <c r="F390" s="4"/>
      <c r="G390" s="4"/>
      <c r="H390" s="4"/>
      <c r="I390" s="4"/>
      <c r="J390" s="4"/>
      <c r="K390" s="2"/>
    </row>
    <row r="391" spans="1:11" ht="12.75">
      <c r="A391" s="3"/>
      <c r="B391" s="1"/>
      <c r="C391" s="1"/>
      <c r="D391" s="1"/>
      <c r="E391" s="4"/>
      <c r="F391" s="4"/>
      <c r="G391" s="4"/>
      <c r="H391" s="4"/>
      <c r="I391" s="4"/>
      <c r="J391" s="4"/>
      <c r="K391" s="2"/>
    </row>
    <row r="392" spans="1:11" ht="12.75">
      <c r="A392" s="3"/>
      <c r="B392" s="1"/>
      <c r="C392" s="1"/>
      <c r="D392" s="1"/>
      <c r="E392" s="4"/>
      <c r="F392" s="4"/>
      <c r="G392" s="4"/>
      <c r="H392" s="4"/>
      <c r="I392" s="4"/>
      <c r="J392" s="4"/>
      <c r="K392" s="2"/>
    </row>
    <row r="393" spans="1:11" ht="12.75">
      <c r="A393" s="3"/>
      <c r="B393" s="1"/>
      <c r="C393" s="1"/>
      <c r="D393" s="1"/>
      <c r="E393" s="4"/>
      <c r="F393" s="4"/>
      <c r="G393" s="4"/>
      <c r="H393" s="4"/>
      <c r="I393" s="4"/>
      <c r="J393" s="4"/>
      <c r="K393" s="2"/>
    </row>
    <row r="394" spans="1:11" ht="12.75">
      <c r="A394" s="3"/>
      <c r="B394" s="1"/>
      <c r="C394" s="1"/>
      <c r="D394" s="1"/>
      <c r="E394" s="4"/>
      <c r="F394" s="4"/>
      <c r="G394" s="4"/>
      <c r="H394" s="4"/>
      <c r="I394" s="4"/>
      <c r="J394" s="4"/>
      <c r="K394" s="2"/>
    </row>
    <row r="395" spans="1:11" ht="12.75">
      <c r="A395" s="3"/>
      <c r="B395" s="1"/>
      <c r="C395" s="1"/>
      <c r="D395" s="1"/>
      <c r="E395" s="4"/>
      <c r="F395" s="4"/>
      <c r="G395" s="4"/>
      <c r="H395" s="4"/>
      <c r="I395" s="4"/>
      <c r="J395" s="4"/>
      <c r="K395" s="2"/>
    </row>
    <row r="396" spans="1:11" ht="12.75">
      <c r="A396" s="3"/>
      <c r="B396" s="1"/>
      <c r="C396" s="1"/>
      <c r="D396" s="1"/>
      <c r="E396" s="4"/>
      <c r="F396" s="4"/>
      <c r="G396" s="4"/>
      <c r="H396" s="4"/>
      <c r="I396" s="4"/>
      <c r="J396" s="4"/>
      <c r="K396" s="2"/>
    </row>
    <row r="397" spans="1:11" ht="12.75">
      <c r="A397" s="3"/>
      <c r="B397" s="1"/>
      <c r="C397" s="1"/>
      <c r="D397" s="1"/>
      <c r="E397" s="4"/>
      <c r="F397" s="4"/>
      <c r="G397" s="4"/>
      <c r="H397" s="4"/>
      <c r="I397" s="4"/>
      <c r="J397" s="4"/>
      <c r="K397" s="2"/>
    </row>
    <row r="398" spans="1:11" ht="12.75">
      <c r="A398" s="3"/>
      <c r="B398" s="1"/>
      <c r="C398" s="1"/>
      <c r="D398" s="1"/>
      <c r="E398" s="4"/>
      <c r="F398" s="4"/>
      <c r="G398" s="4"/>
      <c r="H398" s="4"/>
      <c r="I398" s="4"/>
      <c r="J398" s="4"/>
      <c r="K398" s="2"/>
    </row>
    <row r="399" spans="1:11" ht="12.75">
      <c r="A399" s="3"/>
      <c r="B399" s="1"/>
      <c r="C399" s="1"/>
      <c r="D399" s="1"/>
      <c r="E399" s="4"/>
      <c r="F399" s="4"/>
      <c r="G399" s="4"/>
      <c r="H399" s="4"/>
      <c r="I399" s="4"/>
      <c r="J399" s="4"/>
      <c r="K399" s="2"/>
    </row>
    <row r="400" spans="1:11" ht="12.75">
      <c r="A400" s="3"/>
      <c r="B400" s="1"/>
      <c r="C400" s="1"/>
      <c r="D400" s="1"/>
      <c r="E400" s="4"/>
      <c r="F400" s="4"/>
      <c r="G400" s="4"/>
      <c r="H400" s="4"/>
      <c r="I400" s="4"/>
      <c r="J400" s="4"/>
      <c r="K400" s="2"/>
    </row>
    <row r="401" spans="1:11" ht="12.75">
      <c r="A401" s="3"/>
      <c r="B401" s="1"/>
      <c r="C401" s="1"/>
      <c r="D401" s="1"/>
      <c r="E401" s="4"/>
      <c r="F401" s="4"/>
      <c r="G401" s="4"/>
      <c r="H401" s="4"/>
      <c r="I401" s="4"/>
      <c r="J401" s="4"/>
      <c r="K401" s="2"/>
    </row>
    <row r="402" spans="1:11" ht="12.75">
      <c r="A402" s="3"/>
      <c r="B402" s="1"/>
      <c r="C402" s="1"/>
      <c r="D402" s="1"/>
      <c r="E402" s="4"/>
      <c r="F402" s="4"/>
      <c r="G402" s="4"/>
      <c r="H402" s="4"/>
      <c r="I402" s="4"/>
      <c r="J402" s="4"/>
      <c r="K402" s="2"/>
    </row>
    <row r="403" spans="1:11" ht="12.75">
      <c r="A403" s="3"/>
      <c r="B403" s="1"/>
      <c r="C403" s="1"/>
      <c r="D403" s="1"/>
      <c r="E403" s="4"/>
      <c r="F403" s="4"/>
      <c r="G403" s="4"/>
      <c r="H403" s="4"/>
      <c r="I403" s="4"/>
      <c r="J403" s="4"/>
      <c r="K403" s="2"/>
    </row>
    <row r="404" spans="1:11" ht="12.75">
      <c r="A404" s="3"/>
      <c r="B404" s="1"/>
      <c r="C404" s="1"/>
      <c r="D404" s="1"/>
      <c r="E404" s="4"/>
      <c r="F404" s="4"/>
      <c r="G404" s="4"/>
      <c r="H404" s="4"/>
      <c r="I404" s="4"/>
      <c r="J404" s="4"/>
      <c r="K404" s="2"/>
    </row>
    <row r="405" spans="1:11" ht="12.75">
      <c r="A405" s="3"/>
      <c r="B405" s="1"/>
      <c r="C405" s="1"/>
      <c r="D405" s="1"/>
      <c r="E405" s="4"/>
      <c r="F405" s="4"/>
      <c r="G405" s="4"/>
      <c r="H405" s="4"/>
      <c r="I405" s="4"/>
      <c r="J405" s="4"/>
      <c r="K405" s="2"/>
    </row>
    <row r="406" spans="1:11" ht="12.75">
      <c r="A406" s="3"/>
      <c r="B406" s="1"/>
      <c r="C406" s="1"/>
      <c r="D406" s="1"/>
      <c r="E406" s="4"/>
      <c r="F406" s="4"/>
      <c r="G406" s="4"/>
      <c r="H406" s="4"/>
      <c r="I406" s="4"/>
      <c r="J406" s="4"/>
      <c r="K406" s="2"/>
    </row>
    <row r="407" spans="1:11" ht="12.75">
      <c r="A407" s="3"/>
      <c r="B407" s="1"/>
      <c r="C407" s="1"/>
      <c r="D407" s="1"/>
      <c r="E407" s="4"/>
      <c r="F407" s="4"/>
      <c r="G407" s="4"/>
      <c r="H407" s="4"/>
      <c r="I407" s="4"/>
      <c r="J407" s="4"/>
      <c r="K407" s="2"/>
    </row>
    <row r="408" spans="1:11" ht="12.75">
      <c r="A408" s="3"/>
      <c r="B408" s="1"/>
      <c r="C408" s="1"/>
      <c r="D408" s="1"/>
      <c r="E408" s="4"/>
      <c r="F408" s="4"/>
      <c r="G408" s="4"/>
      <c r="H408" s="4"/>
      <c r="I408" s="4"/>
      <c r="J408" s="4"/>
      <c r="K408" s="2"/>
    </row>
    <row r="409" spans="1:11" ht="12.75">
      <c r="A409" s="3"/>
      <c r="B409" s="1"/>
      <c r="C409" s="1"/>
      <c r="D409" s="1"/>
      <c r="E409" s="4"/>
      <c r="F409" s="4"/>
      <c r="G409" s="4"/>
      <c r="H409" s="4"/>
      <c r="I409" s="4"/>
      <c r="J409" s="4"/>
      <c r="K409" s="2"/>
    </row>
    <row r="410" spans="1:11" ht="12.75">
      <c r="A410" s="3"/>
      <c r="B410" s="1"/>
      <c r="C410" s="1"/>
      <c r="D410" s="1"/>
      <c r="E410" s="4"/>
      <c r="F410" s="4"/>
      <c r="G410" s="4"/>
      <c r="H410" s="4"/>
      <c r="I410" s="4"/>
      <c r="J410" s="4"/>
      <c r="K410" s="2"/>
    </row>
    <row r="411" spans="1:11" ht="12.75">
      <c r="A411" s="3"/>
      <c r="B411" s="1"/>
      <c r="C411" s="1"/>
      <c r="D411" s="1"/>
      <c r="E411" s="4"/>
      <c r="F411" s="4"/>
      <c r="G411" s="4"/>
      <c r="H411" s="4"/>
      <c r="I411" s="4"/>
      <c r="J411" s="4"/>
      <c r="K411" s="2"/>
    </row>
    <row r="412" spans="1:11" ht="12.75">
      <c r="A412" s="3"/>
      <c r="B412" s="1"/>
      <c r="C412" s="1"/>
      <c r="D412" s="1"/>
      <c r="E412" s="4"/>
      <c r="F412" s="4"/>
      <c r="G412" s="4"/>
      <c r="H412" s="4"/>
      <c r="I412" s="4"/>
      <c r="J412" s="4"/>
      <c r="K412" s="2"/>
    </row>
    <row r="413" spans="1:11" ht="12.75">
      <c r="A413" s="3"/>
      <c r="B413" s="1"/>
      <c r="C413" s="1"/>
      <c r="D413" s="1"/>
      <c r="E413" s="4"/>
      <c r="F413" s="4"/>
      <c r="G413" s="4"/>
      <c r="H413" s="4"/>
      <c r="I413" s="4"/>
      <c r="J413" s="4"/>
      <c r="K413" s="2"/>
    </row>
    <row r="414" spans="1:11" ht="12.75">
      <c r="A414" s="3"/>
      <c r="B414" s="1"/>
      <c r="C414" s="1"/>
      <c r="D414" s="1"/>
      <c r="E414" s="4"/>
      <c r="F414" s="4"/>
      <c r="G414" s="4"/>
      <c r="H414" s="4"/>
      <c r="I414" s="4"/>
      <c r="J414" s="4"/>
      <c r="K414" s="2"/>
    </row>
    <row r="415" spans="1:11" ht="12.75">
      <c r="A415" s="3"/>
      <c r="B415" s="1"/>
      <c r="C415" s="1"/>
      <c r="D415" s="1"/>
      <c r="E415" s="4"/>
      <c r="F415" s="4"/>
      <c r="G415" s="4"/>
      <c r="H415" s="4"/>
      <c r="I415" s="4"/>
      <c r="J415" s="4"/>
      <c r="K415" s="2"/>
    </row>
    <row r="416" spans="1:11" ht="12.75">
      <c r="A416" s="3"/>
      <c r="B416" s="1"/>
      <c r="C416" s="1"/>
      <c r="D416" s="1"/>
      <c r="E416" s="4"/>
      <c r="F416" s="4"/>
      <c r="G416" s="4"/>
      <c r="H416" s="4"/>
      <c r="I416" s="4"/>
      <c r="J416" s="4"/>
      <c r="K416" s="2"/>
    </row>
    <row r="417" spans="1:11" ht="12.75">
      <c r="A417" s="3"/>
      <c r="B417" s="1"/>
      <c r="C417" s="1"/>
      <c r="D417" s="1"/>
      <c r="E417" s="4"/>
      <c r="F417" s="4"/>
      <c r="G417" s="4"/>
      <c r="H417" s="4"/>
      <c r="I417" s="4"/>
      <c r="J417" s="4"/>
      <c r="K417" s="2"/>
    </row>
    <row r="418" spans="1:11" ht="12.75">
      <c r="A418" s="3"/>
      <c r="B418" s="1"/>
      <c r="C418" s="1"/>
      <c r="D418" s="1"/>
      <c r="E418" s="4"/>
      <c r="F418" s="4"/>
      <c r="G418" s="4"/>
      <c r="H418" s="4"/>
      <c r="I418" s="4"/>
      <c r="J418" s="4"/>
      <c r="K418" s="2"/>
    </row>
    <row r="419" spans="1:11" ht="12.75">
      <c r="A419" s="3"/>
      <c r="B419" s="1"/>
      <c r="C419" s="1"/>
      <c r="D419" s="1"/>
      <c r="E419" s="4"/>
      <c r="F419" s="4"/>
      <c r="G419" s="4"/>
      <c r="H419" s="4"/>
      <c r="I419" s="4"/>
      <c r="J419" s="4"/>
      <c r="K419" s="2"/>
    </row>
    <row r="420" spans="1:11" ht="12.75">
      <c r="A420" s="3"/>
      <c r="B420" s="1"/>
      <c r="C420" s="1"/>
      <c r="D420" s="1"/>
      <c r="E420" s="4"/>
      <c r="F420" s="4"/>
      <c r="G420" s="4"/>
      <c r="H420" s="4"/>
      <c r="I420" s="4"/>
      <c r="J420" s="4"/>
      <c r="K420" s="2"/>
    </row>
    <row r="421" spans="1:11" ht="12.75">
      <c r="A421" s="3"/>
      <c r="B421" s="1"/>
      <c r="C421" s="1"/>
      <c r="D421" s="1"/>
      <c r="E421" s="4"/>
      <c r="F421" s="4"/>
      <c r="G421" s="4"/>
      <c r="H421" s="4"/>
      <c r="I421" s="4"/>
      <c r="J421" s="4"/>
      <c r="K421" s="2"/>
    </row>
    <row r="422" spans="1:11" ht="12.75">
      <c r="A422" s="3"/>
      <c r="B422" s="1"/>
      <c r="C422" s="1"/>
      <c r="D422" s="1"/>
      <c r="E422" s="4"/>
      <c r="F422" s="4"/>
      <c r="G422" s="4"/>
      <c r="H422" s="4"/>
      <c r="I422" s="4"/>
      <c r="J422" s="4"/>
      <c r="K422" s="2"/>
    </row>
    <row r="423" spans="1:11" ht="12.75">
      <c r="A423" s="3"/>
      <c r="B423" s="1"/>
      <c r="C423" s="1"/>
      <c r="D423" s="1"/>
      <c r="E423" s="4"/>
      <c r="F423" s="4"/>
      <c r="G423" s="4"/>
      <c r="H423" s="4"/>
      <c r="I423" s="4"/>
      <c r="J423" s="4"/>
      <c r="K423" s="2"/>
    </row>
    <row r="424" spans="1:11" ht="12.75">
      <c r="A424" s="3"/>
      <c r="B424" s="1"/>
      <c r="C424" s="1"/>
      <c r="D424" s="1"/>
      <c r="E424" s="4"/>
      <c r="F424" s="4"/>
      <c r="G424" s="4"/>
      <c r="H424" s="4"/>
      <c r="I424" s="4"/>
      <c r="J424" s="4"/>
      <c r="K424" s="2"/>
    </row>
    <row r="425" spans="1:11" ht="12.75">
      <c r="A425" s="3"/>
      <c r="B425" s="1"/>
      <c r="C425" s="1"/>
      <c r="D425" s="1"/>
      <c r="E425" s="4"/>
      <c r="F425" s="4"/>
      <c r="G425" s="4"/>
      <c r="H425" s="4"/>
      <c r="I425" s="4"/>
      <c r="J425" s="4"/>
      <c r="K425" s="2"/>
    </row>
    <row r="426" spans="1:11" ht="12.75">
      <c r="A426" s="3"/>
      <c r="B426" s="1"/>
      <c r="C426" s="1"/>
      <c r="D426" s="1"/>
      <c r="E426" s="4"/>
      <c r="F426" s="4"/>
      <c r="G426" s="4"/>
      <c r="H426" s="4"/>
      <c r="I426" s="4"/>
      <c r="J426" s="4"/>
      <c r="K426" s="2"/>
    </row>
    <row r="427" spans="1:11" ht="12.75">
      <c r="A427" s="3"/>
      <c r="B427" s="1"/>
      <c r="C427" s="1"/>
      <c r="D427" s="1"/>
      <c r="E427" s="4"/>
      <c r="F427" s="4"/>
      <c r="G427" s="4"/>
      <c r="H427" s="4"/>
      <c r="I427" s="4"/>
      <c r="J427" s="4"/>
      <c r="K427" s="2"/>
    </row>
    <row r="428" spans="1:11" ht="12.75">
      <c r="A428" s="3"/>
      <c r="B428" s="1"/>
      <c r="C428" s="1"/>
      <c r="D428" s="1"/>
      <c r="E428" s="4"/>
      <c r="F428" s="4"/>
      <c r="G428" s="4"/>
      <c r="H428" s="4"/>
      <c r="I428" s="4"/>
      <c r="J428" s="4"/>
      <c r="K428" s="2"/>
    </row>
    <row r="429" spans="1:11" ht="12.75">
      <c r="A429" s="3"/>
      <c r="B429" s="1"/>
      <c r="C429" s="1"/>
      <c r="D429" s="1"/>
      <c r="E429" s="4"/>
      <c r="F429" s="4"/>
      <c r="G429" s="4"/>
      <c r="H429" s="4"/>
      <c r="I429" s="4"/>
      <c r="J429" s="4"/>
      <c r="K429" s="2"/>
    </row>
    <row r="430" spans="1:11" ht="12.75">
      <c r="A430" s="3"/>
      <c r="B430" s="1"/>
      <c r="C430" s="1"/>
      <c r="D430" s="1"/>
      <c r="E430" s="4"/>
      <c r="F430" s="4"/>
      <c r="G430" s="4"/>
      <c r="H430" s="4"/>
      <c r="I430" s="4"/>
      <c r="J430" s="4"/>
      <c r="K430" s="2"/>
    </row>
    <row r="431" spans="1:11" ht="12.75">
      <c r="A431" s="3"/>
      <c r="B431" s="1"/>
      <c r="C431" s="1"/>
      <c r="D431" s="1"/>
      <c r="E431" s="4"/>
      <c r="F431" s="4"/>
      <c r="G431" s="4"/>
      <c r="H431" s="4"/>
      <c r="I431" s="4"/>
      <c r="J431" s="4"/>
      <c r="K431" s="2"/>
    </row>
    <row r="432" spans="1:11" ht="12.75">
      <c r="A432" s="3"/>
      <c r="B432" s="1"/>
      <c r="C432" s="1"/>
      <c r="D432" s="1"/>
      <c r="E432" s="4"/>
      <c r="F432" s="4"/>
      <c r="G432" s="4"/>
      <c r="H432" s="4"/>
      <c r="I432" s="4"/>
      <c r="J432" s="4"/>
      <c r="K432" s="2"/>
    </row>
    <row r="433" spans="1:11" ht="12.75">
      <c r="A433" s="3"/>
      <c r="B433" s="1"/>
      <c r="C433" s="1"/>
      <c r="D433" s="1"/>
      <c r="E433" s="4"/>
      <c r="F433" s="4"/>
      <c r="G433" s="4"/>
      <c r="H433" s="4"/>
      <c r="I433" s="4"/>
      <c r="J433" s="4"/>
      <c r="K433" s="2"/>
    </row>
    <row r="434" spans="1:11" ht="12.75">
      <c r="A434" s="3"/>
      <c r="B434" s="1"/>
      <c r="C434" s="1"/>
      <c r="D434" s="1"/>
      <c r="E434" s="4"/>
      <c r="F434" s="4"/>
      <c r="G434" s="4"/>
      <c r="H434" s="4"/>
      <c r="I434" s="4"/>
      <c r="J434" s="4"/>
      <c r="K434" s="2"/>
    </row>
    <row r="435" spans="1:11" ht="12.75">
      <c r="A435" s="3"/>
      <c r="B435" s="1"/>
      <c r="C435" s="1"/>
      <c r="D435" s="1"/>
      <c r="E435" s="4"/>
      <c r="F435" s="4"/>
      <c r="G435" s="4"/>
      <c r="H435" s="4"/>
      <c r="I435" s="4"/>
      <c r="J435" s="4"/>
      <c r="K435" s="2"/>
    </row>
    <row r="436" spans="1:11" ht="12.75">
      <c r="A436" s="3"/>
      <c r="B436" s="1"/>
      <c r="C436" s="1"/>
      <c r="D436" s="1"/>
      <c r="E436" s="4"/>
      <c r="F436" s="4"/>
      <c r="G436" s="4"/>
      <c r="H436" s="4"/>
      <c r="I436" s="4"/>
      <c r="J436" s="4"/>
      <c r="K436" s="2"/>
    </row>
    <row r="437" spans="1:11" ht="12.75">
      <c r="A437" s="3"/>
      <c r="B437" s="1"/>
      <c r="C437" s="1"/>
      <c r="D437" s="1"/>
      <c r="E437" s="4"/>
      <c r="F437" s="4"/>
      <c r="G437" s="4"/>
      <c r="H437" s="4"/>
      <c r="I437" s="4"/>
      <c r="J437" s="4"/>
      <c r="K437" s="2"/>
    </row>
    <row r="438" spans="1:11" ht="12.75">
      <c r="A438" s="3"/>
      <c r="B438" s="1"/>
      <c r="C438" s="1"/>
      <c r="D438" s="1"/>
      <c r="E438" s="4"/>
      <c r="F438" s="4"/>
      <c r="G438" s="4"/>
      <c r="H438" s="4"/>
      <c r="I438" s="4"/>
      <c r="J438" s="4"/>
      <c r="K438" s="2"/>
    </row>
    <row r="439" spans="1:11" ht="12.75">
      <c r="A439" s="3"/>
      <c r="B439" s="1"/>
      <c r="C439" s="1"/>
      <c r="D439" s="1"/>
      <c r="E439" s="4"/>
      <c r="F439" s="4"/>
      <c r="G439" s="4"/>
      <c r="H439" s="4"/>
      <c r="I439" s="4"/>
      <c r="J439" s="4"/>
      <c r="K439" s="2"/>
    </row>
    <row r="440" spans="1:11" ht="12.75">
      <c r="A440" s="3"/>
      <c r="B440" s="1"/>
      <c r="C440" s="1"/>
      <c r="D440" s="1"/>
      <c r="E440" s="4"/>
      <c r="F440" s="4"/>
      <c r="G440" s="4"/>
      <c r="H440" s="4"/>
      <c r="I440" s="4"/>
      <c r="J440" s="4"/>
      <c r="K440" s="2"/>
    </row>
    <row r="441" spans="1:11" ht="12.75">
      <c r="A441" s="3"/>
      <c r="B441" s="1"/>
      <c r="C441" s="1"/>
      <c r="D441" s="1"/>
      <c r="E441" s="4"/>
      <c r="F441" s="4"/>
      <c r="G441" s="4"/>
      <c r="H441" s="4"/>
      <c r="I441" s="4"/>
      <c r="J441" s="4"/>
      <c r="K441" s="2"/>
    </row>
    <row r="442" spans="1:11" ht="12.75">
      <c r="A442" s="3"/>
      <c r="B442" s="1"/>
      <c r="C442" s="1"/>
      <c r="D442" s="1"/>
      <c r="E442" s="4"/>
      <c r="F442" s="4"/>
      <c r="G442" s="4"/>
      <c r="H442" s="4"/>
      <c r="I442" s="4"/>
      <c r="J442" s="4"/>
      <c r="K442" s="2"/>
    </row>
    <row r="443" spans="1:11" ht="12.75">
      <c r="A443" s="3"/>
      <c r="B443" s="1"/>
      <c r="C443" s="1"/>
      <c r="D443" s="1"/>
      <c r="E443" s="4"/>
      <c r="F443" s="4"/>
      <c r="G443" s="4"/>
      <c r="H443" s="4"/>
      <c r="I443" s="4"/>
      <c r="J443" s="4"/>
      <c r="K443" s="2"/>
    </row>
    <row r="444" spans="1:11" ht="12.75">
      <c r="A444" s="3"/>
      <c r="B444" s="1"/>
      <c r="C444" s="1"/>
      <c r="D444" s="1"/>
      <c r="E444" s="4"/>
      <c r="F444" s="4"/>
      <c r="G444" s="4"/>
      <c r="H444" s="4"/>
      <c r="I444" s="4"/>
      <c r="J444" s="4"/>
      <c r="K444" s="2"/>
    </row>
    <row r="445" spans="1:11" ht="12.75">
      <c r="A445" s="3"/>
      <c r="B445" s="1"/>
      <c r="C445" s="1"/>
      <c r="D445" s="1"/>
      <c r="E445" s="4"/>
      <c r="F445" s="4"/>
      <c r="G445" s="4"/>
      <c r="H445" s="4"/>
      <c r="I445" s="4"/>
      <c r="J445" s="4"/>
      <c r="K445" s="2"/>
    </row>
    <row r="446" spans="1:11" ht="12.75">
      <c r="A446" s="3"/>
      <c r="B446" s="1"/>
      <c r="C446" s="1"/>
      <c r="D446" s="1"/>
      <c r="E446" s="4"/>
      <c r="F446" s="4"/>
      <c r="G446" s="4"/>
      <c r="H446" s="4"/>
      <c r="I446" s="4"/>
      <c r="J446" s="4"/>
      <c r="K446" s="2"/>
    </row>
    <row r="447" spans="1:11" ht="12.75">
      <c r="A447" s="3"/>
      <c r="B447" s="1"/>
      <c r="C447" s="1"/>
      <c r="D447" s="1"/>
      <c r="E447" s="4"/>
      <c r="F447" s="4"/>
      <c r="G447" s="4"/>
      <c r="H447" s="4"/>
      <c r="I447" s="4"/>
      <c r="J447" s="4"/>
      <c r="K447" s="2"/>
    </row>
    <row r="448" spans="1:11" ht="12.75">
      <c r="A448" s="3"/>
      <c r="B448" s="1"/>
      <c r="C448" s="1"/>
      <c r="D448" s="1"/>
      <c r="E448" s="4"/>
      <c r="F448" s="4"/>
      <c r="G448" s="4"/>
      <c r="H448" s="4"/>
      <c r="I448" s="4"/>
      <c r="J448" s="4"/>
      <c r="K448" s="2"/>
    </row>
    <row r="449" spans="1:11" ht="12.75">
      <c r="A449" s="3"/>
      <c r="B449" s="1"/>
      <c r="C449" s="1"/>
      <c r="D449" s="1"/>
      <c r="E449" s="4"/>
      <c r="F449" s="4"/>
      <c r="G449" s="4"/>
      <c r="H449" s="4"/>
      <c r="I449" s="4"/>
      <c r="J449" s="4"/>
      <c r="K449" s="2"/>
    </row>
    <row r="450" spans="1:11" ht="12.75">
      <c r="A450" s="3"/>
      <c r="B450" s="1"/>
      <c r="C450" s="1"/>
      <c r="D450" s="1"/>
      <c r="E450" s="4"/>
      <c r="F450" s="4"/>
      <c r="G450" s="4"/>
      <c r="H450" s="4"/>
      <c r="I450" s="4"/>
      <c r="J450" s="4"/>
      <c r="K450" s="2"/>
    </row>
    <row r="451" spans="1:11" ht="12.75">
      <c r="A451" s="3"/>
      <c r="B451" s="1"/>
      <c r="C451" s="1"/>
      <c r="D451" s="1"/>
      <c r="E451" s="4"/>
      <c r="F451" s="4"/>
      <c r="G451" s="4"/>
      <c r="H451" s="4"/>
      <c r="I451" s="4"/>
      <c r="J451" s="4"/>
      <c r="K451" s="2"/>
    </row>
    <row r="452" spans="1:11" ht="12.75">
      <c r="A452" s="3"/>
      <c r="B452" s="1"/>
      <c r="C452" s="1"/>
      <c r="D452" s="1"/>
      <c r="E452" s="4"/>
      <c r="F452" s="4"/>
      <c r="G452" s="4"/>
      <c r="H452" s="4"/>
      <c r="I452" s="4"/>
      <c r="J452" s="4"/>
      <c r="K452" s="2"/>
    </row>
    <row r="453" spans="1:11" ht="12.75">
      <c r="A453" s="3"/>
      <c r="B453" s="1"/>
      <c r="C453" s="1"/>
      <c r="D453" s="1"/>
      <c r="E453" s="4"/>
      <c r="F453" s="4"/>
      <c r="G453" s="4"/>
      <c r="H453" s="4"/>
      <c r="I453" s="4"/>
      <c r="J453" s="4"/>
      <c r="K453" s="2"/>
    </row>
    <row r="454" spans="1:11" ht="12.75">
      <c r="A454" s="3"/>
      <c r="B454" s="1"/>
      <c r="C454" s="1"/>
      <c r="D454" s="1"/>
      <c r="E454" s="4"/>
      <c r="F454" s="4"/>
      <c r="G454" s="4"/>
      <c r="H454" s="4"/>
      <c r="I454" s="4"/>
      <c r="J454" s="4"/>
      <c r="K454" s="2"/>
    </row>
    <row r="455" spans="1:11" ht="12.75">
      <c r="A455" s="3"/>
      <c r="B455" s="1"/>
      <c r="C455" s="1"/>
      <c r="D455" s="1"/>
      <c r="E455" s="4"/>
      <c r="F455" s="4"/>
      <c r="G455" s="4"/>
      <c r="H455" s="4"/>
      <c r="I455" s="4"/>
      <c r="J455" s="4"/>
      <c r="K455" s="2"/>
    </row>
    <row r="456" spans="1:11" ht="12.75">
      <c r="A456" s="3"/>
      <c r="B456" s="1"/>
      <c r="C456" s="1"/>
      <c r="D456" s="1"/>
      <c r="E456" s="4"/>
      <c r="F456" s="4"/>
      <c r="G456" s="4"/>
      <c r="H456" s="4"/>
      <c r="I456" s="4"/>
      <c r="J456" s="4"/>
      <c r="K456" s="2"/>
    </row>
    <row r="457" spans="1:11" ht="12.75">
      <c r="A457" s="3"/>
      <c r="B457" s="1"/>
      <c r="C457" s="1"/>
      <c r="D457" s="1"/>
      <c r="E457" s="4"/>
      <c r="F457" s="4"/>
      <c r="G457" s="4"/>
      <c r="H457" s="4"/>
      <c r="I457" s="4"/>
      <c r="J457" s="4"/>
      <c r="K457" s="2"/>
    </row>
    <row r="458" spans="1:11" ht="12.75">
      <c r="A458" s="3"/>
      <c r="B458" s="1"/>
      <c r="C458" s="1"/>
      <c r="D458" s="1"/>
      <c r="E458" s="4"/>
      <c r="F458" s="4"/>
      <c r="G458" s="4"/>
      <c r="H458" s="4"/>
      <c r="I458" s="4"/>
      <c r="J458" s="4"/>
      <c r="K458" s="2"/>
    </row>
    <row r="459" spans="1:11" ht="12.75">
      <c r="A459" s="3"/>
      <c r="B459" s="1"/>
      <c r="C459" s="1"/>
      <c r="D459" s="1"/>
      <c r="E459" s="4"/>
      <c r="F459" s="4"/>
      <c r="G459" s="4"/>
      <c r="H459" s="4"/>
      <c r="I459" s="4"/>
      <c r="J459" s="4"/>
      <c r="K459" s="2"/>
    </row>
    <row r="460" spans="1:11" ht="12.75">
      <c r="A460" s="3"/>
      <c r="B460" s="1"/>
      <c r="C460" s="1"/>
      <c r="D460" s="1"/>
      <c r="E460" s="4"/>
      <c r="F460" s="4"/>
      <c r="G460" s="4"/>
      <c r="H460" s="4"/>
      <c r="I460" s="4"/>
      <c r="J460" s="4"/>
      <c r="K460" s="2"/>
    </row>
    <row r="461" spans="1:11" ht="12.75">
      <c r="A461" s="3"/>
      <c r="B461" s="1"/>
      <c r="C461" s="1"/>
      <c r="D461" s="1"/>
      <c r="E461" s="4"/>
      <c r="F461" s="4"/>
      <c r="G461" s="4"/>
      <c r="H461" s="4"/>
      <c r="I461" s="4"/>
      <c r="J461" s="4"/>
      <c r="K461" s="2"/>
    </row>
    <row r="462" spans="1:11" ht="12.75">
      <c r="A462" s="3"/>
      <c r="B462" s="1"/>
      <c r="C462" s="1"/>
      <c r="D462" s="1"/>
      <c r="E462" s="4"/>
      <c r="F462" s="4"/>
      <c r="G462" s="4"/>
      <c r="H462" s="4"/>
      <c r="I462" s="4"/>
      <c r="J462" s="4"/>
      <c r="K462" s="2"/>
    </row>
    <row r="463" spans="1:11" ht="12.75">
      <c r="A463" s="3"/>
      <c r="B463" s="1"/>
      <c r="C463" s="1"/>
      <c r="D463" s="1"/>
      <c r="E463" s="4"/>
      <c r="F463" s="4"/>
      <c r="G463" s="4"/>
      <c r="H463" s="4"/>
      <c r="I463" s="4"/>
      <c r="J463" s="4"/>
      <c r="K463" s="2"/>
    </row>
    <row r="464" spans="1:11" ht="12.75">
      <c r="A464" s="3"/>
      <c r="B464" s="1"/>
      <c r="C464" s="1"/>
      <c r="D464" s="1"/>
      <c r="E464" s="4"/>
      <c r="F464" s="4"/>
      <c r="G464" s="4"/>
      <c r="H464" s="4"/>
      <c r="I464" s="4"/>
      <c r="J464" s="4"/>
      <c r="K464" s="2"/>
    </row>
    <row r="465" spans="1:11" ht="12.75">
      <c r="A465" s="3"/>
      <c r="B465" s="1"/>
      <c r="C465" s="1"/>
      <c r="D465" s="1"/>
      <c r="E465" s="4"/>
      <c r="F465" s="4"/>
      <c r="G465" s="4"/>
      <c r="H465" s="4"/>
      <c r="I465" s="4"/>
      <c r="J465" s="4"/>
      <c r="K465" s="2"/>
    </row>
    <row r="466" spans="1:11" ht="12.75">
      <c r="A466" s="3"/>
      <c r="B466" s="1"/>
      <c r="C466" s="1"/>
      <c r="D466" s="1"/>
      <c r="E466" s="4"/>
      <c r="F466" s="4"/>
      <c r="G466" s="4"/>
      <c r="H466" s="4"/>
      <c r="I466" s="4"/>
      <c r="J466" s="4"/>
      <c r="K466" s="2"/>
    </row>
    <row r="467" spans="1:11" ht="12.75">
      <c r="A467" s="3"/>
      <c r="B467" s="1"/>
      <c r="C467" s="1"/>
      <c r="D467" s="1"/>
      <c r="E467" s="4"/>
      <c r="F467" s="4"/>
      <c r="G467" s="4"/>
      <c r="H467" s="4"/>
      <c r="I467" s="4"/>
      <c r="J467" s="4"/>
      <c r="K467" s="2"/>
    </row>
    <row r="468" spans="1:11" ht="12.75">
      <c r="A468" s="3"/>
      <c r="B468" s="1"/>
      <c r="C468" s="1"/>
      <c r="D468" s="1"/>
      <c r="E468" s="4"/>
      <c r="F468" s="4"/>
      <c r="G468" s="4"/>
      <c r="H468" s="4"/>
      <c r="I468" s="4"/>
      <c r="J468" s="4"/>
      <c r="K468" s="2"/>
    </row>
    <row r="469" spans="1:11" ht="12.75">
      <c r="A469" s="3"/>
      <c r="B469" s="1"/>
      <c r="C469" s="1"/>
      <c r="D469" s="1"/>
      <c r="E469" s="4"/>
      <c r="F469" s="4"/>
      <c r="G469" s="4"/>
      <c r="H469" s="4"/>
      <c r="I469" s="4"/>
      <c r="J469" s="4"/>
      <c r="K469" s="2"/>
    </row>
    <row r="470" spans="1:11" ht="12.75">
      <c r="A470" s="3"/>
      <c r="B470" s="1"/>
      <c r="C470" s="1"/>
      <c r="D470" s="1"/>
      <c r="E470" s="4"/>
      <c r="F470" s="4"/>
      <c r="G470" s="4"/>
      <c r="H470" s="4"/>
      <c r="I470" s="4"/>
      <c r="J470" s="4"/>
      <c r="K470" s="2"/>
    </row>
    <row r="471" spans="1:11" ht="12.75">
      <c r="A471" s="3"/>
      <c r="B471" s="1"/>
      <c r="C471" s="1"/>
      <c r="D471" s="1"/>
      <c r="E471" s="4"/>
      <c r="F471" s="4"/>
      <c r="G471" s="4"/>
      <c r="H471" s="4"/>
      <c r="I471" s="4"/>
      <c r="J471" s="4"/>
      <c r="K471" s="2"/>
    </row>
    <row r="472" spans="1:11" ht="12.75">
      <c r="A472" s="3"/>
      <c r="B472" s="1"/>
      <c r="C472" s="1"/>
      <c r="D472" s="1"/>
      <c r="E472" s="4"/>
      <c r="F472" s="4"/>
      <c r="G472" s="4"/>
      <c r="H472" s="4"/>
      <c r="I472" s="4"/>
      <c r="J472" s="4"/>
      <c r="K472" s="2"/>
    </row>
    <row r="473" spans="1:11" ht="12.75">
      <c r="A473" s="3"/>
      <c r="B473" s="1"/>
      <c r="C473" s="1"/>
      <c r="D473" s="1"/>
      <c r="E473" s="4"/>
      <c r="F473" s="4"/>
      <c r="G473" s="4"/>
      <c r="H473" s="4"/>
      <c r="I473" s="4"/>
      <c r="J473" s="4"/>
      <c r="K473" s="2"/>
    </row>
    <row r="474" spans="1:11" ht="12.75">
      <c r="A474" s="3"/>
      <c r="B474" s="1"/>
      <c r="C474" s="1"/>
      <c r="D474" s="1"/>
      <c r="E474" s="4"/>
      <c r="F474" s="4"/>
      <c r="G474" s="4"/>
      <c r="H474" s="4"/>
      <c r="I474" s="4"/>
      <c r="J474" s="4"/>
      <c r="K474" s="2"/>
    </row>
    <row r="475" spans="1:11" ht="12.75">
      <c r="A475" s="3"/>
      <c r="B475" s="1"/>
      <c r="C475" s="1"/>
      <c r="D475" s="1"/>
      <c r="E475" s="4"/>
      <c r="F475" s="4"/>
      <c r="G475" s="4"/>
      <c r="H475" s="4"/>
      <c r="I475" s="4"/>
      <c r="J475" s="4"/>
      <c r="K475" s="2"/>
    </row>
    <row r="476" spans="1:11" ht="12.75">
      <c r="A476" s="3"/>
      <c r="B476" s="1"/>
      <c r="C476" s="1"/>
      <c r="D476" s="1"/>
      <c r="E476" s="4"/>
      <c r="F476" s="4"/>
      <c r="G476" s="4"/>
      <c r="H476" s="4"/>
      <c r="I476" s="4"/>
      <c r="J476" s="4"/>
      <c r="K476" s="2"/>
    </row>
    <row r="477" spans="1:11" ht="12.75">
      <c r="A477" s="3"/>
      <c r="B477" s="1"/>
      <c r="C477" s="1"/>
      <c r="D477" s="1"/>
      <c r="E477" s="4"/>
      <c r="F477" s="4"/>
      <c r="G477" s="4"/>
      <c r="H477" s="4"/>
      <c r="I477" s="4"/>
      <c r="J477" s="4"/>
      <c r="K477" s="2"/>
    </row>
    <row r="478" spans="1:11" ht="12.75">
      <c r="A478" s="3"/>
      <c r="B478" s="1"/>
      <c r="C478" s="1"/>
      <c r="D478" s="1"/>
      <c r="E478" s="4"/>
      <c r="F478" s="4"/>
      <c r="G478" s="4"/>
      <c r="H478" s="4"/>
      <c r="I478" s="4"/>
      <c r="J478" s="4"/>
      <c r="K478" s="2"/>
    </row>
    <row r="479" spans="1:11" ht="12.75">
      <c r="A479" s="3"/>
      <c r="B479" s="1"/>
      <c r="C479" s="1"/>
      <c r="D479" s="1"/>
      <c r="E479" s="4"/>
      <c r="F479" s="4"/>
      <c r="G479" s="4"/>
      <c r="H479" s="4"/>
      <c r="I479" s="4"/>
      <c r="J479" s="4"/>
      <c r="K479" s="2"/>
    </row>
    <row r="480" spans="1:11" ht="12.75">
      <c r="A480" s="3"/>
      <c r="B480" s="1"/>
      <c r="C480" s="1"/>
      <c r="D480" s="1"/>
      <c r="E480" s="4"/>
      <c r="F480" s="4"/>
      <c r="G480" s="4"/>
      <c r="H480" s="4"/>
      <c r="I480" s="4"/>
      <c r="J480" s="4"/>
      <c r="K480" s="2"/>
    </row>
    <row r="481" spans="1:11" ht="12.75">
      <c r="A481" s="3"/>
      <c r="B481" s="1"/>
      <c r="C481" s="1"/>
      <c r="D481" s="1"/>
      <c r="E481" s="4"/>
      <c r="F481" s="4"/>
      <c r="G481" s="4"/>
      <c r="H481" s="4"/>
      <c r="I481" s="4"/>
      <c r="J481" s="4"/>
      <c r="K481" s="2"/>
    </row>
    <row r="482" spans="1:11" ht="12.75">
      <c r="A482" s="3"/>
      <c r="B482" s="1"/>
      <c r="C482" s="1"/>
      <c r="D482" s="1"/>
      <c r="E482" s="4"/>
      <c r="F482" s="4"/>
      <c r="G482" s="4"/>
      <c r="H482" s="4"/>
      <c r="I482" s="4"/>
      <c r="J482" s="4"/>
      <c r="K482" s="2"/>
    </row>
    <row r="483" spans="1:11" ht="12.75">
      <c r="A483" s="3"/>
      <c r="B483" s="1"/>
      <c r="C483" s="1"/>
      <c r="D483" s="1"/>
      <c r="E483" s="4"/>
      <c r="F483" s="4"/>
      <c r="G483" s="4"/>
      <c r="H483" s="4"/>
      <c r="I483" s="4"/>
      <c r="J483" s="4"/>
      <c r="K483" s="2"/>
    </row>
    <row r="484" spans="1:11" ht="12.75">
      <c r="A484" s="3"/>
      <c r="B484" s="1"/>
      <c r="C484" s="1"/>
      <c r="D484" s="1"/>
      <c r="E484" s="4"/>
      <c r="F484" s="4"/>
      <c r="G484" s="4"/>
      <c r="H484" s="4"/>
      <c r="I484" s="4"/>
      <c r="J484" s="4"/>
      <c r="K484" s="2"/>
    </row>
    <row r="485" spans="1:11" ht="12.75">
      <c r="A485" s="3"/>
      <c r="B485" s="1"/>
      <c r="C485" s="1"/>
      <c r="D485" s="1"/>
      <c r="E485" s="4"/>
      <c r="F485" s="4"/>
      <c r="G485" s="4"/>
      <c r="H485" s="4"/>
      <c r="I485" s="4"/>
      <c r="J485" s="4"/>
      <c r="K485" s="2"/>
    </row>
    <row r="486" spans="1:11" ht="12.75">
      <c r="A486" s="3"/>
      <c r="B486" s="1"/>
      <c r="C486" s="1"/>
      <c r="D486" s="1"/>
      <c r="E486" s="4"/>
      <c r="F486" s="4"/>
      <c r="G486" s="4"/>
      <c r="H486" s="4"/>
      <c r="I486" s="4"/>
      <c r="J486" s="4"/>
      <c r="K486" s="2"/>
    </row>
    <row r="487" spans="1:11" ht="12.75">
      <c r="A487" s="3"/>
      <c r="B487" s="1"/>
      <c r="C487" s="1"/>
      <c r="D487" s="1"/>
      <c r="E487" s="4"/>
      <c r="F487" s="4"/>
      <c r="G487" s="4"/>
      <c r="H487" s="4"/>
      <c r="I487" s="4"/>
      <c r="J487" s="4"/>
      <c r="K487" s="2"/>
    </row>
    <row r="488" spans="1:11" ht="12.75">
      <c r="A488" s="3"/>
      <c r="B488" s="1"/>
      <c r="C488" s="1"/>
      <c r="D488" s="1"/>
      <c r="E488" s="4"/>
      <c r="F488" s="4"/>
      <c r="G488" s="4"/>
      <c r="H488" s="4"/>
      <c r="I488" s="4"/>
      <c r="J488" s="4"/>
      <c r="K488" s="2"/>
    </row>
    <row r="489" spans="1:11" ht="12.75">
      <c r="A489" s="3"/>
      <c r="B489" s="1"/>
      <c r="C489" s="1"/>
      <c r="D489" s="1"/>
      <c r="E489" s="4"/>
      <c r="F489" s="4"/>
      <c r="G489" s="4"/>
      <c r="H489" s="4"/>
      <c r="I489" s="4"/>
      <c r="J489" s="4"/>
      <c r="K489" s="2"/>
    </row>
    <row r="490" spans="1:11" ht="12.75">
      <c r="A490" s="3"/>
      <c r="B490" s="1"/>
      <c r="C490" s="1"/>
      <c r="D490" s="1"/>
      <c r="E490" s="4"/>
      <c r="F490" s="4"/>
      <c r="G490" s="4"/>
      <c r="H490" s="4"/>
      <c r="I490" s="4"/>
      <c r="J490" s="4"/>
      <c r="K490" s="2"/>
    </row>
    <row r="491" spans="1:11" ht="12.75">
      <c r="A491" s="3"/>
      <c r="B491" s="1"/>
      <c r="C491" s="1"/>
      <c r="D491" s="1"/>
      <c r="E491" s="4"/>
      <c r="F491" s="4"/>
      <c r="G491" s="4"/>
      <c r="H491" s="4"/>
      <c r="I491" s="4"/>
      <c r="J491" s="4"/>
      <c r="K491" s="2"/>
    </row>
    <row r="492" spans="1:11" ht="12.75">
      <c r="A492" s="3"/>
      <c r="B492" s="1"/>
      <c r="C492" s="1"/>
      <c r="D492" s="1"/>
      <c r="E492" s="4"/>
      <c r="F492" s="4"/>
      <c r="G492" s="4"/>
      <c r="H492" s="4"/>
      <c r="I492" s="4"/>
      <c r="J492" s="4"/>
      <c r="K492" s="2"/>
    </row>
    <row r="493" spans="1:11" ht="12.75">
      <c r="A493" s="3"/>
      <c r="B493" s="1"/>
      <c r="C493" s="1"/>
      <c r="D493" s="1"/>
      <c r="E493" s="4"/>
      <c r="F493" s="4"/>
      <c r="G493" s="4"/>
      <c r="H493" s="4"/>
      <c r="I493" s="4"/>
      <c r="J493" s="4"/>
      <c r="K493" s="2"/>
    </row>
    <row r="494" spans="1:11" ht="12.75">
      <c r="A494" s="3"/>
      <c r="B494" s="1"/>
      <c r="C494" s="1"/>
      <c r="D494" s="1"/>
      <c r="E494" s="4"/>
      <c r="F494" s="4"/>
      <c r="G494" s="4"/>
      <c r="H494" s="4"/>
      <c r="I494" s="4"/>
      <c r="J494" s="4"/>
      <c r="K494" s="2"/>
    </row>
    <row r="495" spans="1:11" ht="12.75">
      <c r="A495" s="3"/>
      <c r="B495" s="1"/>
      <c r="C495" s="1"/>
      <c r="D495" s="1"/>
      <c r="E495" s="4"/>
      <c r="F495" s="4"/>
      <c r="G495" s="4"/>
      <c r="H495" s="4"/>
      <c r="I495" s="4"/>
      <c r="J495" s="4"/>
      <c r="K495" s="2"/>
    </row>
    <row r="496" spans="1:11" ht="12.75">
      <c r="A496" s="3"/>
      <c r="B496" s="1"/>
      <c r="C496" s="1"/>
      <c r="D496" s="1"/>
      <c r="E496" s="4"/>
      <c r="F496" s="4"/>
      <c r="G496" s="4"/>
      <c r="H496" s="4"/>
      <c r="I496" s="4"/>
      <c r="J496" s="4"/>
      <c r="K496" s="2"/>
    </row>
    <row r="497" spans="1:11" ht="12.75">
      <c r="A497" s="3"/>
      <c r="B497" s="1"/>
      <c r="C497" s="1"/>
      <c r="D497" s="1"/>
      <c r="E497" s="4"/>
      <c r="F497" s="4"/>
      <c r="G497" s="4"/>
      <c r="H497" s="4"/>
      <c r="I497" s="4"/>
      <c r="J497" s="4"/>
      <c r="K497" s="2"/>
    </row>
    <row r="498" spans="1:11" ht="12.75">
      <c r="A498" s="3"/>
      <c r="B498" s="1"/>
      <c r="C498" s="1"/>
      <c r="D498" s="1"/>
      <c r="E498" s="4"/>
      <c r="F498" s="4"/>
      <c r="G498" s="4"/>
      <c r="H498" s="4"/>
      <c r="I498" s="4"/>
      <c r="J498" s="4"/>
      <c r="K498" s="2"/>
    </row>
    <row r="499" spans="1:11" ht="12.75">
      <c r="A499" s="3"/>
      <c r="B499" s="1"/>
      <c r="C499" s="1"/>
      <c r="D499" s="1"/>
      <c r="E499" s="4"/>
      <c r="F499" s="4"/>
      <c r="G499" s="4"/>
      <c r="H499" s="4"/>
      <c r="I499" s="4"/>
      <c r="J499" s="4"/>
      <c r="K499" s="2"/>
    </row>
    <row r="500" spans="1:11" ht="12.75">
      <c r="A500" s="3"/>
      <c r="B500" s="1"/>
      <c r="C500" s="1"/>
      <c r="D500" s="1"/>
      <c r="E500" s="4"/>
      <c r="F500" s="4"/>
      <c r="G500" s="4"/>
      <c r="H500" s="4"/>
      <c r="I500" s="4"/>
      <c r="J500" s="4"/>
      <c r="K500" s="2"/>
    </row>
    <row r="501" spans="1:11" ht="12.75">
      <c r="A501" s="3"/>
      <c r="B501" s="1"/>
      <c r="C501" s="1"/>
      <c r="D501" s="1"/>
      <c r="E501" s="4"/>
      <c r="F501" s="4"/>
      <c r="G501" s="4"/>
      <c r="H501" s="4"/>
      <c r="I501" s="4"/>
      <c r="J501" s="4"/>
      <c r="K501" s="2"/>
    </row>
    <row r="502" spans="1:11" ht="12.75">
      <c r="A502" s="3"/>
      <c r="B502" s="1"/>
      <c r="C502" s="1"/>
      <c r="D502" s="1"/>
      <c r="E502" s="4"/>
      <c r="F502" s="4"/>
      <c r="G502" s="4"/>
      <c r="H502" s="4"/>
      <c r="I502" s="4"/>
      <c r="J502" s="4"/>
      <c r="K502" s="2"/>
    </row>
    <row r="503" spans="1:11" ht="12.75">
      <c r="A503" s="3"/>
      <c r="B503" s="1"/>
      <c r="C503" s="1"/>
      <c r="D503" s="1"/>
      <c r="E503" s="4"/>
      <c r="F503" s="4"/>
      <c r="G503" s="4"/>
      <c r="H503" s="4"/>
      <c r="I503" s="4"/>
      <c r="J503" s="4"/>
      <c r="K503" s="2"/>
    </row>
    <row r="504" spans="1:11" ht="12.75">
      <c r="A504" s="3"/>
      <c r="B504" s="1"/>
      <c r="C504" s="1"/>
      <c r="D504" s="1"/>
      <c r="E504" s="4"/>
      <c r="F504" s="4"/>
      <c r="G504" s="4"/>
      <c r="H504" s="4"/>
      <c r="I504" s="4"/>
      <c r="J504" s="4"/>
      <c r="K504" s="2"/>
    </row>
    <row r="505" spans="1:11" ht="12.75">
      <c r="A505" s="3"/>
      <c r="B505" s="1"/>
      <c r="C505" s="1"/>
      <c r="D505" s="1"/>
      <c r="E505" s="4"/>
      <c r="F505" s="4"/>
      <c r="G505" s="4"/>
      <c r="H505" s="4"/>
      <c r="I505" s="4"/>
      <c r="J505" s="4"/>
      <c r="K505" s="2"/>
    </row>
    <row r="506" spans="1:11" ht="12.75">
      <c r="A506" s="3"/>
      <c r="B506" s="1"/>
      <c r="C506" s="1"/>
      <c r="D506" s="1"/>
      <c r="E506" s="4"/>
      <c r="F506" s="4"/>
      <c r="G506" s="4"/>
      <c r="H506" s="4"/>
      <c r="I506" s="4"/>
      <c r="J506" s="4"/>
      <c r="K506" s="2"/>
    </row>
    <row r="507" spans="1:11" ht="12.75">
      <c r="A507" s="3"/>
      <c r="B507" s="1"/>
      <c r="C507" s="1"/>
      <c r="D507" s="1"/>
      <c r="E507" s="4"/>
      <c r="F507" s="4"/>
      <c r="G507" s="4"/>
      <c r="H507" s="4"/>
      <c r="I507" s="4"/>
      <c r="J507" s="4"/>
      <c r="K507" s="2"/>
    </row>
    <row r="508" spans="1:11" ht="12.75">
      <c r="A508" s="3"/>
      <c r="B508" s="1"/>
      <c r="C508" s="1"/>
      <c r="D508" s="1"/>
      <c r="E508" s="4"/>
      <c r="F508" s="4"/>
      <c r="G508" s="4"/>
      <c r="H508" s="4"/>
      <c r="I508" s="4"/>
      <c r="J508" s="4"/>
      <c r="K508" s="2"/>
    </row>
    <row r="509" spans="1:11" ht="12.75">
      <c r="A509" s="3"/>
      <c r="B509" s="1"/>
      <c r="C509" s="1"/>
      <c r="D509" s="1"/>
      <c r="E509" s="4"/>
      <c r="F509" s="4"/>
      <c r="G509" s="4"/>
      <c r="H509" s="4"/>
      <c r="I509" s="4"/>
      <c r="J509" s="4"/>
      <c r="K509" s="2"/>
    </row>
    <row r="510" spans="1:11" ht="12.75">
      <c r="A510" s="3"/>
      <c r="B510" s="1"/>
      <c r="C510" s="1"/>
      <c r="D510" s="1"/>
      <c r="E510" s="4"/>
      <c r="F510" s="4"/>
      <c r="G510" s="4"/>
      <c r="H510" s="4"/>
      <c r="I510" s="4"/>
      <c r="J510" s="4"/>
      <c r="K510" s="2"/>
    </row>
    <row r="511" spans="1:11" ht="12.75">
      <c r="A511" s="3"/>
      <c r="B511" s="1"/>
      <c r="C511" s="1"/>
      <c r="D511" s="1"/>
      <c r="E511" s="4"/>
      <c r="F511" s="4"/>
      <c r="G511" s="4"/>
      <c r="H511" s="4"/>
      <c r="I511" s="4"/>
      <c r="J511" s="4"/>
      <c r="K511" s="2"/>
    </row>
    <row r="512" spans="1:11" ht="12.75">
      <c r="A512" s="3"/>
      <c r="B512" s="1"/>
      <c r="C512" s="1"/>
      <c r="D512" s="1"/>
      <c r="E512" s="4"/>
      <c r="F512" s="4"/>
      <c r="G512" s="4"/>
      <c r="H512" s="4"/>
      <c r="I512" s="4"/>
      <c r="J512" s="4"/>
      <c r="K512" s="2"/>
    </row>
    <row r="513" spans="1:11" ht="12.75">
      <c r="A513" s="3"/>
      <c r="B513" s="1"/>
      <c r="C513" s="1"/>
      <c r="D513" s="1"/>
      <c r="E513" s="4"/>
      <c r="F513" s="4"/>
      <c r="G513" s="4"/>
      <c r="H513" s="4"/>
      <c r="I513" s="4"/>
      <c r="J513" s="4"/>
      <c r="K513" s="2"/>
    </row>
    <row r="514" spans="1:11" ht="12.75">
      <c r="A514" s="3"/>
      <c r="B514" s="1"/>
      <c r="C514" s="1"/>
      <c r="D514" s="1"/>
      <c r="E514" s="4"/>
      <c r="F514" s="4"/>
      <c r="G514" s="4"/>
      <c r="H514" s="4"/>
      <c r="I514" s="4"/>
      <c r="J514" s="4"/>
      <c r="K514" s="2"/>
    </row>
    <row r="515" spans="1:11" ht="12.75">
      <c r="A515" s="3"/>
      <c r="B515" s="1"/>
      <c r="C515" s="1"/>
      <c r="D515" s="1"/>
      <c r="E515" s="4"/>
      <c r="F515" s="4"/>
      <c r="G515" s="4"/>
      <c r="H515" s="4"/>
      <c r="I515" s="4"/>
      <c r="J515" s="4"/>
      <c r="K515" s="2"/>
    </row>
    <row r="516" spans="1:11" ht="12.75">
      <c r="A516" s="3"/>
      <c r="B516" s="1"/>
      <c r="C516" s="1"/>
      <c r="D516" s="1"/>
      <c r="E516" s="4"/>
      <c r="F516" s="4"/>
      <c r="G516" s="4"/>
      <c r="H516" s="4"/>
      <c r="I516" s="4"/>
      <c r="J516" s="4"/>
      <c r="K516" s="2"/>
    </row>
    <row r="517" spans="1:11" ht="12.75">
      <c r="A517" s="3"/>
      <c r="B517" s="1"/>
      <c r="C517" s="1"/>
      <c r="D517" s="1"/>
      <c r="E517" s="4"/>
      <c r="F517" s="4"/>
      <c r="G517" s="4"/>
      <c r="H517" s="4"/>
      <c r="I517" s="4"/>
      <c r="J517" s="4"/>
      <c r="K517" s="2"/>
    </row>
    <row r="518" spans="1:11" ht="12.75">
      <c r="A518" s="3"/>
      <c r="B518" s="1"/>
      <c r="C518" s="1"/>
      <c r="D518" s="1"/>
      <c r="E518" s="4"/>
      <c r="F518" s="4"/>
      <c r="G518" s="4"/>
      <c r="H518" s="4"/>
      <c r="I518" s="4"/>
      <c r="J518" s="4"/>
      <c r="K518" s="2"/>
    </row>
    <row r="519" spans="1:11" ht="12.75">
      <c r="A519" s="3"/>
      <c r="B519" s="1"/>
      <c r="C519" s="1"/>
      <c r="D519" s="1"/>
      <c r="E519" s="4"/>
      <c r="F519" s="4"/>
      <c r="G519" s="4"/>
      <c r="H519" s="4"/>
      <c r="I519" s="4"/>
      <c r="J519" s="4"/>
      <c r="K519" s="2"/>
    </row>
    <row r="520" spans="1:11" ht="12.75">
      <c r="A520" s="3"/>
      <c r="B520" s="1"/>
      <c r="C520" s="1"/>
      <c r="D520" s="1"/>
      <c r="E520" s="4"/>
      <c r="F520" s="4"/>
      <c r="G520" s="4"/>
      <c r="H520" s="4"/>
      <c r="I520" s="4"/>
      <c r="J520" s="4"/>
      <c r="K520" s="2"/>
    </row>
    <row r="521" spans="1:11" ht="12.75">
      <c r="A521" s="3"/>
      <c r="B521" s="1"/>
      <c r="C521" s="1"/>
      <c r="D521" s="1"/>
      <c r="E521" s="4"/>
      <c r="F521" s="4"/>
      <c r="G521" s="4"/>
      <c r="H521" s="4"/>
      <c r="I521" s="4"/>
      <c r="J521" s="4"/>
      <c r="K521" s="2"/>
    </row>
    <row r="522" spans="1:11" ht="12.75">
      <c r="A522" s="3"/>
      <c r="B522" s="1"/>
      <c r="C522" s="1"/>
      <c r="D522" s="1"/>
      <c r="E522" s="4"/>
      <c r="F522" s="4"/>
      <c r="G522" s="4"/>
      <c r="H522" s="4"/>
      <c r="I522" s="4"/>
      <c r="J522" s="4"/>
      <c r="K522" s="2"/>
    </row>
    <row r="523" spans="1:11" ht="12.75">
      <c r="A523" s="3"/>
      <c r="B523" s="1"/>
      <c r="C523" s="1"/>
      <c r="D523" s="1"/>
      <c r="E523" s="4"/>
      <c r="F523" s="4"/>
      <c r="G523" s="4"/>
      <c r="H523" s="4"/>
      <c r="I523" s="4"/>
      <c r="J523" s="4"/>
      <c r="K523" s="2"/>
    </row>
    <row r="524" spans="1:11" ht="12.75">
      <c r="A524" s="3"/>
      <c r="B524" s="1"/>
      <c r="C524" s="1"/>
      <c r="D524" s="1"/>
      <c r="E524" s="4"/>
      <c r="F524" s="4"/>
      <c r="G524" s="4"/>
      <c r="H524" s="4"/>
      <c r="I524" s="4"/>
      <c r="J524" s="4"/>
      <c r="K524" s="2"/>
    </row>
    <row r="525" spans="1:11" ht="12.75">
      <c r="A525" s="3"/>
      <c r="B525" s="1"/>
      <c r="C525" s="1"/>
      <c r="D525" s="1"/>
      <c r="E525" s="4"/>
      <c r="F525" s="4"/>
      <c r="G525" s="4"/>
      <c r="H525" s="4"/>
      <c r="I525" s="4"/>
      <c r="J525" s="4"/>
      <c r="K525" s="2"/>
    </row>
    <row r="526" spans="1:11" ht="12.75">
      <c r="A526" s="3"/>
      <c r="B526" s="1"/>
      <c r="C526" s="1"/>
      <c r="D526" s="1"/>
      <c r="E526" s="4"/>
      <c r="F526" s="4"/>
      <c r="G526" s="4"/>
      <c r="H526" s="4"/>
      <c r="I526" s="4"/>
      <c r="J526" s="4"/>
      <c r="K526" s="2"/>
    </row>
    <row r="527" spans="1:11" ht="12.75">
      <c r="A527" s="3"/>
      <c r="B527" s="1"/>
      <c r="C527" s="1"/>
      <c r="D527" s="1"/>
      <c r="E527" s="4"/>
      <c r="F527" s="4"/>
      <c r="G527" s="4"/>
      <c r="H527" s="4"/>
      <c r="I527" s="4"/>
      <c r="J527" s="4"/>
      <c r="K527" s="2"/>
    </row>
    <row r="528" spans="1:11" ht="12.75">
      <c r="A528" s="3"/>
      <c r="B528" s="1"/>
      <c r="C528" s="1"/>
      <c r="D528" s="1"/>
      <c r="E528" s="4"/>
      <c r="F528" s="4"/>
      <c r="G528" s="4"/>
      <c r="H528" s="4"/>
      <c r="I528" s="4"/>
      <c r="J528" s="4"/>
      <c r="K528" s="2"/>
    </row>
    <row r="529" spans="1:11" ht="12.75">
      <c r="A529" s="3"/>
      <c r="B529" s="1"/>
      <c r="C529" s="1"/>
      <c r="D529" s="1"/>
      <c r="E529" s="4"/>
      <c r="F529" s="4"/>
      <c r="G529" s="4"/>
      <c r="H529" s="4"/>
      <c r="I529" s="4"/>
      <c r="J529" s="4"/>
      <c r="K529" s="2"/>
    </row>
    <row r="530" spans="1:11" ht="12.75">
      <c r="A530" s="3"/>
      <c r="B530" s="1"/>
      <c r="C530" s="1"/>
      <c r="D530" s="1"/>
      <c r="E530" s="4"/>
      <c r="F530" s="4"/>
      <c r="G530" s="4"/>
      <c r="H530" s="4"/>
      <c r="I530" s="4"/>
      <c r="J530" s="4"/>
      <c r="K530" s="2"/>
    </row>
    <row r="531" spans="1:11" ht="12.75">
      <c r="A531" s="3"/>
      <c r="B531" s="1"/>
      <c r="C531" s="1"/>
      <c r="D531" s="1"/>
      <c r="E531" s="4"/>
      <c r="F531" s="4"/>
      <c r="G531" s="4"/>
      <c r="H531" s="4"/>
      <c r="I531" s="4"/>
      <c r="J531" s="4"/>
      <c r="K531" s="2"/>
    </row>
    <row r="532" spans="1:11" ht="12.75">
      <c r="A532" s="3"/>
      <c r="B532" s="1"/>
      <c r="C532" s="1"/>
      <c r="D532" s="1"/>
      <c r="E532" s="4"/>
      <c r="F532" s="4"/>
      <c r="G532" s="4"/>
      <c r="H532" s="4"/>
      <c r="I532" s="4"/>
      <c r="J532" s="4"/>
      <c r="K532" s="2"/>
    </row>
    <row r="533" spans="1:11" ht="12.75">
      <c r="A533" s="3"/>
      <c r="B533" s="1"/>
      <c r="C533" s="1"/>
      <c r="D533" s="1"/>
      <c r="E533" s="4"/>
      <c r="F533" s="4"/>
      <c r="G533" s="4"/>
      <c r="H533" s="4"/>
      <c r="I533" s="4"/>
      <c r="J533" s="4"/>
      <c r="K533" s="2"/>
    </row>
    <row r="534" spans="1:11" ht="12.75">
      <c r="A534" s="3"/>
      <c r="B534" s="1"/>
      <c r="C534" s="1"/>
      <c r="D534" s="1"/>
      <c r="E534" s="4"/>
      <c r="F534" s="4"/>
      <c r="G534" s="4"/>
      <c r="H534" s="4"/>
      <c r="I534" s="4"/>
      <c r="J534" s="4"/>
      <c r="K534" s="2"/>
    </row>
    <row r="535" spans="1:11" ht="12.75">
      <c r="A535" s="3"/>
      <c r="B535" s="1"/>
      <c r="C535" s="1"/>
      <c r="D535" s="1"/>
      <c r="E535" s="4"/>
      <c r="F535" s="4"/>
      <c r="G535" s="4"/>
      <c r="H535" s="4"/>
      <c r="I535" s="4"/>
      <c r="J535" s="4"/>
      <c r="K535" s="2"/>
    </row>
    <row r="536" spans="1:11" ht="12.75">
      <c r="A536" s="3"/>
      <c r="B536" s="1"/>
      <c r="C536" s="1"/>
      <c r="D536" s="1"/>
      <c r="E536" s="4"/>
      <c r="F536" s="4"/>
      <c r="G536" s="4"/>
      <c r="H536" s="4"/>
      <c r="I536" s="4"/>
      <c r="J536" s="4"/>
      <c r="K536" s="2"/>
    </row>
    <row r="537" spans="1:11" ht="12.75">
      <c r="A537" s="3"/>
      <c r="B537" s="1"/>
      <c r="C537" s="1"/>
      <c r="D537" s="1"/>
      <c r="E537" s="4"/>
      <c r="F537" s="4"/>
      <c r="G537" s="4"/>
      <c r="H537" s="4"/>
      <c r="I537" s="4"/>
      <c r="J537" s="4"/>
      <c r="K537" s="2"/>
    </row>
    <row r="538" spans="1:11" ht="12.75">
      <c r="A538" s="3"/>
      <c r="B538" s="1"/>
      <c r="C538" s="1"/>
      <c r="D538" s="1"/>
      <c r="E538" s="4"/>
      <c r="F538" s="4"/>
      <c r="G538" s="4"/>
      <c r="H538" s="4"/>
      <c r="I538" s="4"/>
      <c r="J538" s="4"/>
      <c r="K538" s="2"/>
    </row>
    <row r="539" spans="1:11" ht="12.75">
      <c r="A539" s="3"/>
      <c r="B539" s="1"/>
      <c r="C539" s="1"/>
      <c r="D539" s="1"/>
      <c r="E539" s="4"/>
      <c r="F539" s="4"/>
      <c r="G539" s="4"/>
      <c r="H539" s="4"/>
      <c r="I539" s="4"/>
      <c r="J539" s="4"/>
      <c r="K539" s="2"/>
    </row>
    <row r="540" spans="1:11" ht="12.75">
      <c r="A540" s="3"/>
      <c r="B540" s="1"/>
      <c r="C540" s="1"/>
      <c r="D540" s="1"/>
      <c r="E540" s="4"/>
      <c r="F540" s="4"/>
      <c r="G540" s="4"/>
      <c r="H540" s="4"/>
      <c r="I540" s="4"/>
      <c r="J540" s="4"/>
      <c r="K540" s="2"/>
    </row>
    <row r="541" spans="1:11" ht="12.75">
      <c r="A541" s="3"/>
      <c r="B541" s="1"/>
      <c r="C541" s="1"/>
      <c r="D541" s="1"/>
      <c r="E541" s="4"/>
      <c r="F541" s="4"/>
      <c r="G541" s="4"/>
      <c r="H541" s="4"/>
      <c r="I541" s="4"/>
      <c r="J541" s="4"/>
      <c r="K541" s="2"/>
    </row>
    <row r="542" spans="1:11" ht="12.75">
      <c r="A542" s="3"/>
      <c r="B542" s="1"/>
      <c r="C542" s="1"/>
      <c r="D542" s="1"/>
      <c r="E542" s="4"/>
      <c r="F542" s="4"/>
      <c r="G542" s="4"/>
      <c r="H542" s="4"/>
      <c r="I542" s="4"/>
      <c r="J542" s="4"/>
      <c r="K542" s="2"/>
    </row>
    <row r="543" spans="1:11" ht="12.75">
      <c r="A543" s="3"/>
      <c r="B543" s="1"/>
      <c r="C543" s="1"/>
      <c r="D543" s="1"/>
      <c r="E543" s="4"/>
      <c r="F543" s="4"/>
      <c r="G543" s="4"/>
      <c r="H543" s="4"/>
      <c r="I543" s="4"/>
      <c r="J543" s="4"/>
      <c r="K543" s="2"/>
    </row>
    <row r="544" spans="1:11" ht="12.75">
      <c r="A544" s="3"/>
      <c r="B544" s="1"/>
      <c r="C544" s="1"/>
      <c r="D544" s="1"/>
      <c r="E544" s="4"/>
      <c r="F544" s="4"/>
      <c r="G544" s="4"/>
      <c r="H544" s="4"/>
      <c r="I544" s="4"/>
      <c r="J544" s="4"/>
      <c r="K544" s="2"/>
    </row>
    <row r="545" spans="1:11" ht="12.75">
      <c r="A545" s="3"/>
      <c r="B545" s="1"/>
      <c r="C545" s="1"/>
      <c r="D545" s="1"/>
      <c r="E545" s="4"/>
      <c r="F545" s="4"/>
      <c r="G545" s="4"/>
      <c r="H545" s="4"/>
      <c r="I545" s="4"/>
      <c r="J545" s="4"/>
      <c r="K545" s="2"/>
    </row>
    <row r="546" spans="1:11" ht="12.75">
      <c r="A546" s="3"/>
      <c r="B546" s="1"/>
      <c r="C546" s="1"/>
      <c r="D546" s="1"/>
      <c r="E546" s="4"/>
      <c r="F546" s="4"/>
      <c r="G546" s="4"/>
      <c r="H546" s="4"/>
      <c r="I546" s="4"/>
      <c r="J546" s="4"/>
      <c r="K546" s="2"/>
    </row>
    <row r="547" spans="1:11" ht="12.75">
      <c r="A547" s="3"/>
      <c r="B547" s="1"/>
      <c r="C547" s="1"/>
      <c r="D547" s="1"/>
      <c r="E547" s="4"/>
      <c r="F547" s="4"/>
      <c r="G547" s="4"/>
      <c r="H547" s="4"/>
      <c r="I547" s="4"/>
      <c r="J547" s="4"/>
      <c r="K547" s="2"/>
    </row>
    <row r="548" spans="1:11" ht="12.75">
      <c r="A548" s="3"/>
      <c r="B548" s="1"/>
      <c r="C548" s="1"/>
      <c r="D548" s="1"/>
      <c r="E548" s="4"/>
      <c r="F548" s="4"/>
      <c r="G548" s="4"/>
      <c r="H548" s="4"/>
      <c r="I548" s="4"/>
      <c r="J548" s="4"/>
      <c r="K548" s="2"/>
    </row>
    <row r="549" spans="1:11" ht="12.75">
      <c r="A549" s="3"/>
      <c r="B549" s="1"/>
      <c r="C549" s="1"/>
      <c r="D549" s="1"/>
      <c r="E549" s="4"/>
      <c r="F549" s="4"/>
      <c r="G549" s="4"/>
      <c r="H549" s="4"/>
      <c r="I549" s="4"/>
      <c r="J549" s="4"/>
      <c r="K549" s="2"/>
    </row>
    <row r="550" spans="1:11" ht="12.75">
      <c r="A550" s="3"/>
      <c r="B550" s="1"/>
      <c r="C550" s="1"/>
      <c r="D550" s="1"/>
      <c r="E550" s="4"/>
      <c r="F550" s="4"/>
      <c r="G550" s="4"/>
      <c r="H550" s="4"/>
      <c r="I550" s="4"/>
      <c r="J550" s="4"/>
      <c r="K550" s="2"/>
    </row>
    <row r="551" spans="1:11" ht="12.75">
      <c r="A551" s="3"/>
      <c r="B551" s="1"/>
      <c r="C551" s="1"/>
      <c r="D551" s="1"/>
      <c r="E551" s="4"/>
      <c r="F551" s="4"/>
      <c r="G551" s="4"/>
      <c r="H551" s="4"/>
      <c r="I551" s="4"/>
      <c r="J551" s="4"/>
      <c r="K551" s="2"/>
    </row>
    <row r="552" spans="1:11" ht="12.75">
      <c r="A552" s="3"/>
      <c r="B552" s="1"/>
      <c r="C552" s="1"/>
      <c r="D552" s="1"/>
      <c r="E552" s="4"/>
      <c r="F552" s="4"/>
      <c r="G552" s="4"/>
      <c r="H552" s="4"/>
      <c r="I552" s="4"/>
      <c r="J552" s="4"/>
      <c r="K552" s="2"/>
    </row>
    <row r="553" spans="1:11" ht="12.75">
      <c r="A553" s="3"/>
      <c r="B553" s="1"/>
      <c r="C553" s="1"/>
      <c r="D553" s="1"/>
      <c r="E553" s="4"/>
      <c r="F553" s="4"/>
      <c r="G553" s="4"/>
      <c r="H553" s="4"/>
      <c r="I553" s="4"/>
      <c r="J553" s="4"/>
      <c r="K553" s="2"/>
    </row>
    <row r="554" spans="1:11" ht="12.75">
      <c r="A554" s="3"/>
      <c r="B554" s="1"/>
      <c r="C554" s="1"/>
      <c r="D554" s="1"/>
      <c r="E554" s="4"/>
      <c r="F554" s="4"/>
      <c r="G554" s="4"/>
      <c r="H554" s="4"/>
      <c r="I554" s="4"/>
      <c r="J554" s="4"/>
      <c r="K554" s="2"/>
    </row>
    <row r="555" spans="1:11" ht="12.75">
      <c r="A555" s="3"/>
      <c r="B555" s="1"/>
      <c r="C555" s="1"/>
      <c r="D555" s="1"/>
      <c r="E555" s="4"/>
      <c r="F555" s="4"/>
      <c r="G555" s="4"/>
      <c r="H555" s="4"/>
      <c r="I555" s="4"/>
      <c r="J555" s="4"/>
      <c r="K555" s="2"/>
    </row>
    <row r="556" spans="1:11" ht="12.75">
      <c r="A556" s="3"/>
      <c r="B556" s="1"/>
      <c r="C556" s="1"/>
      <c r="D556" s="1"/>
      <c r="E556" s="4"/>
      <c r="F556" s="4"/>
      <c r="G556" s="4"/>
      <c r="H556" s="4"/>
      <c r="I556" s="4"/>
      <c r="J556" s="4"/>
      <c r="K556" s="2"/>
    </row>
    <row r="557" spans="1:11" ht="12.75">
      <c r="A557" s="3"/>
      <c r="B557" s="1"/>
      <c r="C557" s="1"/>
      <c r="D557" s="1"/>
      <c r="E557" s="4"/>
      <c r="F557" s="4"/>
      <c r="G557" s="4"/>
      <c r="H557" s="4"/>
      <c r="I557" s="4"/>
      <c r="J557" s="4"/>
      <c r="K557" s="2"/>
    </row>
    <row r="558" spans="1:11" ht="12.75">
      <c r="A558" s="3"/>
      <c r="B558" s="1"/>
      <c r="C558" s="1"/>
      <c r="D558" s="1"/>
      <c r="E558" s="4"/>
      <c r="F558" s="4"/>
      <c r="G558" s="4"/>
      <c r="H558" s="4"/>
      <c r="I558" s="4"/>
      <c r="J558" s="4"/>
      <c r="K558" s="2"/>
    </row>
    <row r="559" spans="1:11" ht="12.75">
      <c r="A559" s="3"/>
      <c r="B559" s="1"/>
      <c r="C559" s="1"/>
      <c r="D559" s="1"/>
      <c r="E559" s="4"/>
      <c r="F559" s="4"/>
      <c r="G559" s="4"/>
      <c r="H559" s="4"/>
      <c r="I559" s="4"/>
      <c r="J559" s="4"/>
      <c r="K559" s="2"/>
    </row>
    <row r="560" spans="1:11" ht="12.75">
      <c r="A560" s="3"/>
      <c r="B560" s="1"/>
      <c r="C560" s="1"/>
      <c r="D560" s="1"/>
      <c r="E560" s="4"/>
      <c r="F560" s="4"/>
      <c r="G560" s="4"/>
      <c r="H560" s="4"/>
      <c r="I560" s="4"/>
      <c r="J560" s="4"/>
      <c r="K560" s="2"/>
    </row>
    <row r="561" spans="1:11" ht="12.75">
      <c r="A561" s="3"/>
      <c r="B561" s="1"/>
      <c r="C561" s="1"/>
      <c r="D561" s="1"/>
      <c r="E561" s="4"/>
      <c r="F561" s="4"/>
      <c r="G561" s="4"/>
      <c r="H561" s="4"/>
      <c r="I561" s="4"/>
      <c r="J561" s="4"/>
      <c r="K561" s="2"/>
    </row>
    <row r="562" spans="1:11" ht="12.75">
      <c r="A562" s="3"/>
      <c r="B562" s="1"/>
      <c r="C562" s="1"/>
      <c r="D562" s="1"/>
      <c r="E562" s="4"/>
      <c r="F562" s="4"/>
      <c r="G562" s="4"/>
      <c r="H562" s="4"/>
      <c r="I562" s="4"/>
      <c r="J562" s="4"/>
      <c r="K562" s="2"/>
    </row>
    <row r="563" spans="1:11" ht="12.75">
      <c r="A563" s="3"/>
      <c r="B563" s="1"/>
      <c r="C563" s="1"/>
      <c r="D563" s="1"/>
      <c r="E563" s="4"/>
      <c r="F563" s="4"/>
      <c r="G563" s="4"/>
      <c r="H563" s="4"/>
      <c r="I563" s="4"/>
      <c r="J563" s="4"/>
      <c r="K563" s="2"/>
    </row>
    <row r="564" spans="1:11" ht="12.75">
      <c r="A564" s="3"/>
      <c r="B564" s="1"/>
      <c r="C564" s="1"/>
      <c r="D564" s="1"/>
      <c r="E564" s="4"/>
      <c r="F564" s="4"/>
      <c r="G564" s="4"/>
      <c r="H564" s="4"/>
      <c r="I564" s="4"/>
      <c r="J564" s="4"/>
      <c r="K564" s="2"/>
    </row>
    <row r="565" spans="1:11" ht="12.75">
      <c r="A565" s="3"/>
      <c r="B565" s="1"/>
      <c r="C565" s="1"/>
      <c r="D565" s="1"/>
      <c r="E565" s="4"/>
      <c r="F565" s="4"/>
      <c r="G565" s="4"/>
      <c r="H565" s="4"/>
      <c r="I565" s="4"/>
      <c r="J565" s="4"/>
      <c r="K565" s="2"/>
    </row>
    <row r="566" spans="1:11" ht="12.75">
      <c r="A566" s="3"/>
      <c r="B566" s="1"/>
      <c r="C566" s="1"/>
      <c r="D566" s="1"/>
      <c r="E566" s="4"/>
      <c r="F566" s="4"/>
      <c r="G566" s="4"/>
      <c r="H566" s="4"/>
      <c r="I566" s="4"/>
      <c r="J566" s="4"/>
      <c r="K566" s="2"/>
    </row>
    <row r="567" spans="1:11" ht="12.75">
      <c r="A567" s="3"/>
      <c r="B567" s="1"/>
      <c r="C567" s="1"/>
      <c r="D567" s="1"/>
      <c r="E567" s="4"/>
      <c r="F567" s="4"/>
      <c r="G567" s="4"/>
      <c r="H567" s="4"/>
      <c r="I567" s="4"/>
      <c r="J567" s="4"/>
      <c r="K567" s="2"/>
    </row>
    <row r="568" spans="1:11" ht="12.75">
      <c r="A568" s="3"/>
      <c r="B568" s="1"/>
      <c r="C568" s="1"/>
      <c r="D568" s="1"/>
      <c r="E568" s="4"/>
      <c r="F568" s="4"/>
      <c r="G568" s="4"/>
      <c r="H568" s="4"/>
      <c r="I568" s="4"/>
      <c r="J568" s="4"/>
      <c r="K568" s="2"/>
    </row>
    <row r="569" spans="1:11" ht="12.75">
      <c r="A569" s="3"/>
      <c r="B569" s="1"/>
      <c r="C569" s="1"/>
      <c r="D569" s="1"/>
      <c r="E569" s="4"/>
      <c r="F569" s="4"/>
      <c r="G569" s="4"/>
      <c r="H569" s="4"/>
      <c r="I569" s="4"/>
      <c r="J569" s="4"/>
      <c r="K569" s="2"/>
    </row>
    <row r="570" spans="1:11" ht="12.75">
      <c r="A570" s="3"/>
      <c r="B570" s="1"/>
      <c r="C570" s="1"/>
      <c r="D570" s="1"/>
      <c r="E570" s="4"/>
      <c r="F570" s="4"/>
      <c r="G570" s="4"/>
      <c r="H570" s="4"/>
      <c r="I570" s="4"/>
      <c r="J570" s="4"/>
      <c r="K570" s="2"/>
    </row>
    <row r="571" spans="1:11" ht="12.75">
      <c r="A571" s="3"/>
      <c r="B571" s="1"/>
      <c r="C571" s="1"/>
      <c r="D571" s="1"/>
      <c r="E571" s="4"/>
      <c r="F571" s="4"/>
      <c r="G571" s="4"/>
      <c r="H571" s="4"/>
      <c r="I571" s="4"/>
      <c r="J571" s="4"/>
      <c r="K571" s="2"/>
    </row>
    <row r="572" spans="1:11" ht="12.75">
      <c r="A572" s="3"/>
      <c r="B572" s="1"/>
      <c r="C572" s="1"/>
      <c r="D572" s="1"/>
      <c r="E572" s="4"/>
      <c r="F572" s="4"/>
      <c r="G572" s="4"/>
      <c r="H572" s="4"/>
      <c r="I572" s="4"/>
      <c r="J572" s="4"/>
      <c r="K572" s="2"/>
    </row>
    <row r="573" spans="1:11" ht="12.75">
      <c r="A573" s="3"/>
      <c r="B573" s="1"/>
      <c r="C573" s="1"/>
      <c r="D573" s="1"/>
      <c r="E573" s="4"/>
      <c r="F573" s="4"/>
      <c r="G573" s="4"/>
      <c r="H573" s="4"/>
      <c r="I573" s="4"/>
      <c r="J573" s="4"/>
      <c r="K573" s="2"/>
    </row>
    <row r="574" spans="1:11" ht="12.75">
      <c r="A574" s="3"/>
      <c r="B574" s="1"/>
      <c r="C574" s="1"/>
      <c r="D574" s="1"/>
      <c r="E574" s="4"/>
      <c r="F574" s="4"/>
      <c r="G574" s="4"/>
      <c r="H574" s="4"/>
      <c r="I574" s="4"/>
      <c r="J574" s="4"/>
      <c r="K574" s="2"/>
    </row>
    <row r="575" spans="1:11" ht="12.75">
      <c r="A575" s="3"/>
      <c r="B575" s="1"/>
      <c r="C575" s="1"/>
      <c r="D575" s="1"/>
      <c r="E575" s="4"/>
      <c r="F575" s="4"/>
      <c r="G575" s="4"/>
      <c r="H575" s="4"/>
      <c r="I575" s="4"/>
      <c r="J575" s="4"/>
      <c r="K575" s="2"/>
    </row>
    <row r="576" spans="1:11" ht="12.75">
      <c r="A576" s="3"/>
      <c r="B576" s="1"/>
      <c r="C576" s="1"/>
      <c r="D576" s="1"/>
      <c r="E576" s="4"/>
      <c r="F576" s="4"/>
      <c r="G576" s="4"/>
      <c r="H576" s="4"/>
      <c r="I576" s="4"/>
      <c r="J576" s="4"/>
      <c r="K576" s="2"/>
    </row>
    <row r="577" spans="1:11" ht="12.75">
      <c r="A577" s="3"/>
      <c r="B577" s="1"/>
      <c r="C577" s="1"/>
      <c r="D577" s="1"/>
      <c r="E577" s="4"/>
      <c r="F577" s="4"/>
      <c r="G577" s="4"/>
      <c r="H577" s="4"/>
      <c r="I577" s="4"/>
      <c r="J577" s="4"/>
      <c r="K577" s="2"/>
    </row>
    <row r="578" spans="1:11" ht="12.75">
      <c r="A578" s="3"/>
      <c r="B578" s="1"/>
      <c r="C578" s="1"/>
      <c r="D578" s="1"/>
      <c r="E578" s="4"/>
      <c r="F578" s="4"/>
      <c r="G578" s="4"/>
      <c r="H578" s="4"/>
      <c r="I578" s="4"/>
      <c r="J578" s="4"/>
      <c r="K578" s="2"/>
    </row>
    <row r="579" spans="1:11" ht="12.75">
      <c r="A579" s="3"/>
      <c r="B579" s="1"/>
      <c r="C579" s="1"/>
      <c r="D579" s="1"/>
      <c r="E579" s="4"/>
      <c r="F579" s="4"/>
      <c r="G579" s="4"/>
      <c r="H579" s="4"/>
      <c r="I579" s="4"/>
      <c r="J579" s="4"/>
      <c r="K579" s="2"/>
    </row>
    <row r="580" spans="1:11" ht="12.75">
      <c r="A580" s="3"/>
      <c r="B580" s="1"/>
      <c r="C580" s="1"/>
      <c r="D580" s="1"/>
      <c r="E580" s="4"/>
      <c r="F580" s="4"/>
      <c r="G580" s="4"/>
      <c r="H580" s="4"/>
      <c r="I580" s="4"/>
      <c r="J580" s="4"/>
      <c r="K580" s="2"/>
    </row>
    <row r="581" spans="1:11" ht="12.75">
      <c r="A581" s="3"/>
      <c r="B581" s="1"/>
      <c r="C581" s="1"/>
      <c r="D581" s="1"/>
      <c r="E581" s="4"/>
      <c r="F581" s="4"/>
      <c r="G581" s="4"/>
      <c r="H581" s="4"/>
      <c r="I581" s="4"/>
      <c r="J581" s="4"/>
      <c r="K581" s="2"/>
    </row>
    <row r="582" spans="1:11" ht="12.75">
      <c r="A582" s="3"/>
      <c r="B582" s="1"/>
      <c r="C582" s="1"/>
      <c r="D582" s="1"/>
      <c r="E582" s="4"/>
      <c r="F582" s="4"/>
      <c r="G582" s="4"/>
      <c r="H582" s="4"/>
      <c r="I582" s="4"/>
      <c r="J582" s="4"/>
      <c r="K582" s="2"/>
    </row>
    <row r="583" spans="1:11" ht="12.75">
      <c r="A583" s="3"/>
      <c r="B583" s="1"/>
      <c r="C583" s="1"/>
      <c r="D583" s="1"/>
      <c r="E583" s="4"/>
      <c r="F583" s="4"/>
      <c r="G583" s="4"/>
      <c r="H583" s="4"/>
      <c r="I583" s="4"/>
      <c r="J583" s="4"/>
      <c r="K583" s="2"/>
    </row>
    <row r="584" spans="1:11" ht="12.75">
      <c r="A584" s="3"/>
      <c r="B584" s="1"/>
      <c r="C584" s="1"/>
      <c r="D584" s="1"/>
      <c r="E584" s="4"/>
      <c r="F584" s="4"/>
      <c r="G584" s="4"/>
      <c r="H584" s="4"/>
      <c r="I584" s="4"/>
      <c r="J584" s="4"/>
      <c r="K584" s="2"/>
    </row>
    <row r="585" spans="1:11" ht="12.75">
      <c r="A585" s="3"/>
      <c r="B585" s="1"/>
      <c r="C585" s="1"/>
      <c r="D585" s="1"/>
      <c r="E585" s="4"/>
      <c r="F585" s="4"/>
      <c r="G585" s="4"/>
      <c r="H585" s="4"/>
      <c r="I585" s="4"/>
      <c r="J585" s="4"/>
      <c r="K585" s="2"/>
    </row>
    <row r="586" spans="1:11" ht="12.75">
      <c r="A586" s="3"/>
      <c r="B586" s="1"/>
      <c r="C586" s="1"/>
      <c r="D586" s="1"/>
      <c r="E586" s="4"/>
      <c r="F586" s="4"/>
      <c r="G586" s="4"/>
      <c r="H586" s="4"/>
      <c r="I586" s="4"/>
      <c r="J586" s="4"/>
      <c r="K586" s="2"/>
    </row>
    <row r="587" spans="1:11" ht="12.75">
      <c r="A587" s="3"/>
      <c r="B587" s="1"/>
      <c r="C587" s="1"/>
      <c r="D587" s="1"/>
      <c r="E587" s="4"/>
      <c r="F587" s="4"/>
      <c r="G587" s="4"/>
      <c r="H587" s="4"/>
      <c r="I587" s="4"/>
      <c r="J587" s="4"/>
      <c r="K587" s="2"/>
    </row>
    <row r="588" spans="1:11" ht="12.75">
      <c r="A588" s="3"/>
      <c r="B588" s="1"/>
      <c r="C588" s="1"/>
      <c r="D588" s="1"/>
      <c r="E588" s="4"/>
      <c r="F588" s="4"/>
      <c r="G588" s="4"/>
      <c r="H588" s="4"/>
      <c r="I588" s="4"/>
      <c r="J588" s="4"/>
      <c r="K588" s="2"/>
    </row>
    <row r="589" spans="1:11" ht="12.75">
      <c r="A589" s="3"/>
      <c r="B589" s="1"/>
      <c r="C589" s="1"/>
      <c r="D589" s="1"/>
      <c r="E589" s="4"/>
      <c r="F589" s="4"/>
      <c r="G589" s="4"/>
      <c r="H589" s="4"/>
      <c r="I589" s="4"/>
      <c r="J589" s="4"/>
      <c r="K589" s="2"/>
    </row>
    <row r="590" spans="1:11" ht="12.75">
      <c r="A590" s="3"/>
      <c r="B590" s="1"/>
      <c r="C590" s="1"/>
      <c r="D590" s="1"/>
      <c r="E590" s="4"/>
      <c r="F590" s="4"/>
      <c r="G590" s="4"/>
      <c r="H590" s="4"/>
      <c r="I590" s="4"/>
      <c r="J590" s="4"/>
      <c r="K590" s="2"/>
    </row>
    <row r="591" spans="1:11" ht="12.75">
      <c r="A591" s="3"/>
      <c r="B591" s="1"/>
      <c r="C591" s="1"/>
      <c r="D591" s="1"/>
      <c r="E591" s="4"/>
      <c r="F591" s="4"/>
      <c r="G591" s="4"/>
      <c r="H591" s="4"/>
      <c r="I591" s="4"/>
      <c r="J591" s="4"/>
      <c r="K591" s="2"/>
    </row>
    <row r="592" spans="1:11" ht="12.75">
      <c r="A592" s="3"/>
      <c r="B592" s="1"/>
      <c r="C592" s="1"/>
      <c r="D592" s="1"/>
      <c r="E592" s="4"/>
      <c r="F592" s="4"/>
      <c r="G592" s="4"/>
      <c r="H592" s="4"/>
      <c r="I592" s="4"/>
      <c r="J592" s="4"/>
      <c r="K592" s="2"/>
    </row>
    <row r="593" spans="1:11" ht="12.75">
      <c r="A593" s="3"/>
      <c r="B593" s="1"/>
      <c r="C593" s="1"/>
      <c r="D593" s="1"/>
      <c r="E593" s="4"/>
      <c r="F593" s="4"/>
      <c r="G593" s="4"/>
      <c r="H593" s="4"/>
      <c r="I593" s="4"/>
      <c r="J593" s="4"/>
      <c r="K593" s="2"/>
    </row>
    <row r="594" spans="1:11" ht="12.75">
      <c r="A594" s="3"/>
      <c r="B594" s="1"/>
      <c r="C594" s="1"/>
      <c r="D594" s="1"/>
      <c r="E594" s="4"/>
      <c r="F594" s="4"/>
      <c r="G594" s="4"/>
      <c r="H594" s="4"/>
      <c r="I594" s="4"/>
      <c r="J594" s="4"/>
      <c r="K594" s="2"/>
    </row>
    <row r="595" spans="1:11" ht="12.75">
      <c r="A595" s="3"/>
      <c r="B595" s="1"/>
      <c r="C595" s="1"/>
      <c r="D595" s="1"/>
      <c r="E595" s="4"/>
      <c r="F595" s="4"/>
      <c r="G595" s="4"/>
      <c r="H595" s="4"/>
      <c r="I595" s="4"/>
      <c r="J595" s="4"/>
      <c r="K595" s="2"/>
    </row>
    <row r="596" spans="1:11" ht="12.75">
      <c r="A596" s="3"/>
      <c r="B596" s="1"/>
      <c r="C596" s="1"/>
      <c r="D596" s="1"/>
      <c r="E596" s="4"/>
      <c r="F596" s="4"/>
      <c r="G596" s="4"/>
      <c r="H596" s="4"/>
      <c r="I596" s="4"/>
      <c r="J596" s="4"/>
      <c r="K596" s="2"/>
    </row>
    <row r="597" spans="1:11" ht="12.75">
      <c r="A597" s="3"/>
      <c r="B597" s="1"/>
      <c r="C597" s="1"/>
      <c r="D597" s="1"/>
      <c r="E597" s="4"/>
      <c r="F597" s="4"/>
      <c r="G597" s="4"/>
      <c r="H597" s="4"/>
      <c r="I597" s="4"/>
      <c r="J597" s="4"/>
      <c r="K597" s="2"/>
    </row>
    <row r="598" spans="1:11" ht="12.75">
      <c r="A598" s="3"/>
      <c r="B598" s="1"/>
      <c r="C598" s="1"/>
      <c r="D598" s="1"/>
      <c r="E598" s="4"/>
      <c r="F598" s="4"/>
      <c r="G598" s="4"/>
      <c r="H598" s="4"/>
      <c r="I598" s="4"/>
      <c r="J598" s="4"/>
      <c r="K598" s="2"/>
    </row>
    <row r="599" spans="1:11" ht="12.75">
      <c r="A599" s="3"/>
      <c r="B599" s="1"/>
      <c r="C599" s="1"/>
      <c r="D599" s="1"/>
      <c r="E599" s="4"/>
      <c r="F599" s="4"/>
      <c r="G599" s="4"/>
      <c r="H599" s="4"/>
      <c r="I599" s="4"/>
      <c r="J599" s="4"/>
      <c r="K599" s="2"/>
    </row>
    <row r="600" spans="1:11" ht="12.75">
      <c r="A600" s="3"/>
      <c r="B600" s="1"/>
      <c r="C600" s="1"/>
      <c r="D600" s="1"/>
      <c r="E600" s="4"/>
      <c r="F600" s="4"/>
      <c r="G600" s="4"/>
      <c r="H600" s="4"/>
      <c r="I600" s="4"/>
      <c r="J600" s="4"/>
      <c r="K600" s="2"/>
    </row>
    <row r="601" spans="1:11" ht="12.75">
      <c r="A601" s="3"/>
      <c r="B601" s="1"/>
      <c r="C601" s="1"/>
      <c r="D601" s="1"/>
      <c r="E601" s="4"/>
      <c r="F601" s="4"/>
      <c r="G601" s="4"/>
      <c r="H601" s="4"/>
      <c r="I601" s="4"/>
      <c r="J601" s="4"/>
      <c r="K601" s="2"/>
    </row>
    <row r="602" spans="1:11" ht="12.75">
      <c r="A602" s="3"/>
      <c r="B602" s="1"/>
      <c r="C602" s="1"/>
      <c r="D602" s="1"/>
      <c r="E602" s="4"/>
      <c r="F602" s="4"/>
      <c r="G602" s="4"/>
      <c r="H602" s="4"/>
      <c r="I602" s="4"/>
      <c r="J602" s="4"/>
      <c r="K602" s="2"/>
    </row>
    <row r="603" spans="1:11" ht="12.75">
      <c r="A603" s="3"/>
      <c r="B603" s="1"/>
      <c r="C603" s="1"/>
      <c r="D603" s="1"/>
      <c r="E603" s="4"/>
      <c r="F603" s="4"/>
      <c r="G603" s="4"/>
      <c r="H603" s="4"/>
      <c r="I603" s="4"/>
      <c r="J603" s="4"/>
      <c r="K603" s="2"/>
    </row>
    <row r="604" spans="1:11" ht="12.75">
      <c r="A604" s="3"/>
      <c r="B604" s="1"/>
      <c r="C604" s="1"/>
      <c r="D604" s="1"/>
      <c r="E604" s="4"/>
      <c r="F604" s="4"/>
      <c r="G604" s="4"/>
      <c r="H604" s="4"/>
      <c r="I604" s="4"/>
      <c r="J604" s="4"/>
      <c r="K604" s="2"/>
    </row>
    <row r="605" spans="1:11" ht="12.75">
      <c r="A605" s="3"/>
      <c r="B605" s="1"/>
      <c r="C605" s="1"/>
      <c r="D605" s="1"/>
      <c r="E605" s="4"/>
      <c r="F605" s="4"/>
      <c r="G605" s="4"/>
      <c r="H605" s="4"/>
      <c r="I605" s="4"/>
      <c r="J605" s="4"/>
      <c r="K605" s="2"/>
    </row>
    <row r="606" spans="1:11" ht="12.75">
      <c r="A606" s="3"/>
      <c r="B606" s="1"/>
      <c r="C606" s="1"/>
      <c r="D606" s="1"/>
      <c r="E606" s="4"/>
      <c r="F606" s="4"/>
      <c r="G606" s="4"/>
      <c r="H606" s="4"/>
      <c r="I606" s="4"/>
      <c r="J606" s="4"/>
      <c r="K606" s="2"/>
    </row>
    <row r="607" spans="1:11" ht="12.75">
      <c r="A607" s="3"/>
      <c r="B607" s="1"/>
      <c r="C607" s="1"/>
      <c r="D607" s="1"/>
      <c r="E607" s="4"/>
      <c r="F607" s="4"/>
      <c r="G607" s="4"/>
      <c r="H607" s="4"/>
      <c r="I607" s="4"/>
      <c r="J607" s="4"/>
      <c r="K607" s="2"/>
    </row>
    <row r="608" spans="1:11" ht="12.75">
      <c r="A608" s="3"/>
      <c r="B608" s="1"/>
      <c r="C608" s="1"/>
      <c r="D608" s="1"/>
      <c r="E608" s="4"/>
      <c r="F608" s="4"/>
      <c r="G608" s="4"/>
      <c r="H608" s="4"/>
      <c r="I608" s="4"/>
      <c r="J608" s="4"/>
      <c r="K608" s="2"/>
    </row>
    <row r="609" spans="1:11" ht="12.75">
      <c r="A609" s="3"/>
      <c r="B609" s="1"/>
      <c r="C609" s="1"/>
      <c r="D609" s="1"/>
      <c r="E609" s="4"/>
      <c r="F609" s="4"/>
      <c r="G609" s="4"/>
      <c r="H609" s="4"/>
      <c r="I609" s="4"/>
      <c r="J609" s="4"/>
      <c r="K609" s="2"/>
    </row>
    <row r="610" spans="1:11" ht="12.75">
      <c r="A610" s="3"/>
      <c r="B610" s="1"/>
      <c r="C610" s="1"/>
      <c r="D610" s="1"/>
      <c r="E610" s="4"/>
      <c r="F610" s="4"/>
      <c r="G610" s="4"/>
      <c r="H610" s="4"/>
      <c r="I610" s="4"/>
      <c r="J610" s="4"/>
      <c r="K610" s="2"/>
    </row>
    <row r="611" spans="1:11" ht="12.75">
      <c r="A611" s="3"/>
      <c r="B611" s="1"/>
      <c r="C611" s="1"/>
      <c r="D611" s="1"/>
      <c r="E611" s="4"/>
      <c r="F611" s="4"/>
      <c r="G611" s="4"/>
      <c r="H611" s="4"/>
      <c r="I611" s="4"/>
      <c r="J611" s="4"/>
      <c r="K611" s="2"/>
    </row>
    <row r="612" spans="1:11" ht="12.75">
      <c r="A612" s="3"/>
      <c r="B612" s="1"/>
      <c r="C612" s="1"/>
      <c r="D612" s="1"/>
      <c r="E612" s="4"/>
      <c r="F612" s="4"/>
      <c r="G612" s="4"/>
      <c r="H612" s="4"/>
      <c r="I612" s="4"/>
      <c r="J612" s="4"/>
      <c r="K612" s="2"/>
    </row>
    <row r="613" spans="1:11" ht="12.75">
      <c r="A613" s="3"/>
      <c r="B613" s="1"/>
      <c r="C613" s="1"/>
      <c r="D613" s="1"/>
      <c r="E613" s="4"/>
      <c r="F613" s="4"/>
      <c r="G613" s="4"/>
      <c r="H613" s="4"/>
      <c r="I613" s="4"/>
      <c r="J613" s="4"/>
      <c r="K613" s="2"/>
    </row>
    <row r="614" spans="1:11" ht="12.75">
      <c r="A614" s="3"/>
      <c r="B614" s="1"/>
      <c r="C614" s="1"/>
      <c r="D614" s="1"/>
      <c r="E614" s="4"/>
      <c r="F614" s="4"/>
      <c r="G614" s="4"/>
      <c r="H614" s="4"/>
      <c r="I614" s="4"/>
      <c r="J614" s="4"/>
      <c r="K614" s="2"/>
    </row>
    <row r="615" spans="1:11" ht="12.75">
      <c r="A615" s="3"/>
      <c r="B615" s="1"/>
      <c r="C615" s="1"/>
      <c r="D615" s="1"/>
      <c r="E615" s="4"/>
      <c r="F615" s="4"/>
      <c r="G615" s="4"/>
      <c r="H615" s="4"/>
      <c r="I615" s="4"/>
      <c r="J615" s="4"/>
      <c r="K615" s="2"/>
    </row>
    <row r="616" spans="1:11" ht="12.75">
      <c r="A616" s="3"/>
      <c r="B616" s="1"/>
      <c r="C616" s="1"/>
      <c r="D616" s="1"/>
      <c r="E616" s="4"/>
      <c r="F616" s="4"/>
      <c r="G616" s="4"/>
      <c r="H616" s="4"/>
      <c r="I616" s="4"/>
      <c r="J616" s="4"/>
      <c r="K616" s="2"/>
    </row>
    <row r="617" spans="1:11" ht="12.75">
      <c r="A617" s="3"/>
      <c r="B617" s="1"/>
      <c r="C617" s="1"/>
      <c r="D617" s="1"/>
      <c r="E617" s="4"/>
      <c r="F617" s="4"/>
      <c r="G617" s="4"/>
      <c r="H617" s="4"/>
      <c r="I617" s="4"/>
      <c r="J617" s="4"/>
      <c r="K617" s="2"/>
    </row>
    <row r="618" spans="1:11" ht="12.75">
      <c r="A618" s="3"/>
      <c r="B618" s="1"/>
      <c r="C618" s="1"/>
      <c r="D618" s="1"/>
      <c r="E618" s="4"/>
      <c r="F618" s="4"/>
      <c r="G618" s="4"/>
      <c r="H618" s="4"/>
      <c r="I618" s="4"/>
      <c r="J618" s="4"/>
      <c r="K618" s="2"/>
    </row>
    <row r="619" spans="1:11" ht="12.75">
      <c r="A619" s="3"/>
      <c r="B619" s="1"/>
      <c r="C619" s="1"/>
      <c r="D619" s="1"/>
      <c r="E619" s="4"/>
      <c r="F619" s="4"/>
      <c r="G619" s="4"/>
      <c r="H619" s="4"/>
      <c r="I619" s="4"/>
      <c r="J619" s="4"/>
      <c r="K619" s="2"/>
    </row>
    <row r="620" spans="1:11" ht="12.75">
      <c r="A620" s="3"/>
      <c r="B620" s="1"/>
      <c r="C620" s="1"/>
      <c r="D620" s="1"/>
      <c r="E620" s="4"/>
      <c r="F620" s="4"/>
      <c r="G620" s="4"/>
      <c r="H620" s="4"/>
      <c r="I620" s="4"/>
      <c r="J620" s="4"/>
      <c r="K620" s="2"/>
    </row>
    <row r="621" spans="1:11" ht="12.75">
      <c r="A621" s="3"/>
      <c r="B621" s="1"/>
      <c r="C621" s="1"/>
      <c r="D621" s="1"/>
      <c r="E621" s="4"/>
      <c r="F621" s="4"/>
      <c r="G621" s="4"/>
      <c r="H621" s="4"/>
      <c r="I621" s="4"/>
      <c r="J621" s="4"/>
      <c r="K621" s="2"/>
    </row>
    <row r="622" spans="1:11" ht="12.75">
      <c r="A622" s="3"/>
      <c r="B622" s="1"/>
      <c r="C622" s="1"/>
      <c r="D622" s="1"/>
      <c r="E622" s="4"/>
      <c r="F622" s="4"/>
      <c r="G622" s="4"/>
      <c r="H622" s="4"/>
      <c r="I622" s="4"/>
      <c r="J622" s="4"/>
      <c r="K622" s="2"/>
    </row>
    <row r="623" spans="1:11" ht="12.75">
      <c r="A623" s="3"/>
      <c r="B623" s="1"/>
      <c r="C623" s="1"/>
      <c r="D623" s="1"/>
      <c r="E623" s="4"/>
      <c r="F623" s="4"/>
      <c r="G623" s="4"/>
      <c r="H623" s="4"/>
      <c r="I623" s="4"/>
      <c r="J623" s="4"/>
      <c r="K623" s="2"/>
    </row>
    <row r="624" spans="1:11" ht="12.75">
      <c r="A624" s="3"/>
      <c r="B624" s="1"/>
      <c r="C624" s="1"/>
      <c r="D624" s="1"/>
      <c r="E624" s="4"/>
      <c r="F624" s="4"/>
      <c r="G624" s="4"/>
      <c r="H624" s="4"/>
      <c r="I624" s="4"/>
      <c r="J624" s="4"/>
      <c r="K624" s="2"/>
    </row>
    <row r="625" spans="1:11" ht="12.75">
      <c r="A625" s="3"/>
      <c r="B625" s="1"/>
      <c r="C625" s="1"/>
      <c r="D625" s="1"/>
      <c r="E625" s="4"/>
      <c r="F625" s="4"/>
      <c r="G625" s="4"/>
      <c r="H625" s="4"/>
      <c r="I625" s="4"/>
      <c r="J625" s="4"/>
      <c r="K625" s="2"/>
    </row>
    <row r="626" spans="1:11" ht="12.75">
      <c r="A626" s="3"/>
      <c r="B626" s="1"/>
      <c r="C626" s="1"/>
      <c r="D626" s="1"/>
      <c r="E626" s="4"/>
      <c r="F626" s="4"/>
      <c r="G626" s="4"/>
      <c r="H626" s="4"/>
      <c r="I626" s="4"/>
      <c r="J626" s="4"/>
      <c r="K626" s="2"/>
    </row>
    <row r="627" spans="1:11" ht="12.75">
      <c r="A627" s="3"/>
      <c r="B627" s="1"/>
      <c r="C627" s="1"/>
      <c r="D627" s="1"/>
      <c r="E627" s="4"/>
      <c r="F627" s="4"/>
      <c r="G627" s="4"/>
      <c r="H627" s="4"/>
      <c r="I627" s="4"/>
      <c r="J627" s="4"/>
      <c r="K627" s="2"/>
    </row>
    <row r="628" spans="1:11" ht="12.75">
      <c r="A628" s="3"/>
      <c r="B628" s="1"/>
      <c r="C628" s="1"/>
      <c r="D628" s="1"/>
      <c r="E628" s="4"/>
      <c r="F628" s="4"/>
      <c r="G628" s="4"/>
      <c r="H628" s="4"/>
      <c r="I628" s="4"/>
      <c r="J628" s="4"/>
      <c r="K628" s="2"/>
    </row>
    <row r="629" spans="1:11" ht="12.75">
      <c r="A629" s="3"/>
      <c r="B629" s="1"/>
      <c r="C629" s="1"/>
      <c r="D629" s="1"/>
      <c r="E629" s="4"/>
      <c r="F629" s="4"/>
      <c r="G629" s="4"/>
      <c r="H629" s="4"/>
      <c r="I629" s="4"/>
      <c r="J629" s="4"/>
      <c r="K629" s="2"/>
    </row>
    <row r="630" spans="1:11" ht="12.75">
      <c r="A630" s="3"/>
      <c r="B630" s="1"/>
      <c r="C630" s="1"/>
      <c r="D630" s="1"/>
      <c r="E630" s="4"/>
      <c r="F630" s="4"/>
      <c r="G630" s="4"/>
      <c r="H630" s="4"/>
      <c r="I630" s="4"/>
      <c r="J630" s="4"/>
      <c r="K630" s="2"/>
    </row>
    <row r="631" spans="1:11" ht="12.75">
      <c r="A631" s="3"/>
      <c r="B631" s="1"/>
      <c r="C631" s="1"/>
      <c r="D631" s="1"/>
      <c r="E631" s="4"/>
      <c r="F631" s="4"/>
      <c r="G631" s="4"/>
      <c r="H631" s="4"/>
      <c r="I631" s="4"/>
      <c r="J631" s="4"/>
      <c r="K631" s="2"/>
    </row>
    <row r="632" spans="1:11" ht="12.75">
      <c r="A632" s="3"/>
      <c r="B632" s="1"/>
      <c r="C632" s="1"/>
      <c r="D632" s="1"/>
      <c r="E632" s="4"/>
      <c r="F632" s="4"/>
      <c r="G632" s="4"/>
      <c r="H632" s="4"/>
      <c r="I632" s="4"/>
      <c r="J632" s="4"/>
      <c r="K632" s="2"/>
    </row>
    <row r="633" spans="1:11" ht="12.75">
      <c r="A633" s="3"/>
      <c r="B633" s="1"/>
      <c r="C633" s="1"/>
      <c r="D633" s="1"/>
      <c r="E633" s="4"/>
      <c r="F633" s="4"/>
      <c r="G633" s="4"/>
      <c r="H633" s="4"/>
      <c r="I633" s="4"/>
      <c r="J633" s="4"/>
      <c r="K633" s="2"/>
    </row>
    <row r="634" spans="1:11" ht="12.75">
      <c r="A634" s="3"/>
      <c r="B634" s="1"/>
      <c r="C634" s="1"/>
      <c r="D634" s="1"/>
      <c r="E634" s="4"/>
      <c r="F634" s="4"/>
      <c r="G634" s="4"/>
      <c r="H634" s="4"/>
      <c r="I634" s="4"/>
      <c r="J634" s="4"/>
      <c r="K634" s="2"/>
    </row>
    <row r="635" spans="1:11" ht="12.75">
      <c r="A635" s="3"/>
      <c r="B635" s="1"/>
      <c r="C635" s="1"/>
      <c r="D635" s="1"/>
      <c r="E635" s="4"/>
      <c r="F635" s="4"/>
      <c r="G635" s="4"/>
      <c r="H635" s="4"/>
      <c r="I635" s="4"/>
      <c r="J635" s="4"/>
      <c r="K635" s="2"/>
    </row>
    <row r="636" spans="1:11" ht="12.75">
      <c r="A636" s="3"/>
      <c r="B636" s="1"/>
      <c r="C636" s="1"/>
      <c r="D636" s="1"/>
      <c r="E636" s="4"/>
      <c r="F636" s="4"/>
      <c r="G636" s="4"/>
      <c r="H636" s="4"/>
      <c r="I636" s="4"/>
      <c r="J636" s="4"/>
      <c r="K636" s="2"/>
    </row>
    <row r="637" spans="1:11" ht="12.75">
      <c r="A637" s="3"/>
      <c r="B637" s="1"/>
      <c r="C637" s="1"/>
      <c r="D637" s="1"/>
      <c r="E637" s="4"/>
      <c r="F637" s="4"/>
      <c r="G637" s="4"/>
      <c r="H637" s="4"/>
      <c r="I637" s="4"/>
      <c r="J637" s="4"/>
      <c r="K637" s="2"/>
    </row>
    <row r="638" spans="1:11" ht="12.75">
      <c r="A638" s="3"/>
      <c r="B638" s="1"/>
      <c r="C638" s="1"/>
      <c r="D638" s="1"/>
      <c r="E638" s="4"/>
      <c r="F638" s="4"/>
      <c r="G638" s="4"/>
      <c r="H638" s="4"/>
      <c r="I638" s="4"/>
      <c r="J638" s="4"/>
      <c r="K638" s="2"/>
    </row>
    <row r="639" spans="1:11" ht="12.75">
      <c r="A639" s="3"/>
      <c r="B639" s="1"/>
      <c r="C639" s="1"/>
      <c r="D639" s="1"/>
      <c r="E639" s="4"/>
      <c r="F639" s="4"/>
      <c r="G639" s="4"/>
      <c r="H639" s="4"/>
      <c r="I639" s="4"/>
      <c r="J639" s="4"/>
      <c r="K639" s="2"/>
    </row>
    <row r="640" spans="1:11" ht="12.75">
      <c r="A640" s="3"/>
      <c r="B640" s="1"/>
      <c r="C640" s="1"/>
      <c r="D640" s="1"/>
      <c r="E640" s="4"/>
      <c r="F640" s="4"/>
      <c r="G640" s="4"/>
      <c r="H640" s="4"/>
      <c r="I640" s="4"/>
      <c r="J640" s="4"/>
      <c r="K640" s="2"/>
    </row>
    <row r="641" spans="1:11" ht="12.75">
      <c r="A641" s="3"/>
      <c r="B641" s="1"/>
      <c r="C641" s="1"/>
      <c r="D641" s="1"/>
      <c r="E641" s="4"/>
      <c r="F641" s="4"/>
      <c r="G641" s="4"/>
      <c r="H641" s="4"/>
      <c r="I641" s="4"/>
      <c r="J641" s="4"/>
      <c r="K641" s="2"/>
    </row>
    <row r="642" spans="1:11" ht="12.75">
      <c r="A642" s="3"/>
      <c r="B642" s="1"/>
      <c r="C642" s="1"/>
      <c r="D642" s="1"/>
      <c r="E642" s="4"/>
      <c r="F642" s="4"/>
      <c r="G642" s="4"/>
      <c r="H642" s="4"/>
      <c r="I642" s="4"/>
      <c r="J642" s="4"/>
      <c r="K642" s="2"/>
    </row>
    <row r="643" spans="1:11" ht="12.75">
      <c r="A643" s="3"/>
      <c r="B643" s="1"/>
      <c r="C643" s="1"/>
      <c r="D643" s="1"/>
      <c r="E643" s="4"/>
      <c r="F643" s="4"/>
      <c r="G643" s="4"/>
      <c r="H643" s="4"/>
      <c r="I643" s="4"/>
      <c r="J643" s="4"/>
      <c r="K643" s="2"/>
    </row>
    <row r="644" spans="1:11" ht="12.75">
      <c r="A644" s="3"/>
      <c r="B644" s="1"/>
      <c r="C644" s="1"/>
      <c r="D644" s="1"/>
      <c r="E644" s="4"/>
      <c r="F644" s="4"/>
      <c r="G644" s="4"/>
      <c r="H644" s="4"/>
      <c r="I644" s="4"/>
      <c r="J644" s="4"/>
      <c r="K644" s="2"/>
    </row>
    <row r="645" spans="1:11" ht="12.75">
      <c r="A645" s="3"/>
      <c r="B645" s="1"/>
      <c r="C645" s="1"/>
      <c r="D645" s="1"/>
      <c r="E645" s="4"/>
      <c r="F645" s="4"/>
      <c r="G645" s="4"/>
      <c r="H645" s="4"/>
      <c r="I645" s="4"/>
      <c r="J645" s="4"/>
      <c r="K645" s="2"/>
    </row>
    <row r="646" spans="1:11" ht="12.75">
      <c r="A646" s="3"/>
      <c r="B646" s="1"/>
      <c r="C646" s="1"/>
      <c r="D646" s="1"/>
      <c r="E646" s="4"/>
      <c r="F646" s="4"/>
      <c r="G646" s="4"/>
      <c r="H646" s="4"/>
      <c r="I646" s="4"/>
      <c r="J646" s="4"/>
      <c r="K646" s="2"/>
    </row>
    <row r="647" spans="1:11" ht="12.75">
      <c r="A647" s="3"/>
      <c r="B647" s="1"/>
      <c r="C647" s="1"/>
      <c r="D647" s="1"/>
      <c r="E647" s="4"/>
      <c r="F647" s="4"/>
      <c r="G647" s="4"/>
      <c r="H647" s="4"/>
      <c r="I647" s="4"/>
      <c r="J647" s="4"/>
      <c r="K647" s="2"/>
    </row>
    <row r="648" spans="1:11" ht="12.75">
      <c r="A648" s="3"/>
      <c r="B648" s="1"/>
      <c r="C648" s="1"/>
      <c r="D648" s="1"/>
      <c r="E648" s="4"/>
      <c r="F648" s="4"/>
      <c r="G648" s="4"/>
      <c r="H648" s="4"/>
      <c r="I648" s="4"/>
      <c r="J648" s="4"/>
      <c r="K648" s="2"/>
    </row>
    <row r="649" spans="1:11" ht="12.75">
      <c r="A649" s="3"/>
      <c r="B649" s="1"/>
      <c r="C649" s="1"/>
      <c r="D649" s="1"/>
      <c r="E649" s="4"/>
      <c r="F649" s="4"/>
      <c r="G649" s="4"/>
      <c r="H649" s="4"/>
      <c r="I649" s="4"/>
      <c r="J649" s="4"/>
      <c r="K649" s="2"/>
    </row>
    <row r="650" spans="1:11" ht="12.75">
      <c r="A650" s="3"/>
      <c r="B650" s="1"/>
      <c r="C650" s="1"/>
      <c r="D650" s="1"/>
      <c r="E650" s="4"/>
      <c r="F650" s="4"/>
      <c r="G650" s="4"/>
      <c r="H650" s="4"/>
      <c r="I650" s="4"/>
      <c r="J650" s="4"/>
      <c r="K650" s="2"/>
    </row>
    <row r="651" spans="1:11" ht="12.75">
      <c r="A651" s="3"/>
      <c r="B651" s="1"/>
      <c r="C651" s="1"/>
      <c r="D651" s="1"/>
      <c r="E651" s="4"/>
      <c r="F651" s="4"/>
      <c r="G651" s="4"/>
      <c r="H651" s="4"/>
      <c r="I651" s="4"/>
      <c r="J651" s="4"/>
      <c r="K651" s="2"/>
    </row>
    <row r="652" spans="1:11" ht="12.75">
      <c r="A652" s="3"/>
      <c r="B652" s="1"/>
      <c r="C652" s="1"/>
      <c r="D652" s="1"/>
      <c r="E652" s="4"/>
      <c r="F652" s="4"/>
      <c r="G652" s="4"/>
      <c r="H652" s="4"/>
      <c r="I652" s="4"/>
      <c r="J652" s="4"/>
      <c r="K652" s="2"/>
    </row>
    <row r="653" spans="1:11" ht="12.75">
      <c r="A653" s="3"/>
      <c r="B653" s="1"/>
      <c r="C653" s="1"/>
      <c r="D653" s="1"/>
      <c r="E653" s="4"/>
      <c r="F653" s="4"/>
      <c r="G653" s="4"/>
      <c r="H653" s="4"/>
      <c r="I653" s="4"/>
      <c r="J653" s="4"/>
      <c r="K653" s="2"/>
    </row>
    <row r="654" spans="1:11" ht="12.75">
      <c r="A654" s="3"/>
      <c r="B654" s="1"/>
      <c r="C654" s="1"/>
      <c r="D654" s="1"/>
      <c r="E654" s="4"/>
      <c r="F654" s="4"/>
      <c r="G654" s="4"/>
      <c r="H654" s="4"/>
      <c r="I654" s="4"/>
      <c r="J654" s="4"/>
      <c r="K654" s="2"/>
    </row>
    <row r="655" spans="1:11" ht="12.75">
      <c r="A655" s="3"/>
      <c r="B655" s="1"/>
      <c r="C655" s="1"/>
      <c r="D655" s="1"/>
      <c r="E655" s="4"/>
      <c r="F655" s="4"/>
      <c r="G655" s="4"/>
      <c r="H655" s="4"/>
      <c r="I655" s="4"/>
      <c r="J655" s="4"/>
      <c r="K655" s="2"/>
    </row>
    <row r="656" spans="1:11" ht="12.75">
      <c r="A656" s="3"/>
      <c r="B656" s="1"/>
      <c r="C656" s="1"/>
      <c r="D656" s="1"/>
      <c r="E656" s="4"/>
      <c r="F656" s="4"/>
      <c r="G656" s="4"/>
      <c r="H656" s="4"/>
      <c r="I656" s="4"/>
      <c r="J656" s="4"/>
      <c r="K656" s="2"/>
    </row>
    <row r="657" spans="1:11" ht="12.75">
      <c r="A657" s="3"/>
      <c r="B657" s="1"/>
      <c r="C657" s="1"/>
      <c r="D657" s="1"/>
      <c r="E657" s="4"/>
      <c r="F657" s="4"/>
      <c r="G657" s="4"/>
      <c r="H657" s="4"/>
      <c r="I657" s="4"/>
      <c r="J657" s="4"/>
      <c r="K657" s="2"/>
    </row>
    <row r="658" spans="1:11" ht="12.75">
      <c r="A658" s="3"/>
      <c r="B658" s="1"/>
      <c r="C658" s="1"/>
      <c r="D658" s="1"/>
      <c r="E658" s="4"/>
      <c r="F658" s="4"/>
      <c r="G658" s="4"/>
      <c r="H658" s="4"/>
      <c r="I658" s="4"/>
      <c r="J658" s="4"/>
      <c r="K658" s="2"/>
    </row>
    <row r="659" spans="1:11" ht="12.75">
      <c r="A659" s="3"/>
      <c r="B659" s="1"/>
      <c r="C659" s="1"/>
      <c r="D659" s="1"/>
      <c r="E659" s="4"/>
      <c r="F659" s="4"/>
      <c r="G659" s="4"/>
      <c r="H659" s="4"/>
      <c r="I659" s="4"/>
      <c r="J659" s="4"/>
      <c r="K659" s="2"/>
    </row>
    <row r="660" spans="1:11" ht="12.75">
      <c r="A660" s="3"/>
      <c r="B660" s="1"/>
      <c r="C660" s="1"/>
      <c r="D660" s="1"/>
      <c r="E660" s="4"/>
      <c r="F660" s="4"/>
      <c r="G660" s="4"/>
      <c r="H660" s="4"/>
      <c r="I660" s="4"/>
      <c r="J660" s="4"/>
      <c r="K660" s="2"/>
    </row>
    <row r="661" spans="1:11" ht="12.75">
      <c r="A661" s="3"/>
      <c r="B661" s="1"/>
      <c r="C661" s="1"/>
      <c r="D661" s="1"/>
      <c r="E661" s="4"/>
      <c r="F661" s="4"/>
      <c r="G661" s="4"/>
      <c r="H661" s="4"/>
      <c r="I661" s="4"/>
      <c r="J661" s="4"/>
      <c r="K661" s="2"/>
    </row>
    <row r="662" spans="1:11" ht="12.75">
      <c r="A662" s="3"/>
      <c r="B662" s="1"/>
      <c r="C662" s="1"/>
      <c r="D662" s="1"/>
      <c r="E662" s="4"/>
      <c r="F662" s="4"/>
      <c r="G662" s="4"/>
      <c r="H662" s="4"/>
      <c r="I662" s="4"/>
      <c r="J662" s="4"/>
      <c r="K662" s="2"/>
    </row>
    <row r="663" spans="1:11" ht="12.75">
      <c r="A663" s="3"/>
      <c r="B663" s="1"/>
      <c r="C663" s="1"/>
      <c r="D663" s="1"/>
      <c r="E663" s="4"/>
      <c r="F663" s="4"/>
      <c r="G663" s="4"/>
      <c r="H663" s="4"/>
      <c r="I663" s="4"/>
      <c r="J663" s="4"/>
      <c r="K663" s="2"/>
    </row>
    <row r="664" spans="1:11" ht="12.75">
      <c r="A664" s="3"/>
      <c r="B664" s="1"/>
      <c r="C664" s="1"/>
      <c r="D664" s="1"/>
      <c r="E664" s="4"/>
      <c r="F664" s="4"/>
      <c r="G664" s="4"/>
      <c r="H664" s="4"/>
      <c r="I664" s="4"/>
      <c r="J664" s="4"/>
      <c r="K664" s="2"/>
    </row>
    <row r="665" spans="1:11" ht="12.75">
      <c r="A665" s="3"/>
      <c r="B665" s="1"/>
      <c r="C665" s="1"/>
      <c r="D665" s="1"/>
      <c r="E665" s="4"/>
      <c r="F665" s="4"/>
      <c r="G665" s="4"/>
      <c r="H665" s="4"/>
      <c r="I665" s="4"/>
      <c r="J665" s="4"/>
      <c r="K665" s="2"/>
    </row>
    <row r="666" spans="1:11" ht="12.75">
      <c r="A666" s="3"/>
      <c r="B666" s="1"/>
      <c r="C666" s="1"/>
      <c r="D666" s="1"/>
      <c r="E666" s="4"/>
      <c r="F666" s="4"/>
      <c r="G666" s="4"/>
      <c r="H666" s="4"/>
      <c r="I666" s="4"/>
      <c r="J666" s="4"/>
      <c r="K666" s="2"/>
    </row>
    <row r="667" spans="1:11" ht="12.75">
      <c r="A667" s="3"/>
      <c r="B667" s="1"/>
      <c r="C667" s="1"/>
      <c r="D667" s="1"/>
      <c r="E667" s="4"/>
      <c r="F667" s="4"/>
      <c r="G667" s="4"/>
      <c r="H667" s="4"/>
      <c r="I667" s="4"/>
      <c r="J667" s="4"/>
      <c r="K667" s="2"/>
    </row>
    <row r="668" spans="1:11" ht="12.75">
      <c r="A668" s="3"/>
      <c r="B668" s="1"/>
      <c r="C668" s="1"/>
      <c r="D668" s="1"/>
      <c r="E668" s="4"/>
      <c r="F668" s="4"/>
      <c r="G668" s="4"/>
      <c r="H668" s="4"/>
      <c r="I668" s="4"/>
      <c r="J668" s="4"/>
      <c r="K668" s="2"/>
    </row>
    <row r="669" spans="1:11" ht="12.75">
      <c r="A669" s="3"/>
      <c r="B669" s="1"/>
      <c r="C669" s="1"/>
      <c r="D669" s="1"/>
      <c r="E669" s="4"/>
      <c r="F669" s="4"/>
      <c r="G669" s="4"/>
      <c r="H669" s="4"/>
      <c r="I669" s="4"/>
      <c r="J669" s="4"/>
      <c r="K669" s="2"/>
    </row>
    <row r="670" spans="1:11" ht="12.75">
      <c r="A670" s="3"/>
      <c r="B670" s="1"/>
      <c r="C670" s="1"/>
      <c r="D670" s="1"/>
      <c r="E670" s="4"/>
      <c r="F670" s="4"/>
      <c r="G670" s="4"/>
      <c r="H670" s="4"/>
      <c r="I670" s="4"/>
      <c r="J670" s="4"/>
      <c r="K670" s="2"/>
    </row>
    <row r="671" spans="1:11" ht="12.75">
      <c r="A671" s="3"/>
      <c r="B671" s="1"/>
      <c r="C671" s="1"/>
      <c r="D671" s="1"/>
      <c r="E671" s="4"/>
      <c r="F671" s="4"/>
      <c r="G671" s="4"/>
      <c r="H671" s="4"/>
      <c r="I671" s="4"/>
      <c r="J671" s="4"/>
      <c r="K671" s="2"/>
    </row>
    <row r="672" spans="1:11" ht="12.75">
      <c r="A672" s="3"/>
      <c r="B672" s="1"/>
      <c r="C672" s="1"/>
      <c r="D672" s="1"/>
      <c r="E672" s="4"/>
      <c r="F672" s="4"/>
      <c r="G672" s="4"/>
      <c r="H672" s="4"/>
      <c r="I672" s="4"/>
      <c r="J672" s="4"/>
      <c r="K672" s="2"/>
    </row>
    <row r="673" spans="1:11" ht="12.75">
      <c r="A673" s="3"/>
      <c r="B673" s="1"/>
      <c r="C673" s="1"/>
      <c r="D673" s="1"/>
      <c r="E673" s="4"/>
      <c r="F673" s="4"/>
      <c r="G673" s="4"/>
      <c r="H673" s="4"/>
      <c r="I673" s="4"/>
      <c r="J673" s="4"/>
      <c r="K673" s="2"/>
    </row>
    <row r="674" spans="1:11" ht="12.75">
      <c r="A674" s="3"/>
      <c r="B674" s="1"/>
      <c r="C674" s="1"/>
      <c r="D674" s="1"/>
      <c r="E674" s="4"/>
      <c r="F674" s="4"/>
      <c r="G674" s="4"/>
      <c r="H674" s="4"/>
      <c r="I674" s="4"/>
      <c r="J674" s="4"/>
      <c r="K674" s="2"/>
    </row>
    <row r="675" spans="1:11" ht="12.75">
      <c r="A675" s="3"/>
      <c r="B675" s="1"/>
      <c r="C675" s="1"/>
      <c r="D675" s="1"/>
      <c r="E675" s="4"/>
      <c r="F675" s="4"/>
      <c r="G675" s="4"/>
      <c r="H675" s="4"/>
      <c r="I675" s="4"/>
      <c r="J675" s="4"/>
      <c r="K675" s="2"/>
    </row>
    <row r="676" spans="1:11" ht="12.75">
      <c r="A676" s="3"/>
      <c r="B676" s="1"/>
      <c r="C676" s="1"/>
      <c r="D676" s="1"/>
      <c r="E676" s="4"/>
      <c r="F676" s="4"/>
      <c r="G676" s="4"/>
      <c r="H676" s="4"/>
      <c r="I676" s="4"/>
      <c r="J676" s="4"/>
      <c r="K676" s="2"/>
    </row>
    <row r="677" spans="1:11" ht="12.75">
      <c r="A677" s="3"/>
      <c r="B677" s="1"/>
      <c r="C677" s="1"/>
      <c r="D677" s="1"/>
      <c r="E677" s="4"/>
      <c r="F677" s="4"/>
      <c r="G677" s="4"/>
      <c r="H677" s="4"/>
      <c r="I677" s="4"/>
      <c r="J677" s="4"/>
      <c r="K677" s="2"/>
    </row>
    <row r="678" spans="1:11" ht="12.75">
      <c r="A678" s="3"/>
      <c r="B678" s="1"/>
      <c r="C678" s="1"/>
      <c r="D678" s="1"/>
      <c r="E678" s="4"/>
      <c r="F678" s="4"/>
      <c r="G678" s="4"/>
      <c r="H678" s="4"/>
      <c r="I678" s="4"/>
      <c r="J678" s="4"/>
      <c r="K678" s="2"/>
    </row>
    <row r="679" spans="1:11" ht="12.75">
      <c r="A679" s="3"/>
      <c r="B679" s="1"/>
      <c r="C679" s="1"/>
      <c r="D679" s="1"/>
      <c r="E679" s="4"/>
      <c r="F679" s="4"/>
      <c r="G679" s="4"/>
      <c r="H679" s="4"/>
      <c r="I679" s="4"/>
      <c r="J679" s="4"/>
      <c r="K679" s="2"/>
    </row>
    <row r="680" spans="1:11" ht="12.75">
      <c r="A680" s="3"/>
      <c r="B680" s="1"/>
      <c r="C680" s="1"/>
      <c r="D680" s="1"/>
      <c r="E680" s="4"/>
      <c r="F680" s="4"/>
      <c r="G680" s="4"/>
      <c r="H680" s="4"/>
      <c r="I680" s="4"/>
      <c r="J680" s="4"/>
      <c r="K680" s="2"/>
    </row>
    <row r="681" spans="1:11" ht="12.75">
      <c r="A681" s="3"/>
      <c r="B681" s="1"/>
      <c r="C681" s="1"/>
      <c r="D681" s="1"/>
      <c r="E681" s="4"/>
      <c r="F681" s="4"/>
      <c r="G681" s="4"/>
      <c r="H681" s="4"/>
      <c r="I681" s="4"/>
      <c r="J681" s="4"/>
      <c r="K681" s="2"/>
    </row>
    <row r="682" spans="1:11" ht="12.75">
      <c r="A682" s="3"/>
      <c r="B682" s="1"/>
      <c r="C682" s="1"/>
      <c r="D682" s="1"/>
      <c r="E682" s="4"/>
      <c r="F682" s="4"/>
      <c r="G682" s="4"/>
      <c r="H682" s="4"/>
      <c r="I682" s="4"/>
      <c r="J682" s="4"/>
      <c r="K682" s="2"/>
    </row>
    <row r="683" spans="1:11" ht="12.75">
      <c r="A683" s="3"/>
      <c r="B683" s="1"/>
      <c r="C683" s="1"/>
      <c r="D683" s="1"/>
      <c r="E683" s="4"/>
      <c r="F683" s="4"/>
      <c r="G683" s="4"/>
      <c r="H683" s="4"/>
      <c r="I683" s="4"/>
      <c r="J683" s="4"/>
      <c r="K683" s="2"/>
    </row>
    <row r="684" spans="1:11" ht="12.75">
      <c r="A684" s="3"/>
      <c r="B684" s="1"/>
      <c r="C684" s="1"/>
      <c r="D684" s="1"/>
      <c r="E684" s="4"/>
      <c r="F684" s="4"/>
      <c r="G684" s="4"/>
      <c r="H684" s="4"/>
      <c r="I684" s="4"/>
      <c r="J684" s="4"/>
      <c r="K684" s="2"/>
    </row>
    <row r="685" spans="1:11" ht="12.75">
      <c r="A685" s="3"/>
      <c r="B685" s="1"/>
      <c r="C685" s="1"/>
      <c r="D685" s="1"/>
      <c r="E685" s="4"/>
      <c r="F685" s="4"/>
      <c r="G685" s="4"/>
      <c r="H685" s="4"/>
      <c r="I685" s="4"/>
      <c r="J685" s="4"/>
      <c r="K685" s="2"/>
    </row>
    <row r="686" spans="1:11" ht="12.75">
      <c r="A686" s="3"/>
      <c r="B686" s="1"/>
      <c r="C686" s="1"/>
      <c r="D686" s="1"/>
      <c r="E686" s="4"/>
      <c r="F686" s="4"/>
      <c r="G686" s="4"/>
      <c r="H686" s="4"/>
      <c r="I686" s="4"/>
      <c r="J686" s="4"/>
      <c r="K686" s="2"/>
    </row>
    <row r="687" spans="1:11" ht="12.75">
      <c r="A687" s="3"/>
      <c r="B687" s="1"/>
      <c r="C687" s="1"/>
      <c r="D687" s="1"/>
      <c r="E687" s="4"/>
      <c r="F687" s="4"/>
      <c r="G687" s="4"/>
      <c r="H687" s="4"/>
      <c r="I687" s="4"/>
      <c r="J687" s="4"/>
      <c r="K687" s="2"/>
    </row>
    <row r="688" spans="1:11" ht="12.75">
      <c r="A688" s="3"/>
      <c r="B688" s="1"/>
      <c r="C688" s="1"/>
      <c r="D688" s="1"/>
      <c r="E688" s="4"/>
      <c r="F688" s="4"/>
      <c r="G688" s="4"/>
      <c r="H688" s="4"/>
      <c r="I688" s="4"/>
      <c r="J688" s="4"/>
      <c r="K688" s="2"/>
    </row>
    <row r="689" spans="1:11" ht="12.75">
      <c r="A689" s="3"/>
      <c r="B689" s="1"/>
      <c r="C689" s="1"/>
      <c r="D689" s="1"/>
      <c r="E689" s="4"/>
      <c r="F689" s="4"/>
      <c r="G689" s="4"/>
      <c r="H689" s="4"/>
      <c r="I689" s="4"/>
      <c r="J689" s="4"/>
      <c r="K689" s="2"/>
    </row>
    <row r="690" spans="1:11" ht="12.75">
      <c r="A690" s="3"/>
      <c r="B690" s="1"/>
      <c r="C690" s="1"/>
      <c r="D690" s="1"/>
      <c r="E690" s="4"/>
      <c r="F690" s="4"/>
      <c r="G690" s="4"/>
      <c r="H690" s="4"/>
      <c r="I690" s="4"/>
      <c r="J690" s="4"/>
      <c r="K690" s="2"/>
    </row>
    <row r="691" spans="1:11" ht="12.75">
      <c r="A691" s="3"/>
      <c r="B691" s="1"/>
      <c r="C691" s="1"/>
      <c r="D691" s="1"/>
      <c r="E691" s="4"/>
      <c r="F691" s="4"/>
      <c r="G691" s="4"/>
      <c r="H691" s="4"/>
      <c r="I691" s="4"/>
      <c r="J691" s="4"/>
      <c r="K691" s="2"/>
    </row>
    <row r="692" spans="1:11" ht="12.75">
      <c r="A692" s="3"/>
      <c r="B692" s="1"/>
      <c r="C692" s="1"/>
      <c r="D692" s="1"/>
      <c r="E692" s="4"/>
      <c r="F692" s="4"/>
      <c r="G692" s="4"/>
      <c r="H692" s="4"/>
      <c r="I692" s="4"/>
      <c r="J692" s="4"/>
      <c r="K692" s="2"/>
    </row>
    <row r="693" spans="1:11" ht="12.75">
      <c r="A693" s="3"/>
      <c r="B693" s="1"/>
      <c r="C693" s="1"/>
      <c r="D693" s="1"/>
      <c r="E693" s="4"/>
      <c r="F693" s="4"/>
      <c r="G693" s="4"/>
      <c r="H693" s="4"/>
      <c r="I693" s="4"/>
      <c r="J693" s="4"/>
      <c r="K693" s="2"/>
    </row>
    <row r="694" spans="1:11" ht="12.75">
      <c r="A694" s="3"/>
      <c r="B694" s="1"/>
      <c r="C694" s="1"/>
      <c r="D694" s="1"/>
      <c r="E694" s="4"/>
      <c r="F694" s="4"/>
      <c r="G694" s="4"/>
      <c r="H694" s="4"/>
      <c r="I694" s="4"/>
      <c r="J694" s="4"/>
      <c r="K694" s="2"/>
    </row>
    <row r="695" spans="1:11" ht="12.75">
      <c r="A695" s="3"/>
      <c r="B695" s="1"/>
      <c r="C695" s="1"/>
      <c r="D695" s="1"/>
      <c r="E695" s="4"/>
      <c r="F695" s="4"/>
      <c r="G695" s="4"/>
      <c r="H695" s="4"/>
      <c r="I695" s="4"/>
      <c r="J695" s="4"/>
      <c r="K695" s="2"/>
    </row>
    <row r="696" spans="1:11" ht="12.75">
      <c r="A696" s="3"/>
      <c r="B696" s="1"/>
      <c r="C696" s="1"/>
      <c r="D696" s="1"/>
      <c r="E696" s="4"/>
      <c r="F696" s="4"/>
      <c r="G696" s="4"/>
      <c r="H696" s="4"/>
      <c r="I696" s="4"/>
      <c r="J696" s="4"/>
      <c r="K696" s="2"/>
    </row>
    <row r="697" spans="1:11" ht="12.75">
      <c r="A697" s="3"/>
      <c r="B697" s="1"/>
      <c r="C697" s="1"/>
      <c r="D697" s="1"/>
      <c r="E697" s="4"/>
      <c r="F697" s="4"/>
      <c r="G697" s="4"/>
      <c r="H697" s="4"/>
      <c r="I697" s="4"/>
      <c r="J697" s="4"/>
      <c r="K697" s="2"/>
    </row>
    <row r="698" spans="1:11" ht="12.75">
      <c r="A698" s="3"/>
      <c r="B698" s="1"/>
      <c r="C698" s="1"/>
      <c r="D698" s="1"/>
      <c r="E698" s="4"/>
      <c r="F698" s="4"/>
      <c r="G698" s="4"/>
      <c r="H698" s="4"/>
      <c r="I698" s="4"/>
      <c r="J698" s="4"/>
      <c r="K698" s="2"/>
    </row>
    <row r="699" spans="1:11" ht="12.75">
      <c r="A699" s="3"/>
      <c r="B699" s="1"/>
      <c r="C699" s="1"/>
      <c r="D699" s="1"/>
      <c r="E699" s="4"/>
      <c r="F699" s="4"/>
      <c r="G699" s="4"/>
      <c r="H699" s="4"/>
      <c r="I699" s="4"/>
      <c r="J699" s="4"/>
      <c r="K699" s="2"/>
    </row>
    <row r="700" spans="1:11" ht="12.75">
      <c r="A700" s="3"/>
      <c r="B700" s="1"/>
      <c r="C700" s="1"/>
      <c r="D700" s="1"/>
      <c r="E700" s="4"/>
      <c r="F700" s="4"/>
      <c r="G700" s="4"/>
      <c r="H700" s="4"/>
      <c r="I700" s="4"/>
      <c r="J700" s="4"/>
      <c r="K700" s="2"/>
    </row>
    <row r="701" spans="1:11" ht="12.75">
      <c r="A701" s="3"/>
      <c r="B701" s="1"/>
      <c r="C701" s="1"/>
      <c r="D701" s="1"/>
      <c r="E701" s="4"/>
      <c r="F701" s="4"/>
      <c r="G701" s="4"/>
      <c r="H701" s="4"/>
      <c r="I701" s="4"/>
      <c r="J701" s="4"/>
      <c r="K701" s="2"/>
    </row>
    <row r="702" spans="1:11" ht="12.75">
      <c r="A702" s="3"/>
      <c r="B702" s="1"/>
      <c r="C702" s="1"/>
      <c r="D702" s="1"/>
      <c r="E702" s="4"/>
      <c r="F702" s="4"/>
      <c r="G702" s="4"/>
      <c r="H702" s="4"/>
      <c r="I702" s="4"/>
      <c r="J702" s="4"/>
      <c r="K702" s="2"/>
    </row>
    <row r="703" spans="1:11" ht="12.75">
      <c r="A703" s="3"/>
      <c r="B703" s="1"/>
      <c r="C703" s="1"/>
      <c r="D703" s="1"/>
      <c r="E703" s="4"/>
      <c r="F703" s="4"/>
      <c r="G703" s="4"/>
      <c r="H703" s="4"/>
      <c r="I703" s="4"/>
      <c r="J703" s="4"/>
      <c r="K703" s="2"/>
    </row>
    <row r="704" spans="1:11" ht="12.75">
      <c r="A704" s="3"/>
      <c r="B704" s="1"/>
      <c r="C704" s="1"/>
      <c r="D704" s="1"/>
      <c r="E704" s="4"/>
      <c r="F704" s="4"/>
      <c r="G704" s="4"/>
      <c r="H704" s="4"/>
      <c r="I704" s="4"/>
      <c r="J704" s="4"/>
      <c r="K704" s="2"/>
    </row>
    <row r="705" spans="1:11" ht="12.75">
      <c r="A705" s="3"/>
      <c r="B705" s="1"/>
      <c r="C705" s="1"/>
      <c r="D705" s="1"/>
      <c r="E705" s="4"/>
      <c r="F705" s="4"/>
      <c r="G705" s="4"/>
      <c r="H705" s="4"/>
      <c r="I705" s="4"/>
      <c r="J705" s="4"/>
      <c r="K705" s="2"/>
    </row>
    <row r="706" spans="1:11" ht="12.75">
      <c r="A706" s="3"/>
      <c r="B706" s="1"/>
      <c r="C706" s="1"/>
      <c r="D706" s="1"/>
      <c r="E706" s="4"/>
      <c r="F706" s="4"/>
      <c r="G706" s="4"/>
      <c r="H706" s="4"/>
      <c r="I706" s="4"/>
      <c r="J706" s="4"/>
      <c r="K706" s="2"/>
    </row>
    <row r="707" spans="1:11" ht="12.75">
      <c r="A707" s="3"/>
      <c r="B707" s="1"/>
      <c r="C707" s="1"/>
      <c r="D707" s="1"/>
      <c r="E707" s="4"/>
      <c r="F707" s="4"/>
      <c r="G707" s="4"/>
      <c r="H707" s="4"/>
      <c r="I707" s="4"/>
      <c r="J707" s="4"/>
      <c r="K707" s="2"/>
    </row>
    <row r="708" spans="1:11" ht="12.75">
      <c r="A708" s="3"/>
      <c r="B708" s="1"/>
      <c r="C708" s="1"/>
      <c r="D708" s="1"/>
      <c r="E708" s="4"/>
      <c r="F708" s="4"/>
      <c r="G708" s="4"/>
      <c r="H708" s="4"/>
      <c r="I708" s="4"/>
      <c r="J708" s="4"/>
      <c r="K708" s="2"/>
    </row>
    <row r="709" spans="1:11" ht="12.75">
      <c r="A709" s="3"/>
      <c r="B709" s="1"/>
      <c r="C709" s="1"/>
      <c r="D709" s="1"/>
      <c r="E709" s="4"/>
      <c r="F709" s="4"/>
      <c r="G709" s="4"/>
      <c r="H709" s="4"/>
      <c r="I709" s="4"/>
      <c r="J709" s="4"/>
      <c r="K709" s="2"/>
    </row>
    <row r="710" spans="1:11" ht="12.75">
      <c r="A710" s="3"/>
      <c r="B710" s="1"/>
      <c r="C710" s="1"/>
      <c r="D710" s="1"/>
      <c r="E710" s="4"/>
      <c r="F710" s="4"/>
      <c r="G710" s="4"/>
      <c r="H710" s="4"/>
      <c r="I710" s="4"/>
      <c r="J710" s="4"/>
      <c r="K710" s="2"/>
    </row>
    <row r="711" spans="1:11" ht="12.75">
      <c r="A711" s="3"/>
      <c r="B711" s="1"/>
      <c r="C711" s="1"/>
      <c r="D711" s="1"/>
      <c r="E711" s="4"/>
      <c r="F711" s="4"/>
      <c r="G711" s="4"/>
      <c r="H711" s="4"/>
      <c r="I711" s="4"/>
      <c r="J711" s="4"/>
      <c r="K711" s="2"/>
    </row>
    <row r="712" spans="1:11" ht="12.75">
      <c r="A712" s="3"/>
      <c r="B712" s="1"/>
      <c r="C712" s="1"/>
      <c r="D712" s="1"/>
      <c r="E712" s="4"/>
      <c r="F712" s="4"/>
      <c r="G712" s="4"/>
      <c r="H712" s="4"/>
      <c r="I712" s="4"/>
      <c r="J712" s="4"/>
      <c r="K712" s="2"/>
    </row>
    <row r="713" spans="1:11" ht="12.75">
      <c r="A713" s="3"/>
      <c r="B713" s="1"/>
      <c r="C713" s="1"/>
      <c r="D713" s="1"/>
      <c r="E713" s="4"/>
      <c r="F713" s="4"/>
      <c r="G713" s="4"/>
      <c r="H713" s="4"/>
      <c r="I713" s="4"/>
      <c r="J713" s="4"/>
      <c r="K713" s="2"/>
    </row>
    <row r="714" spans="1:11" ht="12.75">
      <c r="A714" s="3"/>
      <c r="B714" s="1"/>
      <c r="C714" s="1"/>
      <c r="D714" s="1"/>
      <c r="E714" s="4"/>
      <c r="F714" s="4"/>
      <c r="G714" s="4"/>
      <c r="H714" s="4"/>
      <c r="I714" s="4"/>
      <c r="J714" s="4"/>
      <c r="K714" s="2"/>
    </row>
    <row r="715" spans="1:11" ht="12.75">
      <c r="A715" s="3"/>
      <c r="B715" s="1"/>
      <c r="C715" s="1"/>
      <c r="D715" s="1"/>
      <c r="E715" s="4"/>
      <c r="F715" s="4"/>
      <c r="G715" s="4"/>
      <c r="H715" s="4"/>
      <c r="I715" s="4"/>
      <c r="J715" s="4"/>
      <c r="K715" s="2"/>
    </row>
    <row r="716" spans="1:11" ht="12.75">
      <c r="A716" s="3"/>
      <c r="B716" s="1"/>
      <c r="C716" s="1"/>
      <c r="D716" s="1"/>
      <c r="E716" s="4"/>
      <c r="F716" s="4"/>
      <c r="G716" s="4"/>
      <c r="H716" s="4"/>
      <c r="I716" s="4"/>
      <c r="J716" s="4"/>
      <c r="K716" s="2"/>
    </row>
    <row r="717" spans="1:11" ht="12.75">
      <c r="A717" s="3"/>
      <c r="B717" s="1"/>
      <c r="C717" s="1"/>
      <c r="D717" s="1"/>
      <c r="E717" s="4"/>
      <c r="F717" s="4"/>
      <c r="G717" s="4"/>
      <c r="H717" s="4"/>
      <c r="I717" s="4"/>
      <c r="J717" s="4"/>
      <c r="K717" s="2"/>
    </row>
    <row r="718" spans="1:11" ht="12.75">
      <c r="A718" s="3"/>
      <c r="B718" s="1"/>
      <c r="C718" s="1"/>
      <c r="D718" s="1"/>
      <c r="E718" s="4"/>
      <c r="F718" s="4"/>
      <c r="G718" s="4"/>
      <c r="H718" s="4"/>
      <c r="I718" s="4"/>
      <c r="J718" s="4"/>
      <c r="K718" s="2"/>
    </row>
    <row r="719" spans="1:11" ht="12.75">
      <c r="A719" s="3"/>
      <c r="B719" s="1"/>
      <c r="C719" s="1"/>
      <c r="D719" s="1"/>
      <c r="E719" s="4"/>
      <c r="F719" s="4"/>
      <c r="G719" s="4"/>
      <c r="H719" s="4"/>
      <c r="I719" s="4"/>
      <c r="J719" s="4"/>
      <c r="K719" s="2"/>
    </row>
    <row r="720" spans="1:11" ht="12.75">
      <c r="A720" s="3"/>
      <c r="B720" s="1"/>
      <c r="C720" s="1"/>
      <c r="D720" s="1"/>
      <c r="E720" s="4"/>
      <c r="F720" s="4"/>
      <c r="G720" s="4"/>
      <c r="H720" s="4"/>
      <c r="I720" s="4"/>
      <c r="J720" s="4"/>
      <c r="K720" s="2"/>
    </row>
    <row r="721" spans="1:11" ht="12.75">
      <c r="A721" s="3"/>
      <c r="B721" s="1"/>
      <c r="C721" s="1"/>
      <c r="D721" s="1"/>
      <c r="E721" s="4"/>
      <c r="F721" s="4"/>
      <c r="G721" s="4"/>
      <c r="H721" s="4"/>
      <c r="I721" s="4"/>
      <c r="J721" s="4"/>
      <c r="K721" s="2"/>
    </row>
    <row r="722" spans="1:11" ht="12.75">
      <c r="A722" s="3"/>
      <c r="B722" s="1"/>
      <c r="C722" s="1"/>
      <c r="D722" s="1"/>
      <c r="E722" s="4"/>
      <c r="F722" s="4"/>
      <c r="G722" s="4"/>
      <c r="H722" s="4"/>
      <c r="I722" s="4"/>
      <c r="J722" s="4"/>
      <c r="K722" s="2"/>
    </row>
    <row r="723" spans="1:11" ht="12.75">
      <c r="A723" s="3"/>
      <c r="B723" s="1"/>
      <c r="C723" s="1"/>
      <c r="D723" s="1"/>
      <c r="E723" s="4"/>
      <c r="F723" s="4"/>
      <c r="G723" s="4"/>
      <c r="H723" s="4"/>
      <c r="I723" s="4"/>
      <c r="J723" s="4"/>
      <c r="K723" s="2"/>
    </row>
    <row r="724" spans="1:11" ht="12.75">
      <c r="A724" s="3"/>
      <c r="B724" s="1"/>
      <c r="C724" s="1"/>
      <c r="D724" s="1"/>
      <c r="E724" s="4"/>
      <c r="F724" s="4"/>
      <c r="G724" s="4"/>
      <c r="H724" s="4"/>
      <c r="I724" s="4"/>
      <c r="J724" s="4"/>
      <c r="K724" s="2"/>
    </row>
    <row r="725" spans="1:11" ht="12.75">
      <c r="A725" s="3"/>
      <c r="B725" s="1"/>
      <c r="C725" s="1"/>
      <c r="D725" s="1"/>
      <c r="E725" s="4"/>
      <c r="F725" s="4"/>
      <c r="G725" s="4"/>
      <c r="H725" s="4"/>
      <c r="I725" s="4"/>
      <c r="J725" s="4"/>
      <c r="K725" s="2"/>
    </row>
    <row r="726" spans="1:11" ht="12.75">
      <c r="A726" s="3"/>
      <c r="B726" s="1"/>
      <c r="C726" s="1"/>
      <c r="D726" s="1"/>
      <c r="E726" s="4"/>
      <c r="F726" s="4"/>
      <c r="G726" s="4"/>
      <c r="H726" s="4"/>
      <c r="I726" s="4"/>
      <c r="J726" s="4"/>
      <c r="K726" s="2"/>
    </row>
    <row r="727" spans="1:11" ht="12.75">
      <c r="A727" s="3"/>
      <c r="B727" s="1"/>
      <c r="C727" s="1"/>
      <c r="D727" s="1"/>
      <c r="E727" s="4"/>
      <c r="F727" s="4"/>
      <c r="G727" s="4"/>
      <c r="H727" s="4"/>
      <c r="I727" s="4"/>
      <c r="J727" s="4"/>
      <c r="K727" s="2"/>
    </row>
    <row r="728" spans="1:11" ht="12.75">
      <c r="A728" s="3"/>
      <c r="B728" s="1"/>
      <c r="C728" s="1"/>
      <c r="D728" s="1"/>
      <c r="E728" s="4"/>
      <c r="F728" s="4"/>
      <c r="G728" s="4"/>
      <c r="H728" s="4"/>
      <c r="I728" s="4"/>
      <c r="J728" s="4"/>
      <c r="K728" s="2"/>
    </row>
    <row r="729" spans="1:11" ht="12.75">
      <c r="A729" s="3"/>
      <c r="B729" s="1"/>
      <c r="C729" s="1"/>
      <c r="D729" s="1"/>
      <c r="E729" s="4"/>
      <c r="F729" s="4"/>
      <c r="G729" s="4"/>
      <c r="H729" s="4"/>
      <c r="I729" s="4"/>
      <c r="J729" s="4"/>
      <c r="K729" s="2"/>
    </row>
    <row r="730" spans="1:11" ht="12.75">
      <c r="A730" s="3"/>
      <c r="B730" s="1"/>
      <c r="C730" s="1"/>
      <c r="D730" s="1"/>
      <c r="E730" s="4"/>
      <c r="F730" s="4"/>
      <c r="G730" s="4"/>
      <c r="H730" s="4"/>
      <c r="I730" s="4"/>
      <c r="J730" s="4"/>
      <c r="K730" s="2"/>
    </row>
    <row r="731" spans="1:11" ht="12.75">
      <c r="A731" s="3"/>
      <c r="B731" s="1"/>
      <c r="C731" s="1"/>
      <c r="D731" s="1"/>
      <c r="E731" s="4"/>
      <c r="F731" s="4"/>
      <c r="G731" s="4"/>
      <c r="H731" s="4"/>
      <c r="I731" s="4"/>
      <c r="J731" s="4"/>
      <c r="K731" s="2"/>
    </row>
    <row r="732" spans="1:11" ht="12.75">
      <c r="A732" s="3"/>
      <c r="B732" s="1"/>
      <c r="C732" s="1"/>
      <c r="D732" s="1"/>
      <c r="E732" s="4"/>
      <c r="F732" s="4"/>
      <c r="G732" s="4"/>
      <c r="H732" s="4"/>
      <c r="I732" s="4"/>
      <c r="J732" s="4"/>
      <c r="K732" s="2"/>
    </row>
    <row r="733" spans="1:11" ht="12.75">
      <c r="A733" s="3"/>
      <c r="B733" s="1"/>
      <c r="C733" s="1"/>
      <c r="D733" s="1"/>
      <c r="E733" s="4"/>
      <c r="F733" s="4"/>
      <c r="G733" s="4"/>
      <c r="H733" s="4"/>
      <c r="I733" s="4"/>
      <c r="J733" s="4"/>
      <c r="K733" s="2"/>
    </row>
    <row r="734" spans="1:11" ht="12.75">
      <c r="A734" s="3"/>
      <c r="B734" s="1"/>
      <c r="C734" s="1"/>
      <c r="D734" s="1"/>
      <c r="E734" s="4"/>
      <c r="F734" s="4"/>
      <c r="G734" s="4"/>
      <c r="H734" s="4"/>
      <c r="I734" s="4"/>
      <c r="J734" s="4"/>
      <c r="K734" s="2"/>
    </row>
    <row r="735" spans="1:11" ht="12.75">
      <c r="A735" s="3"/>
      <c r="B735" s="1"/>
      <c r="C735" s="1"/>
      <c r="D735" s="1"/>
      <c r="E735" s="4"/>
      <c r="F735" s="4"/>
      <c r="G735" s="4"/>
      <c r="H735" s="4"/>
      <c r="I735" s="4"/>
      <c r="J735" s="4"/>
      <c r="K735" s="2"/>
    </row>
    <row r="736" spans="1:11" ht="12.75">
      <c r="A736" s="3"/>
      <c r="B736" s="1"/>
      <c r="C736" s="1"/>
      <c r="D736" s="1"/>
      <c r="E736" s="4"/>
      <c r="F736" s="4"/>
      <c r="G736" s="4"/>
      <c r="H736" s="4"/>
      <c r="I736" s="4"/>
      <c r="J736" s="4"/>
      <c r="K736" s="2"/>
    </row>
    <row r="737" spans="1:11" ht="12.75">
      <c r="A737" s="3"/>
      <c r="B737" s="1"/>
      <c r="C737" s="1"/>
      <c r="D737" s="1"/>
      <c r="E737" s="4"/>
      <c r="F737" s="4"/>
      <c r="G737" s="4"/>
      <c r="H737" s="4"/>
      <c r="I737" s="4"/>
      <c r="J737" s="4"/>
      <c r="K737" s="2"/>
    </row>
    <row r="738" spans="1:11" ht="12.75">
      <c r="A738" s="3"/>
      <c r="B738" s="1"/>
      <c r="C738" s="1"/>
      <c r="D738" s="1"/>
      <c r="E738" s="4"/>
      <c r="F738" s="4"/>
      <c r="G738" s="4"/>
      <c r="H738" s="4"/>
      <c r="I738" s="4"/>
      <c r="J738" s="4"/>
      <c r="K738" s="2"/>
    </row>
    <row r="739" spans="1:11" ht="12.75">
      <c r="A739" s="3"/>
      <c r="B739" s="1"/>
      <c r="C739" s="1"/>
      <c r="D739" s="1"/>
      <c r="E739" s="4"/>
      <c r="F739" s="4"/>
      <c r="G739" s="4"/>
      <c r="H739" s="4"/>
      <c r="I739" s="4"/>
      <c r="J739" s="4"/>
      <c r="K739" s="2"/>
    </row>
    <row r="740" spans="1:11" ht="12.75">
      <c r="A740" s="3"/>
      <c r="B740" s="1"/>
      <c r="C740" s="1"/>
      <c r="D740" s="1"/>
      <c r="E740" s="4"/>
      <c r="F740" s="4"/>
      <c r="G740" s="4"/>
      <c r="H740" s="4"/>
      <c r="I740" s="4"/>
      <c r="J740" s="4"/>
      <c r="K740" s="2"/>
    </row>
    <row r="741" spans="1:11" ht="12.75">
      <c r="A741" s="3"/>
      <c r="B741" s="1"/>
      <c r="C741" s="1"/>
      <c r="D741" s="1"/>
      <c r="E741" s="4"/>
      <c r="F741" s="4"/>
      <c r="G741" s="4"/>
      <c r="H741" s="4"/>
      <c r="I741" s="4"/>
      <c r="J741" s="4"/>
      <c r="K741" s="2"/>
    </row>
    <row r="742" spans="1:11" ht="12.75">
      <c r="A742" s="3"/>
      <c r="B742" s="1"/>
      <c r="C742" s="1"/>
      <c r="D742" s="1"/>
      <c r="E742" s="4"/>
      <c r="F742" s="4"/>
      <c r="G742" s="4"/>
      <c r="H742" s="4"/>
      <c r="I742" s="4"/>
      <c r="J742" s="4"/>
      <c r="K742" s="2"/>
    </row>
    <row r="743" spans="1:11" ht="12.75">
      <c r="A743" s="3"/>
      <c r="B743" s="1"/>
      <c r="C743" s="1"/>
      <c r="D743" s="1"/>
      <c r="E743" s="4"/>
      <c r="F743" s="4"/>
      <c r="G743" s="4"/>
      <c r="H743" s="4"/>
      <c r="I743" s="4"/>
      <c r="J743" s="4"/>
      <c r="K743" s="2"/>
    </row>
    <row r="744" spans="1:11" ht="12.75">
      <c r="A744" s="3"/>
      <c r="B744" s="1"/>
      <c r="C744" s="1"/>
      <c r="D744" s="1"/>
      <c r="E744" s="4"/>
      <c r="F744" s="4"/>
      <c r="G744" s="4"/>
      <c r="H744" s="4"/>
      <c r="I744" s="4"/>
      <c r="J744" s="4"/>
      <c r="K744" s="2"/>
    </row>
    <row r="745" spans="1:11" ht="12.75">
      <c r="A745" s="3"/>
      <c r="B745" s="1"/>
      <c r="C745" s="1"/>
      <c r="D745" s="1"/>
      <c r="E745" s="4"/>
      <c r="F745" s="4"/>
      <c r="G745" s="4"/>
      <c r="H745" s="4"/>
      <c r="I745" s="4"/>
      <c r="J745" s="4"/>
      <c r="K745" s="2"/>
    </row>
    <row r="746" spans="1:11" ht="12.75">
      <c r="A746" s="3"/>
      <c r="B746" s="1"/>
      <c r="C746" s="1"/>
      <c r="D746" s="1"/>
      <c r="E746" s="4"/>
      <c r="F746" s="4"/>
      <c r="G746" s="4"/>
      <c r="H746" s="4"/>
      <c r="I746" s="4"/>
      <c r="J746" s="4"/>
      <c r="K746" s="2"/>
    </row>
    <row r="747" spans="1:11" ht="12.75">
      <c r="A747" s="3"/>
      <c r="B747" s="1"/>
      <c r="C747" s="1"/>
      <c r="D747" s="1"/>
      <c r="E747" s="4"/>
      <c r="F747" s="4"/>
      <c r="G747" s="4"/>
      <c r="H747" s="4"/>
      <c r="I747" s="4"/>
      <c r="J747" s="4"/>
      <c r="K747" s="2"/>
    </row>
    <row r="748" spans="1:11" ht="12.75">
      <c r="A748" s="3"/>
      <c r="B748" s="1"/>
      <c r="C748" s="1"/>
      <c r="D748" s="1"/>
      <c r="E748" s="4"/>
      <c r="F748" s="4"/>
      <c r="G748" s="4"/>
      <c r="H748" s="4"/>
      <c r="I748" s="4"/>
      <c r="J748" s="4"/>
      <c r="K748" s="2"/>
    </row>
    <row r="749" spans="1:11" ht="12.75">
      <c r="A749" s="3"/>
      <c r="B749" s="1"/>
      <c r="C749" s="1"/>
      <c r="D749" s="1"/>
      <c r="E749" s="4"/>
      <c r="F749" s="4"/>
      <c r="G749" s="4"/>
      <c r="H749" s="4"/>
      <c r="I749" s="4"/>
      <c r="J749" s="4"/>
      <c r="K749" s="2"/>
    </row>
    <row r="750" spans="1:11" ht="12.75">
      <c r="A750" s="3"/>
      <c r="B750" s="1"/>
      <c r="C750" s="1"/>
      <c r="D750" s="1"/>
      <c r="E750" s="4"/>
      <c r="F750" s="4"/>
      <c r="G750" s="4"/>
      <c r="H750" s="4"/>
      <c r="I750" s="4"/>
      <c r="J750" s="4"/>
      <c r="K750" s="2"/>
    </row>
    <row r="751" spans="1:11" ht="12.75">
      <c r="A751" s="3"/>
      <c r="B751" s="1"/>
      <c r="C751" s="1"/>
      <c r="D751" s="1"/>
      <c r="E751" s="4"/>
      <c r="F751" s="4"/>
      <c r="G751" s="4"/>
      <c r="H751" s="4"/>
      <c r="I751" s="4"/>
      <c r="J751" s="4"/>
      <c r="K751" s="2"/>
    </row>
    <row r="752" spans="1:11" ht="12.75">
      <c r="A752" s="3"/>
      <c r="B752" s="1"/>
      <c r="C752" s="1"/>
      <c r="D752" s="1"/>
      <c r="E752" s="4"/>
      <c r="F752" s="4"/>
      <c r="G752" s="4"/>
      <c r="H752" s="4"/>
      <c r="I752" s="4"/>
      <c r="J752" s="4"/>
      <c r="K752" s="2"/>
    </row>
    <row r="753" spans="1:11" ht="12.75">
      <c r="A753" s="3"/>
      <c r="B753" s="1"/>
      <c r="C753" s="1"/>
      <c r="D753" s="1"/>
      <c r="E753" s="4"/>
      <c r="F753" s="4"/>
      <c r="G753" s="4"/>
      <c r="H753" s="4"/>
      <c r="I753" s="4"/>
      <c r="J753" s="4"/>
      <c r="K753" s="2"/>
    </row>
    <row r="754" spans="1:11" ht="12.75">
      <c r="A754" s="3"/>
      <c r="B754" s="1"/>
      <c r="C754" s="1"/>
      <c r="D754" s="1"/>
      <c r="E754" s="4"/>
      <c r="F754" s="4"/>
      <c r="G754" s="4"/>
      <c r="H754" s="4"/>
      <c r="I754" s="4"/>
      <c r="J754" s="4"/>
      <c r="K754" s="2"/>
    </row>
    <row r="755" spans="1:11" ht="12.75">
      <c r="A755" s="3"/>
      <c r="B755" s="1"/>
      <c r="C755" s="1"/>
      <c r="D755" s="1"/>
      <c r="E755" s="4"/>
      <c r="F755" s="4"/>
      <c r="G755" s="4"/>
      <c r="H755" s="4"/>
      <c r="I755" s="4"/>
      <c r="J755" s="4"/>
      <c r="K755" s="2"/>
    </row>
    <row r="756" spans="1:11" ht="12.75">
      <c r="A756" s="3"/>
      <c r="B756" s="1"/>
      <c r="C756" s="1"/>
      <c r="D756" s="1"/>
      <c r="E756" s="4"/>
      <c r="F756" s="4"/>
      <c r="G756" s="4"/>
      <c r="H756" s="4"/>
      <c r="I756" s="4"/>
      <c r="J756" s="4"/>
      <c r="K756" s="2"/>
    </row>
    <row r="757" spans="1:11" ht="12.75">
      <c r="A757" s="3"/>
      <c r="B757" s="1"/>
      <c r="C757" s="1"/>
      <c r="D757" s="1"/>
      <c r="E757" s="4"/>
      <c r="F757" s="4"/>
      <c r="G757" s="4"/>
      <c r="H757" s="4"/>
      <c r="I757" s="4"/>
      <c r="J757" s="4"/>
      <c r="K757" s="2"/>
    </row>
    <row r="758" spans="1:11" ht="12.75">
      <c r="A758" s="3"/>
      <c r="B758" s="1"/>
      <c r="C758" s="1"/>
      <c r="D758" s="1"/>
      <c r="E758" s="4"/>
      <c r="F758" s="4"/>
      <c r="G758" s="4"/>
      <c r="H758" s="4"/>
      <c r="I758" s="4"/>
      <c r="J758" s="4"/>
      <c r="K758" s="2"/>
    </row>
    <row r="759" spans="1:11" ht="12.75">
      <c r="A759" s="3"/>
      <c r="B759" s="1"/>
      <c r="C759" s="1"/>
      <c r="D759" s="1"/>
      <c r="E759" s="4"/>
      <c r="F759" s="4"/>
      <c r="G759" s="4"/>
      <c r="H759" s="4"/>
      <c r="I759" s="4"/>
      <c r="J759" s="4"/>
      <c r="K759" s="2"/>
    </row>
    <row r="760" spans="1:11" ht="12.75">
      <c r="A760" s="3"/>
      <c r="B760" s="1"/>
      <c r="C760" s="1"/>
      <c r="D760" s="1"/>
      <c r="E760" s="4"/>
      <c r="F760" s="4"/>
      <c r="G760" s="4"/>
      <c r="H760" s="4"/>
      <c r="I760" s="4"/>
      <c r="J760" s="4"/>
      <c r="K760" s="2"/>
    </row>
    <row r="761" spans="1:11" ht="12.75">
      <c r="A761" s="3"/>
      <c r="B761" s="1"/>
      <c r="C761" s="1"/>
      <c r="D761" s="1"/>
      <c r="E761" s="4"/>
      <c r="F761" s="4"/>
      <c r="G761" s="4"/>
      <c r="H761" s="4"/>
      <c r="I761" s="4"/>
      <c r="J761" s="4"/>
      <c r="K761" s="2"/>
    </row>
    <row r="762" spans="1:11" ht="12.75">
      <c r="A762" s="3"/>
      <c r="B762" s="1"/>
      <c r="C762" s="1"/>
      <c r="D762" s="1"/>
      <c r="E762" s="4"/>
      <c r="F762" s="4"/>
      <c r="G762" s="4"/>
      <c r="H762" s="4"/>
      <c r="I762" s="4"/>
      <c r="J762" s="4"/>
      <c r="K762" s="2"/>
    </row>
    <row r="763" spans="1:11" ht="12.75">
      <c r="A763" s="3"/>
      <c r="B763" s="1"/>
      <c r="C763" s="1"/>
      <c r="D763" s="1"/>
      <c r="E763" s="4"/>
      <c r="F763" s="4"/>
      <c r="G763" s="4"/>
      <c r="H763" s="4"/>
      <c r="I763" s="4"/>
      <c r="J763" s="4"/>
      <c r="K763" s="2"/>
    </row>
    <row r="764" spans="1:11" ht="12.75">
      <c r="A764" s="3"/>
      <c r="B764" s="1"/>
      <c r="C764" s="1"/>
      <c r="D764" s="1"/>
      <c r="E764" s="4"/>
      <c r="F764" s="4"/>
      <c r="G764" s="4"/>
      <c r="H764" s="4"/>
      <c r="I764" s="4"/>
      <c r="J764" s="4"/>
      <c r="K764" s="2"/>
    </row>
    <row r="765" spans="1:11" ht="12.75">
      <c r="A765" s="3"/>
      <c r="B765" s="1"/>
      <c r="C765" s="1"/>
      <c r="D765" s="1"/>
      <c r="E765" s="4"/>
      <c r="F765" s="4"/>
      <c r="G765" s="4"/>
      <c r="H765" s="4"/>
      <c r="I765" s="4"/>
      <c r="J765" s="4"/>
      <c r="K765" s="2"/>
    </row>
    <row r="766" spans="1:11" ht="12.75">
      <c r="A766" s="3"/>
      <c r="B766" s="1"/>
      <c r="C766" s="1"/>
      <c r="D766" s="1"/>
      <c r="E766" s="4"/>
      <c r="F766" s="4"/>
      <c r="G766" s="4"/>
      <c r="H766" s="4"/>
      <c r="I766" s="4"/>
      <c r="J766" s="4"/>
      <c r="K766" s="2"/>
    </row>
    <row r="767" spans="1:11" ht="12.75">
      <c r="A767" s="3"/>
      <c r="B767" s="1"/>
      <c r="C767" s="1"/>
      <c r="D767" s="1"/>
      <c r="E767" s="4"/>
      <c r="F767" s="4"/>
      <c r="G767" s="4"/>
      <c r="H767" s="4"/>
      <c r="I767" s="4"/>
      <c r="J767" s="4"/>
      <c r="K767" s="2"/>
    </row>
    <row r="768" spans="1:11" ht="12.75">
      <c r="A768" s="3"/>
      <c r="B768" s="1"/>
      <c r="C768" s="1"/>
      <c r="D768" s="1"/>
      <c r="E768" s="4"/>
      <c r="F768" s="4"/>
      <c r="G768" s="4"/>
      <c r="H768" s="4"/>
      <c r="I768" s="4"/>
      <c r="J768" s="4"/>
      <c r="K768" s="2"/>
    </row>
    <row r="769" spans="1:11" ht="12.75">
      <c r="A769" s="3"/>
      <c r="B769" s="1"/>
      <c r="C769" s="1"/>
      <c r="D769" s="1"/>
      <c r="E769" s="4"/>
      <c r="F769" s="4"/>
      <c r="G769" s="4"/>
      <c r="H769" s="4"/>
      <c r="I769" s="4"/>
      <c r="J769" s="4"/>
      <c r="K769" s="2"/>
    </row>
    <row r="770" spans="1:11" ht="12.75">
      <c r="A770" s="3"/>
      <c r="B770" s="1"/>
      <c r="C770" s="1"/>
      <c r="D770" s="1"/>
      <c r="E770" s="4"/>
      <c r="F770" s="4"/>
      <c r="G770" s="4"/>
      <c r="H770" s="4"/>
      <c r="I770" s="4"/>
      <c r="J770" s="4"/>
      <c r="K770" s="2"/>
    </row>
    <row r="771" spans="1:11" ht="12.75">
      <c r="A771" s="3"/>
      <c r="B771" s="1"/>
      <c r="C771" s="1"/>
      <c r="D771" s="1"/>
      <c r="E771" s="4"/>
      <c r="F771" s="4"/>
      <c r="G771" s="4"/>
      <c r="H771" s="4"/>
      <c r="I771" s="4"/>
      <c r="J771" s="4"/>
      <c r="K771" s="2"/>
    </row>
    <row r="772" spans="1:11" ht="12.75">
      <c r="A772" s="3"/>
      <c r="B772" s="1"/>
      <c r="C772" s="1"/>
      <c r="D772" s="1"/>
      <c r="E772" s="4"/>
      <c r="F772" s="4"/>
      <c r="G772" s="4"/>
      <c r="H772" s="4"/>
      <c r="I772" s="4"/>
      <c r="J772" s="4"/>
      <c r="K772" s="2"/>
    </row>
    <row r="773" spans="1:11" ht="12.75">
      <c r="A773" s="3"/>
      <c r="B773" s="1"/>
      <c r="C773" s="1"/>
      <c r="D773" s="1"/>
      <c r="E773" s="4"/>
      <c r="F773" s="4"/>
      <c r="G773" s="4"/>
      <c r="H773" s="4"/>
      <c r="I773" s="4"/>
      <c r="J773" s="4"/>
      <c r="K773" s="2"/>
    </row>
    <row r="774" spans="1:11" ht="12.75">
      <c r="A774" s="3"/>
      <c r="B774" s="1"/>
      <c r="C774" s="1"/>
      <c r="D774" s="1"/>
      <c r="E774" s="4"/>
      <c r="F774" s="4"/>
      <c r="G774" s="4"/>
      <c r="H774" s="4"/>
      <c r="I774" s="4"/>
      <c r="J774" s="4"/>
      <c r="K774" s="2"/>
    </row>
    <row r="775" spans="1:11" ht="12.75">
      <c r="A775" s="3"/>
      <c r="B775" s="1"/>
      <c r="C775" s="1"/>
      <c r="D775" s="1"/>
      <c r="E775" s="4"/>
      <c r="F775" s="4"/>
      <c r="G775" s="4"/>
      <c r="H775" s="4"/>
      <c r="I775" s="4"/>
      <c r="J775" s="4"/>
      <c r="K775" s="2"/>
    </row>
    <row r="776" spans="1:11" ht="12.75">
      <c r="A776" s="3"/>
      <c r="B776" s="1"/>
      <c r="C776" s="1"/>
      <c r="D776" s="1"/>
      <c r="E776" s="4"/>
      <c r="F776" s="4"/>
      <c r="G776" s="4"/>
      <c r="H776" s="4"/>
      <c r="I776" s="4"/>
      <c r="J776" s="4"/>
      <c r="K776" s="2"/>
    </row>
    <row r="777" spans="1:11" ht="12.75">
      <c r="A777" s="3"/>
      <c r="B777" s="1"/>
      <c r="C777" s="1"/>
      <c r="D777" s="1"/>
      <c r="E777" s="4"/>
      <c r="F777" s="4"/>
      <c r="G777" s="4"/>
      <c r="H777" s="4"/>
      <c r="I777" s="4"/>
      <c r="J777" s="4"/>
      <c r="K777" s="2"/>
    </row>
    <row r="778" spans="1:11" ht="12.75">
      <c r="A778" s="3"/>
      <c r="B778" s="1"/>
      <c r="C778" s="1"/>
      <c r="D778" s="1"/>
      <c r="E778" s="4"/>
      <c r="F778" s="4"/>
      <c r="G778" s="4"/>
      <c r="H778" s="4"/>
      <c r="I778" s="4"/>
      <c r="J778" s="4"/>
      <c r="K778" s="2"/>
    </row>
    <row r="779" spans="1:11" ht="12.75">
      <c r="A779" s="3"/>
      <c r="B779" s="1"/>
      <c r="C779" s="1"/>
      <c r="D779" s="1"/>
      <c r="E779" s="4"/>
      <c r="F779" s="4"/>
      <c r="G779" s="4"/>
      <c r="H779" s="4"/>
      <c r="I779" s="4"/>
      <c r="J779" s="4"/>
      <c r="K779" s="2"/>
    </row>
    <row r="780" spans="1:11" ht="12.75">
      <c r="A780" s="3"/>
      <c r="B780" s="1"/>
      <c r="C780" s="1"/>
      <c r="D780" s="1"/>
      <c r="E780" s="4"/>
      <c r="F780" s="4"/>
      <c r="G780" s="4"/>
      <c r="H780" s="4"/>
      <c r="I780" s="4"/>
      <c r="J780" s="4"/>
      <c r="K780" s="2"/>
    </row>
    <row r="781" spans="1:11" ht="12.75">
      <c r="A781" s="3"/>
      <c r="B781" s="1"/>
      <c r="C781" s="1"/>
      <c r="D781" s="1"/>
      <c r="E781" s="4"/>
      <c r="F781" s="4"/>
      <c r="G781" s="4"/>
      <c r="H781" s="4"/>
      <c r="I781" s="4"/>
      <c r="J781" s="4"/>
      <c r="K781" s="2"/>
    </row>
    <row r="782" spans="1:11" ht="12.75">
      <c r="A782" s="3"/>
      <c r="B782" s="1"/>
      <c r="C782" s="1"/>
      <c r="D782" s="1"/>
      <c r="E782" s="4"/>
      <c r="F782" s="4"/>
      <c r="G782" s="4"/>
      <c r="H782" s="4"/>
      <c r="I782" s="4"/>
      <c r="J782" s="4"/>
      <c r="K782" s="2"/>
    </row>
    <row r="783" spans="1:11" ht="12.75">
      <c r="A783" s="3"/>
      <c r="B783" s="1"/>
      <c r="C783" s="1"/>
      <c r="D783" s="1"/>
      <c r="E783" s="4"/>
      <c r="F783" s="4"/>
      <c r="G783" s="4"/>
      <c r="H783" s="4"/>
      <c r="I783" s="4"/>
      <c r="J783" s="4"/>
      <c r="K783" s="2"/>
    </row>
    <row r="784" spans="1:11" ht="12.75">
      <c r="A784" s="3"/>
      <c r="B784" s="1"/>
      <c r="C784" s="1"/>
      <c r="D784" s="1"/>
      <c r="E784" s="4"/>
      <c r="F784" s="4"/>
      <c r="G784" s="4"/>
      <c r="H784" s="4"/>
      <c r="I784" s="4"/>
      <c r="J784" s="4"/>
      <c r="K784" s="2"/>
    </row>
    <row r="785" spans="1:11" ht="12.75">
      <c r="A785" s="3"/>
      <c r="B785" s="1"/>
      <c r="C785" s="1"/>
      <c r="D785" s="1"/>
      <c r="E785" s="4"/>
      <c r="F785" s="4"/>
      <c r="G785" s="4"/>
      <c r="H785" s="4"/>
      <c r="I785" s="4"/>
      <c r="J785" s="4"/>
      <c r="K785" s="2"/>
    </row>
    <row r="786" spans="1:11" ht="12.75">
      <c r="A786" s="3"/>
      <c r="B786" s="1"/>
      <c r="C786" s="1"/>
      <c r="D786" s="1"/>
      <c r="E786" s="4"/>
      <c r="F786" s="4"/>
      <c r="G786" s="4"/>
      <c r="H786" s="4"/>
      <c r="I786" s="4"/>
      <c r="J786" s="4"/>
      <c r="K786" s="2"/>
    </row>
    <row r="787" spans="1:11" ht="12.75">
      <c r="A787" s="3"/>
      <c r="B787" s="1"/>
      <c r="C787" s="1"/>
      <c r="D787" s="1"/>
      <c r="E787" s="4"/>
      <c r="F787" s="4"/>
      <c r="G787" s="4"/>
      <c r="H787" s="4"/>
      <c r="I787" s="4"/>
      <c r="J787" s="4"/>
      <c r="K787" s="2"/>
    </row>
    <row r="788" spans="1:11" ht="12.75">
      <c r="A788" s="3"/>
      <c r="B788" s="1"/>
      <c r="C788" s="1"/>
      <c r="D788" s="1"/>
      <c r="E788" s="4"/>
      <c r="F788" s="4"/>
      <c r="G788" s="4"/>
      <c r="H788" s="4"/>
      <c r="I788" s="4"/>
      <c r="J788" s="4"/>
      <c r="K788" s="2"/>
    </row>
    <row r="789" spans="1:11" ht="12.75">
      <c r="A789" s="3"/>
      <c r="B789" s="1"/>
      <c r="C789" s="1"/>
      <c r="D789" s="1"/>
      <c r="E789" s="4"/>
      <c r="F789" s="4"/>
      <c r="G789" s="4"/>
      <c r="H789" s="4"/>
      <c r="I789" s="4"/>
      <c r="J789" s="4"/>
      <c r="K789" s="2"/>
    </row>
    <row r="790" spans="1:11" ht="12.75">
      <c r="A790" s="3"/>
      <c r="B790" s="1"/>
      <c r="C790" s="1"/>
      <c r="D790" s="1"/>
      <c r="E790" s="4"/>
      <c r="F790" s="4"/>
      <c r="G790" s="4"/>
      <c r="H790" s="4"/>
      <c r="I790" s="4"/>
      <c r="J790" s="4"/>
      <c r="K790" s="2"/>
    </row>
    <row r="791" spans="1:11" ht="12.75">
      <c r="A791" s="3"/>
      <c r="B791" s="1"/>
      <c r="C791" s="1"/>
      <c r="D791" s="1"/>
      <c r="E791" s="4"/>
      <c r="F791" s="4"/>
      <c r="G791" s="4"/>
      <c r="H791" s="4"/>
      <c r="I791" s="4"/>
      <c r="J791" s="4"/>
      <c r="K791" s="2"/>
    </row>
    <row r="792" spans="1:11" ht="12.75">
      <c r="A792" s="3"/>
      <c r="B792" s="1"/>
      <c r="C792" s="1"/>
      <c r="D792" s="1"/>
      <c r="E792" s="4"/>
      <c r="F792" s="4"/>
      <c r="G792" s="4"/>
      <c r="H792" s="4"/>
      <c r="I792" s="4"/>
      <c r="J792" s="4"/>
      <c r="K792" s="2"/>
    </row>
    <row r="793" spans="1:11" ht="12.75">
      <c r="A793" s="3"/>
      <c r="B793" s="1"/>
      <c r="C793" s="1"/>
      <c r="D793" s="1"/>
      <c r="E793" s="4"/>
      <c r="F793" s="4"/>
      <c r="G793" s="4"/>
      <c r="H793" s="4"/>
      <c r="I793" s="4"/>
      <c r="J793" s="4"/>
      <c r="K793" s="2"/>
    </row>
    <row r="794" spans="1:11" ht="12.75">
      <c r="A794" s="3"/>
      <c r="B794" s="1"/>
      <c r="C794" s="1"/>
      <c r="D794" s="1"/>
      <c r="E794" s="4"/>
      <c r="F794" s="4"/>
      <c r="G794" s="4"/>
      <c r="H794" s="4"/>
      <c r="I794" s="4"/>
      <c r="J794" s="4"/>
      <c r="K794" s="2"/>
    </row>
    <row r="795" spans="1:11" ht="12.75">
      <c r="A795" s="3"/>
      <c r="B795" s="1"/>
      <c r="C795" s="1"/>
      <c r="D795" s="1"/>
      <c r="E795" s="4"/>
      <c r="F795" s="4"/>
      <c r="G795" s="4"/>
      <c r="H795" s="4"/>
      <c r="I795" s="4"/>
      <c r="J795" s="4"/>
      <c r="K795" s="2"/>
    </row>
    <row r="796" spans="1:11" ht="12.75">
      <c r="A796" s="3"/>
      <c r="B796" s="1"/>
      <c r="C796" s="1"/>
      <c r="D796" s="1"/>
      <c r="E796" s="4"/>
      <c r="F796" s="4"/>
      <c r="G796" s="4"/>
      <c r="H796" s="4"/>
      <c r="I796" s="4"/>
      <c r="J796" s="4"/>
      <c r="K796" s="2"/>
    </row>
    <row r="797" spans="1:11" ht="12.75">
      <c r="A797" s="3"/>
      <c r="B797" s="1"/>
      <c r="C797" s="1"/>
      <c r="D797" s="1"/>
      <c r="E797" s="4"/>
      <c r="F797" s="4"/>
      <c r="G797" s="4"/>
      <c r="H797" s="4"/>
      <c r="I797" s="4"/>
      <c r="J797" s="4"/>
      <c r="K797" s="2"/>
    </row>
    <row r="798" spans="1:11" ht="12.75">
      <c r="A798" s="3"/>
      <c r="B798" s="1"/>
      <c r="C798" s="1"/>
      <c r="D798" s="1"/>
      <c r="E798" s="4"/>
      <c r="F798" s="4"/>
      <c r="G798" s="4"/>
      <c r="H798" s="4"/>
      <c r="I798" s="4"/>
      <c r="J798" s="4"/>
      <c r="K798" s="2"/>
    </row>
    <row r="799" spans="1:11" ht="12.75">
      <c r="A799" s="3"/>
      <c r="B799" s="1"/>
      <c r="C799" s="1"/>
      <c r="D799" s="1"/>
      <c r="E799" s="4"/>
      <c r="F799" s="4"/>
      <c r="G799" s="4"/>
      <c r="H799" s="4"/>
      <c r="I799" s="4"/>
      <c r="J799" s="4"/>
      <c r="K799" s="2"/>
    </row>
    <row r="800" spans="1:11" ht="12.75">
      <c r="A800" s="3"/>
      <c r="B800" s="1"/>
      <c r="C800" s="1"/>
      <c r="D800" s="1"/>
      <c r="E800" s="4"/>
      <c r="F800" s="4"/>
      <c r="G800" s="4"/>
      <c r="H800" s="4"/>
      <c r="I800" s="4"/>
      <c r="J800" s="4"/>
      <c r="K800" s="2"/>
    </row>
    <row r="801" spans="1:11" ht="12.75">
      <c r="A801" s="3"/>
      <c r="B801" s="1"/>
      <c r="C801" s="1"/>
      <c r="D801" s="1"/>
      <c r="E801" s="4"/>
      <c r="F801" s="4"/>
      <c r="G801" s="4"/>
      <c r="H801" s="4"/>
      <c r="I801" s="4"/>
      <c r="J801" s="4"/>
      <c r="K801" s="2"/>
    </row>
    <row r="802" spans="1:11" ht="12.75">
      <c r="A802" s="3"/>
      <c r="B802" s="1"/>
      <c r="C802" s="1"/>
      <c r="D802" s="1"/>
      <c r="E802" s="4"/>
      <c r="F802" s="4"/>
      <c r="G802" s="4"/>
      <c r="H802" s="4"/>
      <c r="I802" s="4"/>
      <c r="J802" s="4"/>
      <c r="K802" s="2"/>
    </row>
    <row r="803" spans="1:11" ht="12.75">
      <c r="A803" s="3"/>
      <c r="B803" s="1"/>
      <c r="C803" s="1"/>
      <c r="D803" s="1"/>
      <c r="E803" s="4"/>
      <c r="F803" s="4"/>
      <c r="G803" s="4"/>
      <c r="H803" s="4"/>
      <c r="I803" s="4"/>
      <c r="J803" s="4"/>
      <c r="K803" s="2"/>
    </row>
    <row r="804" spans="1:11" ht="12.75">
      <c r="A804" s="3"/>
      <c r="B804" s="1"/>
      <c r="C804" s="1"/>
      <c r="D804" s="1"/>
      <c r="E804" s="4"/>
      <c r="F804" s="4"/>
      <c r="G804" s="4"/>
      <c r="H804" s="4"/>
      <c r="I804" s="4"/>
      <c r="J804" s="4"/>
      <c r="K804" s="2"/>
    </row>
    <row r="805" spans="1:11" ht="12.75">
      <c r="A805" s="3"/>
      <c r="B805" s="1"/>
      <c r="C805" s="1"/>
      <c r="D805" s="1"/>
      <c r="E805" s="4"/>
      <c r="F805" s="4"/>
      <c r="G805" s="4"/>
      <c r="H805" s="4"/>
      <c r="I805" s="4"/>
      <c r="J805" s="4"/>
      <c r="K805" s="2"/>
    </row>
    <row r="806" spans="1:11" ht="12.75">
      <c r="A806" s="3"/>
      <c r="B806" s="1"/>
      <c r="C806" s="1"/>
      <c r="D806" s="1"/>
      <c r="E806" s="4"/>
      <c r="F806" s="4"/>
      <c r="G806" s="4"/>
      <c r="H806" s="4"/>
      <c r="I806" s="4"/>
      <c r="J806" s="4"/>
      <c r="K806" s="2"/>
    </row>
    <row r="807" spans="1:11" ht="12.75">
      <c r="A807" s="3"/>
      <c r="B807" s="1"/>
      <c r="C807" s="1"/>
      <c r="D807" s="1"/>
      <c r="E807" s="4"/>
      <c r="F807" s="4"/>
      <c r="G807" s="4"/>
      <c r="H807" s="4"/>
      <c r="I807" s="4"/>
      <c r="J807" s="4"/>
      <c r="K807" s="2"/>
    </row>
    <row r="808" spans="1:11" ht="12.75">
      <c r="A808" s="3"/>
      <c r="B808" s="1"/>
      <c r="C808" s="1"/>
      <c r="D808" s="1"/>
      <c r="E808" s="4"/>
      <c r="F808" s="4"/>
      <c r="G808" s="4"/>
      <c r="H808" s="4"/>
      <c r="I808" s="4"/>
      <c r="J808" s="4"/>
      <c r="K808" s="2"/>
    </row>
    <row r="809" spans="1:11" ht="12.75">
      <c r="A809" s="3"/>
      <c r="B809" s="1"/>
      <c r="C809" s="1"/>
      <c r="D809" s="1"/>
      <c r="E809" s="4"/>
      <c r="F809" s="4"/>
      <c r="G809" s="4"/>
      <c r="H809" s="4"/>
      <c r="I809" s="4"/>
      <c r="J809" s="4"/>
      <c r="K809" s="2"/>
    </row>
    <row r="810" spans="1:11" ht="12.75">
      <c r="A810" s="3"/>
      <c r="B810" s="1"/>
      <c r="C810" s="1"/>
      <c r="D810" s="1"/>
      <c r="E810" s="4"/>
      <c r="F810" s="4"/>
      <c r="G810" s="4"/>
      <c r="H810" s="4"/>
      <c r="I810" s="4"/>
      <c r="J810" s="4"/>
      <c r="K810" s="2"/>
    </row>
    <row r="811" spans="1:11" ht="12.75">
      <c r="A811" s="3"/>
      <c r="B811" s="1"/>
      <c r="C811" s="1"/>
      <c r="D811" s="1"/>
      <c r="E811" s="4"/>
      <c r="F811" s="4"/>
      <c r="G811" s="4"/>
      <c r="H811" s="4"/>
      <c r="I811" s="4"/>
      <c r="J811" s="4"/>
      <c r="K811" s="2"/>
    </row>
    <row r="812" spans="1:11" ht="12.75">
      <c r="A812" s="3"/>
      <c r="B812" s="1"/>
      <c r="C812" s="1"/>
      <c r="D812" s="1"/>
      <c r="E812" s="4"/>
      <c r="F812" s="4"/>
      <c r="G812" s="4"/>
      <c r="H812" s="4"/>
      <c r="I812" s="4"/>
      <c r="J812" s="4"/>
      <c r="K812" s="2"/>
    </row>
    <row r="813" spans="1:11" ht="12.75">
      <c r="A813" s="3"/>
      <c r="B813" s="1"/>
      <c r="C813" s="1"/>
      <c r="D813" s="1"/>
      <c r="E813" s="4"/>
      <c r="F813" s="4"/>
      <c r="G813" s="4"/>
      <c r="H813" s="4"/>
      <c r="I813" s="4"/>
      <c r="J813" s="4"/>
      <c r="K813" s="2"/>
    </row>
    <row r="814" spans="1:11" ht="12.75">
      <c r="A814" s="3"/>
      <c r="B814" s="1"/>
      <c r="C814" s="1"/>
      <c r="D814" s="1"/>
      <c r="E814" s="4"/>
      <c r="F814" s="4"/>
      <c r="G814" s="4"/>
      <c r="H814" s="4"/>
      <c r="I814" s="4"/>
      <c r="J814" s="4"/>
      <c r="K814" s="2"/>
    </row>
    <row r="815" spans="1:11" ht="12.75">
      <c r="A815" s="3"/>
      <c r="B815" s="1"/>
      <c r="C815" s="1"/>
      <c r="D815" s="1"/>
      <c r="E815" s="4"/>
      <c r="F815" s="4"/>
      <c r="G815" s="4"/>
      <c r="H815" s="4"/>
      <c r="I815" s="4"/>
      <c r="J815" s="4"/>
      <c r="K815" s="2"/>
    </row>
    <row r="816" spans="1:11" ht="12.75">
      <c r="A816" s="3"/>
      <c r="B816" s="1"/>
      <c r="C816" s="1"/>
      <c r="D816" s="1"/>
      <c r="E816" s="4"/>
      <c r="F816" s="4"/>
      <c r="G816" s="4"/>
      <c r="H816" s="4"/>
      <c r="I816" s="4"/>
      <c r="J816" s="4"/>
      <c r="K816" s="2"/>
    </row>
    <row r="817" spans="1:11" ht="12.75">
      <c r="A817" s="3"/>
      <c r="B817" s="1"/>
      <c r="C817" s="1"/>
      <c r="D817" s="1"/>
      <c r="E817" s="4"/>
      <c r="F817" s="4"/>
      <c r="G817" s="4"/>
      <c r="H817" s="4"/>
      <c r="I817" s="4"/>
      <c r="J817" s="4"/>
      <c r="K817" s="2"/>
    </row>
    <row r="818" spans="1:11" ht="12.75">
      <c r="A818" s="3"/>
      <c r="B818" s="1"/>
      <c r="C818" s="1"/>
      <c r="D818" s="1"/>
      <c r="E818" s="4"/>
      <c r="F818" s="4"/>
      <c r="G818" s="4"/>
      <c r="H818" s="4"/>
      <c r="I818" s="4"/>
      <c r="J818" s="4"/>
      <c r="K818" s="2"/>
    </row>
    <row r="819" spans="1:11" ht="12.75">
      <c r="A819" s="3"/>
      <c r="B819" s="1"/>
      <c r="C819" s="1"/>
      <c r="D819" s="1"/>
      <c r="E819" s="4"/>
      <c r="F819" s="4"/>
      <c r="G819" s="4"/>
      <c r="H819" s="4"/>
      <c r="I819" s="4"/>
      <c r="J819" s="4"/>
      <c r="K819" s="2"/>
    </row>
    <row r="820" spans="1:11" ht="12.75">
      <c r="A820" s="3"/>
      <c r="B820" s="1"/>
      <c r="C820" s="1"/>
      <c r="D820" s="1"/>
      <c r="E820" s="4"/>
      <c r="F820" s="4"/>
      <c r="G820" s="4"/>
      <c r="H820" s="4"/>
      <c r="I820" s="4"/>
      <c r="J820" s="4"/>
      <c r="K820" s="2"/>
    </row>
    <row r="821" spans="1:11" ht="12.75">
      <c r="A821" s="3"/>
      <c r="B821" s="1"/>
      <c r="C821" s="1"/>
      <c r="D821" s="1"/>
      <c r="E821" s="4"/>
      <c r="F821" s="4"/>
      <c r="G821" s="4"/>
      <c r="H821" s="4"/>
      <c r="I821" s="4"/>
      <c r="J821" s="4"/>
      <c r="K821" s="2"/>
    </row>
    <row r="822" spans="1:11" ht="12.75">
      <c r="A822" s="3"/>
      <c r="B822" s="1"/>
      <c r="C822" s="1"/>
      <c r="D822" s="1"/>
      <c r="E822" s="4"/>
      <c r="F822" s="4"/>
      <c r="G822" s="4"/>
      <c r="H822" s="4"/>
      <c r="I822" s="4"/>
      <c r="J822" s="4"/>
      <c r="K822" s="2"/>
    </row>
    <row r="823" spans="1:11" ht="12.75">
      <c r="A823" s="3"/>
      <c r="B823" s="1"/>
      <c r="C823" s="1"/>
      <c r="D823" s="1"/>
      <c r="E823" s="4"/>
      <c r="F823" s="4"/>
      <c r="G823" s="4"/>
      <c r="H823" s="4"/>
      <c r="I823" s="4"/>
      <c r="J823" s="4"/>
      <c r="K823" s="2"/>
    </row>
    <row r="824" spans="1:11" ht="12.75">
      <c r="A824" s="3"/>
      <c r="B824" s="1"/>
      <c r="C824" s="1"/>
      <c r="D824" s="1"/>
      <c r="E824" s="4"/>
      <c r="F824" s="4"/>
      <c r="G824" s="4"/>
      <c r="H824" s="4"/>
      <c r="I824" s="4"/>
      <c r="J824" s="4"/>
      <c r="K824" s="2"/>
    </row>
    <row r="825" spans="1:11" ht="12.75">
      <c r="A825" s="3"/>
      <c r="B825" s="1"/>
      <c r="C825" s="1"/>
      <c r="D825" s="1"/>
      <c r="E825" s="4"/>
      <c r="F825" s="4"/>
      <c r="G825" s="4"/>
      <c r="H825" s="4"/>
      <c r="I825" s="4"/>
      <c r="J825" s="4"/>
      <c r="K825" s="2"/>
    </row>
    <row r="826" spans="1:11" ht="12.75">
      <c r="A826" s="3"/>
      <c r="B826" s="1"/>
      <c r="C826" s="1"/>
      <c r="D826" s="1"/>
      <c r="E826" s="4"/>
      <c r="F826" s="4"/>
      <c r="G826" s="4"/>
      <c r="H826" s="4"/>
      <c r="I826" s="4"/>
      <c r="J826" s="4"/>
      <c r="K826" s="2"/>
    </row>
    <row r="827" spans="1:11" ht="12.75">
      <c r="A827" s="3"/>
      <c r="B827" s="1"/>
      <c r="C827" s="1"/>
      <c r="D827" s="1"/>
      <c r="E827" s="4"/>
      <c r="F827" s="4"/>
      <c r="G827" s="4"/>
      <c r="H827" s="4"/>
      <c r="I827" s="4"/>
      <c r="J827" s="4"/>
      <c r="K827" s="2"/>
    </row>
    <row r="828" spans="1:11" ht="12.75">
      <c r="A828" s="3"/>
      <c r="B828" s="1"/>
      <c r="C828" s="1"/>
      <c r="D828" s="1"/>
      <c r="E828" s="4"/>
      <c r="F828" s="4"/>
      <c r="G828" s="4"/>
      <c r="H828" s="4"/>
      <c r="I828" s="4"/>
      <c r="J828" s="4"/>
      <c r="K828" s="2"/>
    </row>
    <row r="829" spans="1:11" ht="12.75">
      <c r="A829" s="3"/>
      <c r="B829" s="1"/>
      <c r="C829" s="1"/>
      <c r="D829" s="1"/>
      <c r="E829" s="4"/>
      <c r="F829" s="4"/>
      <c r="G829" s="4"/>
      <c r="H829" s="4"/>
      <c r="I829" s="4"/>
      <c r="J829" s="4"/>
      <c r="K829" s="2"/>
    </row>
    <row r="830" spans="1:11" ht="12.75">
      <c r="A830" s="3"/>
      <c r="B830" s="1"/>
      <c r="C830" s="1"/>
      <c r="D830" s="1"/>
      <c r="E830" s="4"/>
      <c r="F830" s="4"/>
      <c r="G830" s="4"/>
      <c r="H830" s="4"/>
      <c r="I830" s="4"/>
      <c r="J830" s="4"/>
      <c r="K830" s="2"/>
    </row>
    <row r="831" spans="1:11" ht="12.75">
      <c r="A831" s="3"/>
      <c r="B831" s="1"/>
      <c r="C831" s="1"/>
      <c r="D831" s="1"/>
      <c r="E831" s="4"/>
      <c r="F831" s="4"/>
      <c r="G831" s="4"/>
      <c r="H831" s="4"/>
      <c r="I831" s="4"/>
      <c r="J831" s="4"/>
      <c r="K831" s="2"/>
    </row>
    <row r="832" spans="1:11" ht="12.75">
      <c r="A832" s="3"/>
      <c r="B832" s="1"/>
      <c r="C832" s="1"/>
      <c r="D832" s="1"/>
      <c r="E832" s="4"/>
      <c r="F832" s="4"/>
      <c r="G832" s="4"/>
      <c r="H832" s="4"/>
      <c r="I832" s="4"/>
      <c r="J832" s="4"/>
      <c r="K832" s="2"/>
    </row>
    <row r="833" spans="1:11" ht="12.75">
      <c r="A833" s="3"/>
      <c r="B833" s="1"/>
      <c r="C833" s="1"/>
      <c r="D833" s="1"/>
      <c r="E833" s="4"/>
      <c r="F833" s="4"/>
      <c r="G833" s="4"/>
      <c r="H833" s="4"/>
      <c r="I833" s="4"/>
      <c r="J833" s="4"/>
      <c r="K833" s="2"/>
    </row>
    <row r="834" spans="1:11" ht="12.75">
      <c r="A834" s="3"/>
      <c r="B834" s="1"/>
      <c r="C834" s="1"/>
      <c r="D834" s="1"/>
      <c r="E834" s="4"/>
      <c r="F834" s="4"/>
      <c r="G834" s="4"/>
      <c r="H834" s="4"/>
      <c r="I834" s="4"/>
      <c r="J834" s="4"/>
      <c r="K834" s="2"/>
    </row>
    <row r="835" spans="1:11" ht="12.75">
      <c r="A835" s="3"/>
      <c r="B835" s="1"/>
      <c r="C835" s="1"/>
      <c r="D835" s="1"/>
      <c r="E835" s="4"/>
      <c r="F835" s="4"/>
      <c r="G835" s="4"/>
      <c r="H835" s="4"/>
      <c r="I835" s="4"/>
      <c r="J835" s="4"/>
      <c r="K835" s="2"/>
    </row>
    <row r="836" spans="1:11" ht="12.75">
      <c r="A836" s="3"/>
      <c r="B836" s="1"/>
      <c r="C836" s="1"/>
      <c r="D836" s="1"/>
      <c r="E836" s="4"/>
      <c r="F836" s="4"/>
      <c r="G836" s="4"/>
      <c r="H836" s="4"/>
      <c r="I836" s="4"/>
      <c r="J836" s="4"/>
      <c r="K836" s="2"/>
    </row>
    <row r="837" spans="1:11" ht="12.75">
      <c r="A837" s="3"/>
      <c r="B837" s="1"/>
      <c r="C837" s="1"/>
      <c r="D837" s="1"/>
      <c r="E837" s="4"/>
      <c r="F837" s="4"/>
      <c r="G837" s="4"/>
      <c r="H837" s="4"/>
      <c r="I837" s="4"/>
      <c r="J837" s="4"/>
      <c r="K837" s="2"/>
    </row>
    <row r="838" spans="1:11" ht="12.75">
      <c r="A838" s="3"/>
      <c r="B838" s="1"/>
      <c r="C838" s="1"/>
      <c r="D838" s="1"/>
      <c r="E838" s="4"/>
      <c r="F838" s="4"/>
      <c r="G838" s="4"/>
      <c r="H838" s="4"/>
      <c r="I838" s="4"/>
      <c r="J838" s="4"/>
      <c r="K838" s="2"/>
    </row>
    <row r="839" spans="1:11" ht="12.75">
      <c r="A839" s="3"/>
      <c r="B839" s="1"/>
      <c r="C839" s="1"/>
      <c r="D839" s="1"/>
      <c r="E839" s="4"/>
      <c r="F839" s="4"/>
      <c r="G839" s="4"/>
      <c r="H839" s="4"/>
      <c r="I839" s="4"/>
      <c r="J839" s="4"/>
      <c r="K839" s="2"/>
    </row>
    <row r="840" spans="1:11" ht="12.75">
      <c r="A840" s="3"/>
      <c r="B840" s="1"/>
      <c r="C840" s="1"/>
      <c r="D840" s="1"/>
      <c r="E840" s="4"/>
      <c r="F840" s="4"/>
      <c r="G840" s="4"/>
      <c r="H840" s="4"/>
      <c r="I840" s="4"/>
      <c r="J840" s="4"/>
      <c r="K840" s="2"/>
    </row>
    <row r="841" spans="1:11" ht="12.75">
      <c r="A841" s="3"/>
      <c r="B841" s="1"/>
      <c r="C841" s="1"/>
      <c r="D841" s="1"/>
      <c r="E841" s="4"/>
      <c r="F841" s="4"/>
      <c r="G841" s="4"/>
      <c r="H841" s="4"/>
      <c r="I841" s="4"/>
      <c r="J841" s="4"/>
      <c r="K841" s="2"/>
    </row>
    <row r="842" spans="1:11" ht="12.75">
      <c r="A842" s="3"/>
      <c r="B842" s="1"/>
      <c r="C842" s="1"/>
      <c r="D842" s="1"/>
      <c r="E842" s="4"/>
      <c r="F842" s="4"/>
      <c r="G842" s="4"/>
      <c r="H842" s="4"/>
      <c r="I842" s="4"/>
      <c r="J842" s="4"/>
      <c r="K842" s="2"/>
    </row>
    <row r="843" spans="1:11" ht="12.75">
      <c r="A843" s="3"/>
      <c r="B843" s="1"/>
      <c r="C843" s="1"/>
      <c r="D843" s="1"/>
      <c r="E843" s="4"/>
      <c r="F843" s="4"/>
      <c r="G843" s="4"/>
      <c r="H843" s="4"/>
      <c r="I843" s="4"/>
      <c r="J843" s="4"/>
      <c r="K843" s="2"/>
    </row>
    <row r="844" spans="1:11" ht="12.75">
      <c r="A844" s="3"/>
      <c r="B844" s="1"/>
      <c r="C844" s="1"/>
      <c r="D844" s="1"/>
      <c r="E844" s="4"/>
      <c r="F844" s="4"/>
      <c r="G844" s="4"/>
      <c r="H844" s="4"/>
      <c r="I844" s="4"/>
      <c r="J844" s="4"/>
      <c r="K844" s="2"/>
    </row>
    <row r="845" spans="1:11" ht="12.75">
      <c r="A845" s="3"/>
      <c r="B845" s="1"/>
      <c r="C845" s="1"/>
      <c r="D845" s="1"/>
      <c r="E845" s="4"/>
      <c r="F845" s="4"/>
      <c r="G845" s="4"/>
      <c r="H845" s="4"/>
      <c r="I845" s="4"/>
      <c r="J845" s="4"/>
      <c r="K845" s="2"/>
    </row>
    <row r="846" spans="1:11" ht="12.75">
      <c r="A846" s="3"/>
      <c r="B846" s="1"/>
      <c r="C846" s="1"/>
      <c r="D846" s="1"/>
      <c r="E846" s="4"/>
      <c r="F846" s="4"/>
      <c r="G846" s="4"/>
      <c r="H846" s="4"/>
      <c r="I846" s="4"/>
      <c r="J846" s="4"/>
      <c r="K846" s="2"/>
    </row>
    <row r="847" spans="1:11" ht="12.75">
      <c r="A847" s="3"/>
      <c r="B847" s="1"/>
      <c r="C847" s="1"/>
      <c r="D847" s="1"/>
      <c r="E847" s="4"/>
      <c r="F847" s="4"/>
      <c r="G847" s="4"/>
      <c r="H847" s="4"/>
      <c r="I847" s="4"/>
      <c r="J847" s="4"/>
      <c r="K847" s="2"/>
    </row>
    <row r="848" spans="1:11" ht="12.75">
      <c r="A848" s="3"/>
      <c r="B848" s="1"/>
      <c r="C848" s="1"/>
      <c r="D848" s="1"/>
      <c r="E848" s="4"/>
      <c r="F848" s="4"/>
      <c r="G848" s="4"/>
      <c r="H848" s="4"/>
      <c r="I848" s="4"/>
      <c r="J848" s="4"/>
      <c r="K848" s="2"/>
    </row>
    <row r="849" spans="1:11" ht="12.75">
      <c r="A849" s="3"/>
      <c r="B849" s="1"/>
      <c r="C849" s="1"/>
      <c r="D849" s="1"/>
      <c r="E849" s="4"/>
      <c r="F849" s="4"/>
      <c r="G849" s="4"/>
      <c r="H849" s="4"/>
      <c r="I849" s="4"/>
      <c r="J849" s="4"/>
      <c r="K849" s="2"/>
    </row>
    <row r="850" spans="1:11" ht="12.75">
      <c r="A850" s="3"/>
      <c r="B850" s="1"/>
      <c r="C850" s="1"/>
      <c r="D850" s="1"/>
      <c r="E850" s="4"/>
      <c r="F850" s="4"/>
      <c r="G850" s="4"/>
      <c r="H850" s="4"/>
      <c r="I850" s="4"/>
      <c r="J850" s="4"/>
      <c r="K850" s="2"/>
    </row>
    <row r="851" spans="1:11" ht="12.75">
      <c r="A851" s="3"/>
      <c r="B851" s="1"/>
      <c r="C851" s="1"/>
      <c r="D851" s="1"/>
      <c r="E851" s="4"/>
      <c r="F851" s="4"/>
      <c r="G851" s="4"/>
      <c r="H851" s="4"/>
      <c r="I851" s="4"/>
      <c r="J851" s="4"/>
      <c r="K851" s="2"/>
    </row>
    <row r="852" spans="1:11" ht="12.75">
      <c r="A852" s="3"/>
      <c r="B852" s="1"/>
      <c r="C852" s="1"/>
      <c r="D852" s="1"/>
      <c r="E852" s="4"/>
      <c r="F852" s="4"/>
      <c r="G852" s="4"/>
      <c r="H852" s="4"/>
      <c r="I852" s="4"/>
      <c r="J852" s="4"/>
      <c r="K852" s="2"/>
    </row>
    <row r="853" spans="1:11" ht="12.75">
      <c r="A853" s="3"/>
      <c r="B853" s="1"/>
      <c r="C853" s="1"/>
      <c r="D853" s="1"/>
      <c r="E853" s="4"/>
      <c r="F853" s="4"/>
      <c r="G853" s="4"/>
      <c r="H853" s="4"/>
      <c r="I853" s="4"/>
      <c r="J853" s="4"/>
      <c r="K853" s="2"/>
    </row>
    <row r="854" spans="1:11" ht="12.75">
      <c r="A854" s="3"/>
      <c r="B854" s="1"/>
      <c r="C854" s="1"/>
      <c r="D854" s="1"/>
      <c r="E854" s="4"/>
      <c r="F854" s="4"/>
      <c r="G854" s="4"/>
      <c r="H854" s="4"/>
      <c r="I854" s="4"/>
      <c r="J854" s="4"/>
      <c r="K854" s="2"/>
    </row>
    <row r="855" spans="1:11" ht="12.75">
      <c r="A855" s="3"/>
      <c r="B855" s="1"/>
      <c r="C855" s="1"/>
      <c r="D855" s="1"/>
      <c r="E855" s="4"/>
      <c r="F855" s="4"/>
      <c r="G855" s="4"/>
      <c r="H855" s="4"/>
      <c r="I855" s="4"/>
      <c r="J855" s="4"/>
      <c r="K855" s="2"/>
    </row>
    <row r="856" spans="1:11" ht="12.75">
      <c r="A856" s="3"/>
      <c r="B856" s="1"/>
      <c r="C856" s="1"/>
      <c r="D856" s="1"/>
      <c r="E856" s="4"/>
      <c r="F856" s="4"/>
      <c r="G856" s="4"/>
      <c r="H856" s="4"/>
      <c r="I856" s="4"/>
      <c r="J856" s="4"/>
      <c r="K856" s="2"/>
    </row>
    <row r="857" spans="1:11" ht="12.75">
      <c r="A857" s="3"/>
      <c r="B857" s="1"/>
      <c r="C857" s="1"/>
      <c r="D857" s="1"/>
      <c r="E857" s="4"/>
      <c r="F857" s="4"/>
      <c r="G857" s="4"/>
      <c r="H857" s="4"/>
      <c r="I857" s="4"/>
      <c r="J857" s="4"/>
      <c r="K857" s="2"/>
    </row>
    <row r="858" spans="1:11" ht="12.75">
      <c r="A858" s="3"/>
      <c r="B858" s="1"/>
      <c r="C858" s="1"/>
      <c r="D858" s="1"/>
      <c r="E858" s="4"/>
      <c r="F858" s="4"/>
      <c r="G858" s="4"/>
      <c r="H858" s="4"/>
      <c r="I858" s="4"/>
      <c r="J858" s="4"/>
      <c r="K858" s="2"/>
    </row>
    <row r="859" spans="1:11" ht="12.75">
      <c r="A859" s="3"/>
      <c r="B859" s="1"/>
      <c r="C859" s="1"/>
      <c r="D859" s="1"/>
      <c r="E859" s="4"/>
      <c r="F859" s="4"/>
      <c r="G859" s="4"/>
      <c r="H859" s="4"/>
      <c r="I859" s="4"/>
      <c r="J859" s="4"/>
      <c r="K859" s="2"/>
    </row>
    <row r="860" spans="1:11" ht="12.75">
      <c r="A860" s="3"/>
      <c r="B860" s="1"/>
      <c r="C860" s="1"/>
      <c r="D860" s="1"/>
      <c r="E860" s="4"/>
      <c r="F860" s="4"/>
      <c r="G860" s="4"/>
      <c r="H860" s="4"/>
      <c r="I860" s="4"/>
      <c r="J860" s="4"/>
      <c r="K860" s="2"/>
    </row>
    <row r="861" spans="1:11" ht="12.75">
      <c r="A861" s="3"/>
      <c r="B861" s="1"/>
      <c r="C861" s="1"/>
      <c r="D861" s="1"/>
      <c r="E861" s="4"/>
      <c r="F861" s="4"/>
      <c r="G861" s="4"/>
      <c r="H861" s="4"/>
      <c r="I861" s="4"/>
      <c r="J861" s="4"/>
      <c r="K861" s="2"/>
    </row>
    <row r="862" spans="1:11" ht="12.75">
      <c r="A862" s="3"/>
      <c r="B862" s="1"/>
      <c r="C862" s="1"/>
      <c r="D862" s="1"/>
      <c r="E862" s="4"/>
      <c r="F862" s="4"/>
      <c r="G862" s="4"/>
      <c r="H862" s="4"/>
      <c r="I862" s="4"/>
      <c r="J862" s="4"/>
      <c r="K862" s="2"/>
    </row>
    <row r="863" spans="1:11" ht="12.75">
      <c r="A863" s="3"/>
      <c r="B863" s="1"/>
      <c r="C863" s="1"/>
      <c r="D863" s="1"/>
      <c r="E863" s="4"/>
      <c r="F863" s="4"/>
      <c r="G863" s="4"/>
      <c r="H863" s="4"/>
      <c r="I863" s="4"/>
      <c r="J863" s="4"/>
      <c r="K863" s="2"/>
    </row>
    <row r="864" spans="1:11" ht="12.75">
      <c r="A864" s="3"/>
      <c r="B864" s="1"/>
      <c r="C864" s="1"/>
      <c r="D864" s="1"/>
      <c r="E864" s="4"/>
      <c r="F864" s="4"/>
      <c r="G864" s="4"/>
      <c r="H864" s="4"/>
      <c r="I864" s="4"/>
      <c r="J864" s="4"/>
      <c r="K864" s="2"/>
    </row>
    <row r="865" spans="1:11" ht="12.75">
      <c r="A865" s="3"/>
      <c r="B865" s="1"/>
      <c r="C865" s="1"/>
      <c r="D865" s="1"/>
      <c r="E865" s="4"/>
      <c r="F865" s="4"/>
      <c r="G865" s="4"/>
      <c r="H865" s="4"/>
      <c r="I865" s="4"/>
      <c r="J865" s="4"/>
      <c r="K865" s="2"/>
    </row>
    <row r="866" spans="1:11" ht="12.75">
      <c r="A866" s="3"/>
      <c r="B866" s="1"/>
      <c r="C866" s="1"/>
      <c r="D866" s="1"/>
      <c r="E866" s="4"/>
      <c r="F866" s="4"/>
      <c r="G866" s="4"/>
      <c r="H866" s="4"/>
      <c r="I866" s="4"/>
      <c r="J866" s="4"/>
      <c r="K866" s="2"/>
    </row>
    <row r="867" spans="1:11" ht="12.75">
      <c r="A867" s="3"/>
      <c r="B867" s="1"/>
      <c r="C867" s="1"/>
      <c r="D867" s="1"/>
      <c r="E867" s="4"/>
      <c r="F867" s="4"/>
      <c r="G867" s="4"/>
      <c r="H867" s="4"/>
      <c r="I867" s="4"/>
      <c r="J867" s="4"/>
      <c r="K867" s="2"/>
    </row>
    <row r="868" spans="1:11" ht="12.75">
      <c r="A868" s="3"/>
      <c r="B868" s="1"/>
      <c r="C868" s="1"/>
      <c r="D868" s="1"/>
      <c r="E868" s="4"/>
      <c r="F868" s="4"/>
      <c r="G868" s="4"/>
      <c r="H868" s="4"/>
      <c r="I868" s="4"/>
      <c r="J868" s="4"/>
      <c r="K868" s="2"/>
    </row>
    <row r="869" spans="1:11" ht="12.75">
      <c r="A869" s="3"/>
      <c r="B869" s="1"/>
      <c r="C869" s="1"/>
      <c r="D869" s="1"/>
      <c r="E869" s="4"/>
      <c r="F869" s="4"/>
      <c r="G869" s="4"/>
      <c r="H869" s="4"/>
      <c r="I869" s="4"/>
      <c r="J869" s="4"/>
      <c r="K869" s="2"/>
    </row>
    <row r="870" spans="1:11" ht="12.75">
      <c r="A870" s="3"/>
      <c r="B870" s="1"/>
      <c r="C870" s="1"/>
      <c r="D870" s="1"/>
      <c r="E870" s="4"/>
      <c r="F870" s="4"/>
      <c r="G870" s="4"/>
      <c r="H870" s="4"/>
      <c r="I870" s="4"/>
      <c r="J870" s="4"/>
      <c r="K870" s="2"/>
    </row>
    <row r="871" spans="1:11" ht="12.75">
      <c r="A871" s="3"/>
      <c r="B871" s="1"/>
      <c r="C871" s="1"/>
      <c r="D871" s="1"/>
      <c r="E871" s="4"/>
      <c r="F871" s="4"/>
      <c r="G871" s="4"/>
      <c r="H871" s="4"/>
      <c r="I871" s="4"/>
      <c r="J871" s="4"/>
      <c r="K871" s="2"/>
    </row>
    <row r="872" spans="1:11" ht="12.75">
      <c r="A872" s="3"/>
      <c r="B872" s="1"/>
      <c r="C872" s="1"/>
      <c r="D872" s="1"/>
      <c r="E872" s="4"/>
      <c r="F872" s="4"/>
      <c r="G872" s="4"/>
      <c r="H872" s="4"/>
      <c r="I872" s="4"/>
      <c r="J872" s="4"/>
      <c r="K872" s="2"/>
    </row>
    <row r="873" spans="1:11" ht="12.75">
      <c r="A873" s="3"/>
      <c r="B873" s="1"/>
      <c r="C873" s="1"/>
      <c r="D873" s="1"/>
      <c r="E873" s="4"/>
      <c r="F873" s="4"/>
      <c r="G873" s="4"/>
      <c r="H873" s="4"/>
      <c r="I873" s="4"/>
      <c r="J873" s="4"/>
      <c r="K873" s="2"/>
    </row>
    <row r="874" spans="1:11" ht="12.75">
      <c r="A874" s="3"/>
      <c r="B874" s="1"/>
      <c r="C874" s="1"/>
      <c r="D874" s="1"/>
      <c r="E874" s="4"/>
      <c r="F874" s="4"/>
      <c r="G874" s="4"/>
      <c r="H874" s="4"/>
      <c r="I874" s="4"/>
      <c r="J874" s="4"/>
      <c r="K874" s="2"/>
    </row>
    <row r="875" spans="1:11" ht="12.75">
      <c r="A875" s="3"/>
      <c r="B875" s="1"/>
      <c r="C875" s="1"/>
      <c r="D875" s="1"/>
      <c r="E875" s="4"/>
      <c r="F875" s="4"/>
      <c r="G875" s="4"/>
      <c r="H875" s="4"/>
      <c r="I875" s="4"/>
      <c r="J875" s="4"/>
      <c r="K875" s="2"/>
    </row>
    <row r="876" spans="1:11" ht="12.75">
      <c r="A876" s="3"/>
      <c r="B876" s="1"/>
      <c r="C876" s="1"/>
      <c r="D876" s="1"/>
      <c r="E876" s="4"/>
      <c r="F876" s="4"/>
      <c r="G876" s="4"/>
      <c r="H876" s="4"/>
      <c r="I876" s="4"/>
      <c r="J876" s="4"/>
      <c r="K876" s="2"/>
    </row>
    <row r="877" spans="1:11" ht="12.75">
      <c r="A877" s="3"/>
      <c r="B877" s="1"/>
      <c r="C877" s="1"/>
      <c r="D877" s="1"/>
      <c r="E877" s="4"/>
      <c r="F877" s="4"/>
      <c r="G877" s="4"/>
      <c r="H877" s="4"/>
      <c r="I877" s="4"/>
      <c r="J877" s="4"/>
      <c r="K877" s="2"/>
    </row>
    <row r="878" spans="1:11" ht="12.75">
      <c r="A878" s="3"/>
      <c r="B878" s="1"/>
      <c r="C878" s="1"/>
      <c r="D878" s="1"/>
      <c r="E878" s="4"/>
      <c r="F878" s="4"/>
      <c r="G878" s="4"/>
      <c r="H878" s="4"/>
      <c r="I878" s="4"/>
      <c r="J878" s="4"/>
      <c r="K878" s="2"/>
    </row>
    <row r="879" spans="1:11" ht="12.75">
      <c r="A879" s="3"/>
      <c r="B879" s="1"/>
      <c r="C879" s="1"/>
      <c r="D879" s="1"/>
      <c r="E879" s="4"/>
      <c r="F879" s="4"/>
      <c r="G879" s="4"/>
      <c r="H879" s="4"/>
      <c r="I879" s="4"/>
      <c r="J879" s="4"/>
      <c r="K879" s="2"/>
    </row>
    <row r="880" spans="1:11" ht="12.75">
      <c r="A880" s="3"/>
      <c r="B880" s="1"/>
      <c r="C880" s="1"/>
      <c r="D880" s="1"/>
      <c r="E880" s="4"/>
      <c r="F880" s="4"/>
      <c r="G880" s="4"/>
      <c r="H880" s="4"/>
      <c r="I880" s="4"/>
      <c r="J880" s="4"/>
      <c r="K880" s="2"/>
    </row>
    <row r="881" spans="1:11" ht="12.75">
      <c r="A881" s="3"/>
      <c r="B881" s="1"/>
      <c r="C881" s="1"/>
      <c r="D881" s="1"/>
      <c r="E881" s="4"/>
      <c r="F881" s="4"/>
      <c r="G881" s="4"/>
      <c r="H881" s="4"/>
      <c r="I881" s="4"/>
      <c r="J881" s="4"/>
      <c r="K881" s="2"/>
    </row>
    <row r="882" spans="1:11" ht="12.75">
      <c r="A882" s="3"/>
      <c r="B882" s="1"/>
      <c r="C882" s="1"/>
      <c r="D882" s="1"/>
      <c r="E882" s="4"/>
      <c r="F882" s="4"/>
      <c r="G882" s="4"/>
      <c r="H882" s="4"/>
      <c r="I882" s="4"/>
      <c r="J882" s="4"/>
      <c r="K882" s="2"/>
    </row>
    <row r="883" spans="1:11" ht="12.75">
      <c r="A883" s="3"/>
      <c r="B883" s="1"/>
      <c r="C883" s="1"/>
      <c r="D883" s="1"/>
      <c r="E883" s="4"/>
      <c r="F883" s="4"/>
      <c r="G883" s="4"/>
      <c r="H883" s="4"/>
      <c r="I883" s="4"/>
      <c r="J883" s="4"/>
      <c r="K883" s="2"/>
    </row>
    <row r="884" spans="1:11" ht="12.75">
      <c r="A884" s="3"/>
      <c r="B884" s="1"/>
      <c r="C884" s="1"/>
      <c r="D884" s="1"/>
      <c r="E884" s="4"/>
      <c r="F884" s="4"/>
      <c r="G884" s="4"/>
      <c r="H884" s="4"/>
      <c r="I884" s="4"/>
      <c r="J884" s="4"/>
      <c r="K884" s="2"/>
    </row>
    <row r="885" spans="1:11" ht="12.75">
      <c r="A885" s="3"/>
      <c r="B885" s="1"/>
      <c r="C885" s="1"/>
      <c r="D885" s="1"/>
      <c r="E885" s="4"/>
      <c r="F885" s="4"/>
      <c r="G885" s="4"/>
      <c r="H885" s="4"/>
      <c r="I885" s="4"/>
      <c r="J885" s="4"/>
      <c r="K885" s="2"/>
    </row>
    <row r="886" spans="1:11" ht="12.75">
      <c r="A886" s="3"/>
      <c r="B886" s="1"/>
      <c r="C886" s="1"/>
      <c r="D886" s="1"/>
      <c r="E886" s="4"/>
      <c r="F886" s="4"/>
      <c r="G886" s="4"/>
      <c r="H886" s="4"/>
      <c r="I886" s="4"/>
      <c r="J886" s="4"/>
      <c r="K886" s="2"/>
    </row>
    <row r="887" spans="1:11" ht="12.75">
      <c r="A887" s="3"/>
      <c r="B887" s="1"/>
      <c r="C887" s="1"/>
      <c r="D887" s="1"/>
      <c r="E887" s="4"/>
      <c r="F887" s="4"/>
      <c r="G887" s="4"/>
      <c r="H887" s="4"/>
      <c r="I887" s="4"/>
      <c r="J887" s="4"/>
      <c r="K887" s="2"/>
    </row>
    <row r="888" spans="1:11" ht="12.75">
      <c r="A888" s="3"/>
      <c r="B888" s="1"/>
      <c r="C888" s="1"/>
      <c r="D888" s="1"/>
      <c r="E888" s="4"/>
      <c r="F888" s="4"/>
      <c r="G888" s="4"/>
      <c r="H888" s="4"/>
      <c r="I888" s="4"/>
      <c r="J888" s="4"/>
      <c r="K888" s="2"/>
    </row>
    <row r="889" spans="1:11" ht="12.75">
      <c r="A889" s="3"/>
      <c r="B889" s="1"/>
      <c r="C889" s="1"/>
      <c r="D889" s="1"/>
      <c r="E889" s="4"/>
      <c r="F889" s="4"/>
      <c r="G889" s="4"/>
      <c r="H889" s="4"/>
      <c r="I889" s="4"/>
      <c r="J889" s="4"/>
      <c r="K889" s="2"/>
    </row>
    <row r="890" spans="1:11" ht="12.75">
      <c r="A890" s="3"/>
      <c r="B890" s="1"/>
      <c r="C890" s="1"/>
      <c r="D890" s="1"/>
      <c r="E890" s="4"/>
      <c r="F890" s="4"/>
      <c r="G890" s="4"/>
      <c r="H890" s="4"/>
      <c r="I890" s="4"/>
      <c r="J890" s="4"/>
      <c r="K890" s="2"/>
    </row>
    <row r="891" spans="1:11" ht="12.75">
      <c r="A891" s="3"/>
      <c r="B891" s="1"/>
      <c r="C891" s="1"/>
      <c r="D891" s="1"/>
      <c r="E891" s="4"/>
      <c r="F891" s="4"/>
      <c r="G891" s="4"/>
      <c r="H891" s="4"/>
      <c r="I891" s="4"/>
      <c r="J891" s="4"/>
      <c r="K891" s="2"/>
    </row>
    <row r="892" spans="1:11" ht="12.75">
      <c r="A892" s="3"/>
      <c r="B892" s="1"/>
      <c r="C892" s="1"/>
      <c r="D892" s="1"/>
      <c r="E892" s="4"/>
      <c r="F892" s="4"/>
      <c r="G892" s="4"/>
      <c r="H892" s="4"/>
      <c r="I892" s="4"/>
      <c r="J892" s="4"/>
      <c r="K892" s="2"/>
    </row>
    <row r="893" spans="1:11" ht="12.75">
      <c r="A893" s="3"/>
      <c r="B893" s="1"/>
      <c r="C893" s="1"/>
      <c r="D893" s="1"/>
      <c r="E893" s="4"/>
      <c r="F893" s="4"/>
      <c r="G893" s="4"/>
      <c r="H893" s="4"/>
      <c r="I893" s="4"/>
      <c r="J893" s="4"/>
      <c r="K893" s="2"/>
    </row>
    <row r="894" spans="1:11" ht="12.75">
      <c r="A894" s="3"/>
      <c r="B894" s="1"/>
      <c r="C894" s="1"/>
      <c r="D894" s="1"/>
      <c r="E894" s="4"/>
      <c r="F894" s="4"/>
      <c r="G894" s="4"/>
      <c r="H894" s="4"/>
      <c r="I894" s="4"/>
      <c r="J894" s="4"/>
      <c r="K894" s="2"/>
    </row>
    <row r="895" spans="1:11" ht="12.75">
      <c r="A895" s="3"/>
      <c r="B895" s="1"/>
      <c r="C895" s="1"/>
      <c r="D895" s="1"/>
      <c r="E895" s="4"/>
      <c r="F895" s="4"/>
      <c r="G895" s="4"/>
      <c r="H895" s="4"/>
      <c r="I895" s="4"/>
      <c r="J895" s="4"/>
      <c r="K895" s="2"/>
    </row>
    <row r="896" spans="1:11" ht="12.75">
      <c r="A896" s="3"/>
      <c r="B896" s="1"/>
      <c r="C896" s="1"/>
      <c r="D896" s="1"/>
      <c r="E896" s="4"/>
      <c r="F896" s="4"/>
      <c r="G896" s="4"/>
      <c r="H896" s="4"/>
      <c r="I896" s="4"/>
      <c r="J896" s="4"/>
      <c r="K896" s="2"/>
    </row>
    <row r="897" spans="1:11" ht="12.75">
      <c r="A897" s="3"/>
      <c r="B897" s="1"/>
      <c r="C897" s="1"/>
      <c r="D897" s="1"/>
      <c r="E897" s="4"/>
      <c r="F897" s="4"/>
      <c r="G897" s="4"/>
      <c r="H897" s="4"/>
      <c r="I897" s="4"/>
      <c r="J897" s="4"/>
      <c r="K897" s="2"/>
    </row>
    <row r="898" spans="1:11" ht="12.75">
      <c r="A898" s="3"/>
      <c r="B898" s="1"/>
      <c r="C898" s="1"/>
      <c r="D898" s="1"/>
      <c r="E898" s="4"/>
      <c r="F898" s="4"/>
      <c r="G898" s="4"/>
      <c r="H898" s="4"/>
      <c r="I898" s="4"/>
      <c r="J898" s="4"/>
      <c r="K898" s="2"/>
    </row>
    <row r="899" spans="1:11" ht="12.75">
      <c r="A899" s="3"/>
      <c r="B899" s="1"/>
      <c r="C899" s="1"/>
      <c r="D899" s="1"/>
      <c r="E899" s="4"/>
      <c r="F899" s="4"/>
      <c r="G899" s="4"/>
      <c r="H899" s="4"/>
      <c r="I899" s="4"/>
      <c r="J899" s="4"/>
      <c r="K899" s="2"/>
    </row>
    <row r="900" spans="1:11" ht="12.75">
      <c r="A900" s="3"/>
      <c r="B900" s="1"/>
      <c r="C900" s="1"/>
      <c r="D900" s="1"/>
      <c r="E900" s="4"/>
      <c r="F900" s="4"/>
      <c r="G900" s="4"/>
      <c r="H900" s="4"/>
      <c r="I900" s="4"/>
      <c r="J900" s="4"/>
      <c r="K900" s="2"/>
    </row>
    <row r="901" spans="1:11" ht="12.75">
      <c r="A901" s="3"/>
      <c r="B901" s="1"/>
      <c r="C901" s="1"/>
      <c r="D901" s="1"/>
      <c r="E901" s="4"/>
      <c r="F901" s="4"/>
      <c r="G901" s="4"/>
      <c r="H901" s="4"/>
      <c r="I901" s="4"/>
      <c r="J901" s="4"/>
      <c r="K901" s="2"/>
    </row>
    <row r="902" spans="1:11" ht="12.75">
      <c r="A902" s="3"/>
      <c r="B902" s="1"/>
      <c r="C902" s="1"/>
      <c r="D902" s="1"/>
      <c r="E902" s="4"/>
      <c r="F902" s="4"/>
      <c r="G902" s="4"/>
      <c r="H902" s="4"/>
      <c r="I902" s="4"/>
      <c r="J902" s="4"/>
      <c r="K902" s="2"/>
    </row>
    <row r="903" spans="1:11" ht="12.75">
      <c r="A903" s="3"/>
      <c r="B903" s="1"/>
      <c r="C903" s="1"/>
      <c r="D903" s="1"/>
      <c r="E903" s="4"/>
      <c r="F903" s="4"/>
      <c r="G903" s="4"/>
      <c r="H903" s="4"/>
      <c r="I903" s="4"/>
      <c r="J903" s="4"/>
      <c r="K903" s="2"/>
    </row>
    <row r="904" spans="1:11" ht="12.75">
      <c r="A904" s="3"/>
      <c r="B904" s="1"/>
      <c r="C904" s="1"/>
      <c r="D904" s="1"/>
      <c r="E904" s="4"/>
      <c r="F904" s="4"/>
      <c r="G904" s="4"/>
      <c r="H904" s="4"/>
      <c r="I904" s="4"/>
      <c r="J904" s="4"/>
      <c r="K904" s="2"/>
    </row>
    <row r="905" spans="1:11" ht="12.75">
      <c r="A905" s="3"/>
      <c r="B905" s="1"/>
      <c r="C905" s="1"/>
      <c r="D905" s="1"/>
      <c r="E905" s="4"/>
      <c r="F905" s="4"/>
      <c r="G905" s="4"/>
      <c r="H905" s="4"/>
      <c r="I905" s="4"/>
      <c r="J905" s="4"/>
      <c r="K905" s="2"/>
    </row>
    <row r="906" spans="1:11" ht="12.75">
      <c r="A906" s="3"/>
      <c r="B906" s="1"/>
      <c r="C906" s="1"/>
      <c r="D906" s="1"/>
      <c r="E906" s="4"/>
      <c r="F906" s="4"/>
      <c r="G906" s="4"/>
      <c r="H906" s="4"/>
      <c r="I906" s="4"/>
      <c r="J906" s="4"/>
      <c r="K906" s="2"/>
    </row>
    <row r="907" spans="1:11" ht="12.75">
      <c r="A907" s="3"/>
      <c r="B907" s="1"/>
      <c r="C907" s="1"/>
      <c r="D907" s="1"/>
      <c r="E907" s="4"/>
      <c r="F907" s="4"/>
      <c r="G907" s="4"/>
      <c r="H907" s="4"/>
      <c r="I907" s="4"/>
      <c r="J907" s="4"/>
      <c r="K907" s="2"/>
    </row>
    <row r="908" spans="1:11" ht="12.75">
      <c r="A908" s="3"/>
      <c r="B908" s="1"/>
      <c r="C908" s="1"/>
      <c r="D908" s="1"/>
      <c r="E908" s="4"/>
      <c r="F908" s="4"/>
      <c r="G908" s="4"/>
      <c r="H908" s="4"/>
      <c r="I908" s="4"/>
      <c r="J908" s="4"/>
      <c r="K908" s="2"/>
    </row>
    <row r="909" spans="1:11" ht="12.75">
      <c r="A909" s="3"/>
      <c r="B909" s="1"/>
      <c r="C909" s="1"/>
      <c r="D909" s="1"/>
      <c r="E909" s="4"/>
      <c r="F909" s="4"/>
      <c r="G909" s="4"/>
      <c r="H909" s="4"/>
      <c r="I909" s="4"/>
      <c r="J909" s="4"/>
      <c r="K909" s="2"/>
    </row>
    <row r="910" spans="1:11" ht="12.75">
      <c r="A910" s="3"/>
      <c r="B910" s="1"/>
      <c r="C910" s="1"/>
      <c r="D910" s="1"/>
      <c r="E910" s="4"/>
      <c r="F910" s="4"/>
      <c r="G910" s="4"/>
      <c r="H910" s="4"/>
      <c r="I910" s="4"/>
      <c r="J910" s="4"/>
      <c r="K910" s="2"/>
    </row>
    <row r="911" spans="1:11" ht="12.75">
      <c r="A911" s="3"/>
      <c r="B911" s="1"/>
      <c r="C911" s="1"/>
      <c r="D911" s="1"/>
      <c r="E911" s="4"/>
      <c r="F911" s="4"/>
      <c r="G911" s="4"/>
      <c r="H911" s="4"/>
      <c r="I911" s="4"/>
      <c r="J911" s="4"/>
      <c r="K911" s="2"/>
    </row>
    <row r="912" spans="1:11" ht="12.75">
      <c r="A912" s="3"/>
      <c r="B912" s="1"/>
      <c r="C912" s="1"/>
      <c r="D912" s="1"/>
      <c r="E912" s="4"/>
      <c r="F912" s="4"/>
      <c r="G912" s="4"/>
      <c r="H912" s="4"/>
      <c r="I912" s="4"/>
      <c r="J912" s="4"/>
      <c r="K912" s="2"/>
    </row>
    <row r="913" spans="1:11" ht="12.75">
      <c r="A913" s="3"/>
      <c r="B913" s="1"/>
      <c r="C913" s="1"/>
      <c r="D913" s="1"/>
      <c r="E913" s="4"/>
      <c r="F913" s="4"/>
      <c r="G913" s="4"/>
      <c r="H913" s="4"/>
      <c r="I913" s="4"/>
      <c r="J913" s="4"/>
      <c r="K913" s="2"/>
    </row>
    <row r="914" spans="1:11" ht="12.75">
      <c r="A914" s="3"/>
      <c r="B914" s="1"/>
      <c r="C914" s="1"/>
      <c r="D914" s="1"/>
      <c r="E914" s="4"/>
      <c r="F914" s="4"/>
      <c r="G914" s="4"/>
      <c r="H914" s="4"/>
      <c r="I914" s="4"/>
      <c r="J914" s="4"/>
      <c r="K914" s="2"/>
    </row>
    <row r="915" spans="1:11" ht="12.75">
      <c r="A915" s="3"/>
      <c r="B915" s="1"/>
      <c r="C915" s="1"/>
      <c r="D915" s="1"/>
      <c r="E915" s="4"/>
      <c r="F915" s="4"/>
      <c r="G915" s="4"/>
      <c r="H915" s="4"/>
      <c r="I915" s="4"/>
      <c r="J915" s="4"/>
      <c r="K915" s="2"/>
    </row>
    <row r="916" spans="1:11" ht="12.75">
      <c r="A916" s="3"/>
      <c r="B916" s="1"/>
      <c r="C916" s="1"/>
      <c r="D916" s="1"/>
      <c r="E916" s="4"/>
      <c r="F916" s="4"/>
      <c r="G916" s="4"/>
      <c r="H916" s="4"/>
      <c r="I916" s="4"/>
      <c r="J916" s="4"/>
      <c r="K916" s="2"/>
    </row>
    <row r="917" spans="1:11" ht="12.75">
      <c r="A917" s="3"/>
      <c r="B917" s="1"/>
      <c r="C917" s="1"/>
      <c r="D917" s="1"/>
      <c r="E917" s="4"/>
      <c r="F917" s="4"/>
      <c r="G917" s="4"/>
      <c r="H917" s="4"/>
      <c r="I917" s="4"/>
      <c r="J917" s="4"/>
      <c r="K917" s="2"/>
    </row>
    <row r="918" spans="1:11" ht="12.75">
      <c r="A918" s="3"/>
      <c r="B918" s="1"/>
      <c r="C918" s="1"/>
      <c r="D918" s="1"/>
      <c r="E918" s="4"/>
      <c r="F918" s="4"/>
      <c r="G918" s="4"/>
      <c r="H918" s="4"/>
      <c r="I918" s="4"/>
      <c r="J918" s="4"/>
      <c r="K918" s="2"/>
    </row>
    <row r="919" spans="1:11" ht="12.75">
      <c r="A919" s="3"/>
      <c r="B919" s="1"/>
      <c r="C919" s="1"/>
      <c r="D919" s="1"/>
      <c r="E919" s="4"/>
      <c r="F919" s="4"/>
      <c r="G919" s="4"/>
      <c r="H919" s="4"/>
      <c r="I919" s="4"/>
      <c r="J919" s="4"/>
      <c r="K919" s="2"/>
    </row>
    <row r="920" spans="1:11" ht="12.75">
      <c r="A920" s="3"/>
      <c r="B920" s="1"/>
      <c r="C920" s="1"/>
      <c r="D920" s="1"/>
      <c r="E920" s="4"/>
      <c r="F920" s="4"/>
      <c r="G920" s="4"/>
      <c r="H920" s="4"/>
      <c r="I920" s="4"/>
      <c r="J920" s="4"/>
      <c r="K920" s="2"/>
    </row>
    <row r="921" spans="1:11" ht="12.75">
      <c r="A921" s="3"/>
      <c r="B921" s="1"/>
      <c r="C921" s="1"/>
      <c r="D921" s="1"/>
      <c r="E921" s="4"/>
      <c r="F921" s="4"/>
      <c r="G921" s="4"/>
      <c r="H921" s="4"/>
      <c r="I921" s="4"/>
      <c r="J921" s="4"/>
      <c r="K921" s="2"/>
    </row>
    <row r="922" spans="1:11" ht="12.75">
      <c r="A922" s="3"/>
      <c r="B922" s="1"/>
      <c r="C922" s="1"/>
      <c r="D922" s="1"/>
      <c r="E922" s="4"/>
      <c r="F922" s="4"/>
      <c r="G922" s="4"/>
      <c r="H922" s="4"/>
      <c r="I922" s="4"/>
      <c r="J922" s="4"/>
      <c r="K922" s="2"/>
    </row>
    <row r="923" spans="1:11" ht="12.75">
      <c r="A923" s="3"/>
      <c r="B923" s="1"/>
      <c r="C923" s="1"/>
      <c r="D923" s="1"/>
      <c r="E923" s="4"/>
      <c r="F923" s="4"/>
      <c r="G923" s="4"/>
      <c r="H923" s="4"/>
      <c r="I923" s="4"/>
      <c r="J923" s="4"/>
      <c r="K923" s="2"/>
    </row>
    <row r="924" spans="1:11" ht="12.75">
      <c r="A924" s="3"/>
      <c r="B924" s="1"/>
      <c r="C924" s="1"/>
      <c r="D924" s="1"/>
      <c r="E924" s="4"/>
      <c r="F924" s="4"/>
      <c r="G924" s="4"/>
      <c r="H924" s="4"/>
      <c r="I924" s="4"/>
      <c r="J924" s="4"/>
      <c r="K924" s="2"/>
    </row>
    <row r="925" spans="1:11" ht="12.75">
      <c r="A925" s="3"/>
      <c r="B925" s="1"/>
      <c r="C925" s="1"/>
      <c r="D925" s="1"/>
      <c r="E925" s="4"/>
      <c r="F925" s="4"/>
      <c r="G925" s="4"/>
      <c r="H925" s="4"/>
      <c r="I925" s="4"/>
      <c r="J925" s="4"/>
      <c r="K925" s="2"/>
    </row>
    <row r="926" spans="1:11" ht="12.75">
      <c r="A926" s="3"/>
      <c r="B926" s="1"/>
      <c r="C926" s="1"/>
      <c r="D926" s="1"/>
      <c r="E926" s="4"/>
      <c r="F926" s="4"/>
      <c r="G926" s="4"/>
      <c r="H926" s="4"/>
      <c r="I926" s="4"/>
      <c r="J926" s="4"/>
      <c r="K926" s="2"/>
    </row>
    <row r="927" spans="1:11" ht="12.75">
      <c r="A927" s="3"/>
      <c r="B927" s="1"/>
      <c r="C927" s="1"/>
      <c r="D927" s="1"/>
      <c r="E927" s="4"/>
      <c r="F927" s="4"/>
      <c r="G927" s="4"/>
      <c r="H927" s="4"/>
      <c r="I927" s="4"/>
      <c r="J927" s="4"/>
      <c r="K927" s="2"/>
    </row>
    <row r="928" spans="1:11" ht="12.75">
      <c r="A928" s="3"/>
      <c r="B928" s="1"/>
      <c r="C928" s="1"/>
      <c r="D928" s="1"/>
      <c r="E928" s="4"/>
      <c r="F928" s="4"/>
      <c r="G928" s="4"/>
      <c r="H928" s="4"/>
      <c r="I928" s="4"/>
      <c r="J928" s="4"/>
      <c r="K928" s="2"/>
    </row>
    <row r="929" spans="1:11" ht="12.75">
      <c r="A929" s="3"/>
      <c r="B929" s="1"/>
      <c r="C929" s="1"/>
      <c r="D929" s="1"/>
      <c r="E929" s="4"/>
      <c r="F929" s="4"/>
      <c r="G929" s="4"/>
      <c r="H929" s="4"/>
      <c r="I929" s="4"/>
      <c r="J929" s="4"/>
      <c r="K929" s="2"/>
    </row>
    <row r="930" spans="1:11" ht="12.75">
      <c r="A930" s="3"/>
      <c r="B930" s="1"/>
      <c r="C930" s="1"/>
      <c r="D930" s="1"/>
      <c r="E930" s="4"/>
      <c r="F930" s="4"/>
      <c r="G930" s="4"/>
      <c r="H930" s="4"/>
      <c r="I930" s="4"/>
      <c r="J930" s="4"/>
      <c r="K930" s="2"/>
    </row>
    <row r="931" spans="1:11" ht="12.75">
      <c r="A931" s="3"/>
      <c r="B931" s="1"/>
      <c r="C931" s="1"/>
      <c r="D931" s="1"/>
      <c r="E931" s="4"/>
      <c r="F931" s="4"/>
      <c r="G931" s="4"/>
      <c r="H931" s="4"/>
      <c r="I931" s="4"/>
      <c r="J931" s="4"/>
      <c r="K931" s="2"/>
    </row>
    <row r="932" spans="1:11" ht="12.75">
      <c r="A932" s="3"/>
      <c r="B932" s="1"/>
      <c r="C932" s="1"/>
      <c r="D932" s="1"/>
      <c r="E932" s="4"/>
      <c r="F932" s="4"/>
      <c r="G932" s="4"/>
      <c r="H932" s="4"/>
      <c r="I932" s="4"/>
      <c r="J932" s="4"/>
      <c r="K932" s="2"/>
    </row>
    <row r="933" spans="1:11" ht="12.75">
      <c r="A933" s="3"/>
      <c r="B933" s="1"/>
      <c r="C933" s="1"/>
      <c r="D933" s="1"/>
      <c r="E933" s="4"/>
      <c r="F933" s="4"/>
      <c r="G933" s="4"/>
      <c r="H933" s="4"/>
      <c r="I933" s="4"/>
      <c r="J933" s="4"/>
      <c r="K933" s="2"/>
    </row>
    <row r="934" spans="1:11" ht="12.75">
      <c r="A934" s="3"/>
      <c r="B934" s="1"/>
      <c r="C934" s="1"/>
      <c r="D934" s="1"/>
      <c r="E934" s="4"/>
      <c r="F934" s="4"/>
      <c r="G934" s="4"/>
      <c r="H934" s="4"/>
      <c r="I934" s="4"/>
      <c r="J934" s="4"/>
      <c r="K934" s="2"/>
    </row>
    <row r="935" spans="1:11" ht="12.75">
      <c r="A935" s="3"/>
      <c r="B935" s="1"/>
      <c r="C935" s="1"/>
      <c r="D935" s="1"/>
      <c r="E935" s="4"/>
      <c r="F935" s="4"/>
      <c r="G935" s="4"/>
      <c r="H935" s="4"/>
      <c r="I935" s="4"/>
      <c r="J935" s="4"/>
      <c r="K935" s="2"/>
    </row>
    <row r="936" spans="1:11" ht="12.75">
      <c r="A936" s="3"/>
      <c r="B936" s="1"/>
      <c r="C936" s="1"/>
      <c r="D936" s="1"/>
      <c r="E936" s="4"/>
      <c r="F936" s="4"/>
      <c r="G936" s="4"/>
      <c r="H936" s="4"/>
      <c r="I936" s="4"/>
      <c r="J936" s="4"/>
      <c r="K936" s="2"/>
    </row>
    <row r="937" spans="1:11" ht="12.75">
      <c r="A937" s="3"/>
      <c r="B937" s="1"/>
      <c r="C937" s="1"/>
      <c r="D937" s="1"/>
      <c r="E937" s="4"/>
      <c r="F937" s="4"/>
      <c r="G937" s="4"/>
      <c r="H937" s="4"/>
      <c r="I937" s="4"/>
      <c r="J937" s="4"/>
      <c r="K937" s="2"/>
    </row>
    <row r="938" spans="1:11" ht="12.75">
      <c r="A938" s="3"/>
      <c r="B938" s="1"/>
      <c r="C938" s="1"/>
      <c r="D938" s="1"/>
      <c r="E938" s="4"/>
      <c r="F938" s="4"/>
      <c r="G938" s="4"/>
      <c r="H938" s="4"/>
      <c r="I938" s="4"/>
      <c r="J938" s="4"/>
      <c r="K938" s="2"/>
    </row>
    <row r="939" spans="1:11" ht="12.75">
      <c r="A939" s="3"/>
      <c r="B939" s="1"/>
      <c r="C939" s="1"/>
      <c r="D939" s="1"/>
      <c r="E939" s="4"/>
      <c r="F939" s="4"/>
      <c r="G939" s="4"/>
      <c r="H939" s="4"/>
      <c r="I939" s="4"/>
      <c r="J939" s="4"/>
      <c r="K939" s="2"/>
    </row>
    <row r="940" spans="1:11" ht="12.75">
      <c r="A940" s="3"/>
      <c r="B940" s="1"/>
      <c r="C940" s="1"/>
      <c r="D940" s="1"/>
      <c r="E940" s="4"/>
      <c r="F940" s="4"/>
      <c r="G940" s="4"/>
      <c r="H940" s="4"/>
      <c r="I940" s="4"/>
      <c r="J940" s="4"/>
      <c r="K940" s="2"/>
    </row>
    <row r="941" spans="1:11" ht="12.75">
      <c r="A941" s="3"/>
      <c r="B941" s="1"/>
      <c r="C941" s="1"/>
      <c r="D941" s="1"/>
      <c r="E941" s="4"/>
      <c r="F941" s="4"/>
      <c r="G941" s="4"/>
      <c r="H941" s="4"/>
      <c r="I941" s="4"/>
      <c r="J941" s="4"/>
      <c r="K941" s="2"/>
    </row>
    <row r="942" spans="1:11" ht="12.75">
      <c r="A942" s="3"/>
      <c r="B942" s="1"/>
      <c r="C942" s="1"/>
      <c r="D942" s="1"/>
      <c r="E942" s="4"/>
      <c r="F942" s="4"/>
      <c r="G942" s="4"/>
      <c r="H942" s="4"/>
      <c r="I942" s="4"/>
      <c r="J942" s="4"/>
      <c r="K942" s="2"/>
    </row>
    <row r="943" spans="1:11" ht="12.75">
      <c r="A943" s="3"/>
      <c r="B943" s="1"/>
      <c r="C943" s="1"/>
      <c r="D943" s="1"/>
      <c r="E943" s="4"/>
      <c r="F943" s="4"/>
      <c r="G943" s="4"/>
      <c r="H943" s="4"/>
      <c r="I943" s="4"/>
      <c r="J943" s="4"/>
      <c r="K943" s="2"/>
    </row>
    <row r="944" spans="1:11" ht="12.75">
      <c r="A944" s="3"/>
      <c r="B944" s="1"/>
      <c r="C944" s="1"/>
      <c r="D944" s="1"/>
      <c r="E944" s="4"/>
      <c r="F944" s="4"/>
      <c r="G944" s="4"/>
      <c r="H944" s="4"/>
      <c r="I944" s="4"/>
      <c r="J944" s="4"/>
      <c r="K944" s="2"/>
    </row>
    <row r="945" spans="1:11" ht="12.75">
      <c r="A945" s="3"/>
      <c r="B945" s="1"/>
      <c r="C945" s="1"/>
      <c r="D945" s="1"/>
      <c r="E945" s="4"/>
      <c r="F945" s="4"/>
      <c r="G945" s="4"/>
      <c r="H945" s="4"/>
      <c r="I945" s="4"/>
      <c r="J945" s="4"/>
      <c r="K945" s="2"/>
    </row>
    <row r="946" spans="1:11" ht="12.75">
      <c r="A946" s="3"/>
      <c r="B946" s="1"/>
      <c r="C946" s="1"/>
      <c r="D946" s="1"/>
      <c r="E946" s="4"/>
      <c r="F946" s="4"/>
      <c r="G946" s="4"/>
      <c r="H946" s="4"/>
      <c r="I946" s="4"/>
      <c r="J946" s="4"/>
      <c r="K946" s="2"/>
    </row>
    <row r="947" spans="1:11" ht="12.75">
      <c r="A947" s="3"/>
      <c r="B947" s="1"/>
      <c r="C947" s="1"/>
      <c r="D947" s="1"/>
      <c r="E947" s="4"/>
      <c r="F947" s="4"/>
      <c r="G947" s="4"/>
      <c r="H947" s="4"/>
      <c r="I947" s="4"/>
      <c r="J947" s="4"/>
      <c r="K947" s="2"/>
    </row>
    <row r="948" spans="1:11" ht="12.75">
      <c r="A948" s="3"/>
      <c r="B948" s="1"/>
      <c r="C948" s="1"/>
      <c r="D948" s="1"/>
      <c r="E948" s="4"/>
      <c r="F948" s="4"/>
      <c r="G948" s="4"/>
      <c r="H948" s="4"/>
      <c r="I948" s="4"/>
      <c r="J948" s="4"/>
      <c r="K948" s="2"/>
    </row>
    <row r="949" spans="1:11" ht="12.75">
      <c r="A949" s="3"/>
      <c r="B949" s="1"/>
      <c r="C949" s="1"/>
      <c r="D949" s="1"/>
      <c r="E949" s="4"/>
      <c r="F949" s="4"/>
      <c r="G949" s="4"/>
      <c r="H949" s="4"/>
      <c r="I949" s="4"/>
      <c r="J949" s="4"/>
      <c r="K949" s="2"/>
    </row>
    <row r="950" spans="1:11" ht="12.75">
      <c r="A950" s="3"/>
      <c r="B950" s="1"/>
      <c r="C950" s="1"/>
      <c r="D950" s="1"/>
      <c r="E950" s="4"/>
      <c r="F950" s="4"/>
      <c r="G950" s="4"/>
      <c r="H950" s="4"/>
      <c r="I950" s="4"/>
      <c r="J950" s="4"/>
      <c r="K950" s="2"/>
    </row>
    <row r="951" spans="1:11" ht="12.75">
      <c r="A951" s="3"/>
      <c r="B951" s="1"/>
      <c r="C951" s="1"/>
      <c r="D951" s="1"/>
      <c r="E951" s="4"/>
      <c r="F951" s="4"/>
      <c r="G951" s="4"/>
      <c r="H951" s="4"/>
      <c r="I951" s="4"/>
      <c r="J951" s="4"/>
      <c r="K951" s="2"/>
    </row>
    <row r="952" spans="1:11" ht="12.75">
      <c r="A952" s="3"/>
      <c r="B952" s="1"/>
      <c r="C952" s="1"/>
      <c r="D952" s="1"/>
      <c r="E952" s="4"/>
      <c r="F952" s="4"/>
      <c r="G952" s="4"/>
      <c r="H952" s="4"/>
      <c r="I952" s="4"/>
      <c r="J952" s="4"/>
      <c r="K952" s="2"/>
    </row>
    <row r="953" spans="1:11" ht="12.75">
      <c r="A953" s="3"/>
      <c r="B953" s="1"/>
      <c r="C953" s="1"/>
      <c r="D953" s="1"/>
      <c r="E953" s="4"/>
      <c r="F953" s="4"/>
      <c r="G953" s="4"/>
      <c r="H953" s="4"/>
      <c r="I953" s="4"/>
      <c r="J953" s="4"/>
      <c r="K953" s="2"/>
    </row>
    <row r="954" spans="1:11" ht="12.75">
      <c r="A954" s="3"/>
      <c r="B954" s="1"/>
      <c r="C954" s="1"/>
      <c r="D954" s="1"/>
      <c r="E954" s="4"/>
      <c r="F954" s="4"/>
      <c r="G954" s="4"/>
      <c r="H954" s="4"/>
      <c r="I954" s="4"/>
      <c r="J954" s="4"/>
      <c r="K954" s="2"/>
    </row>
    <row r="955" spans="1:11" ht="12.75">
      <c r="A955" s="3"/>
      <c r="B955" s="1"/>
      <c r="C955" s="1"/>
      <c r="D955" s="1"/>
      <c r="E955" s="4"/>
      <c r="F955" s="4"/>
      <c r="G955" s="4"/>
      <c r="H955" s="4"/>
      <c r="I955" s="4"/>
      <c r="J955" s="4"/>
      <c r="K955" s="2"/>
    </row>
    <row r="956" spans="1:11" ht="12.75">
      <c r="A956" s="3"/>
      <c r="B956" s="1"/>
      <c r="C956" s="1"/>
      <c r="D956" s="1"/>
      <c r="E956" s="4"/>
      <c r="F956" s="4"/>
      <c r="G956" s="4"/>
      <c r="H956" s="4"/>
      <c r="I956" s="4"/>
      <c r="J956" s="4"/>
      <c r="K956" s="2"/>
    </row>
    <row r="957" spans="1:11" ht="12.75">
      <c r="A957" s="3"/>
      <c r="B957" s="1"/>
      <c r="C957" s="1"/>
      <c r="D957" s="1"/>
      <c r="E957" s="4"/>
      <c r="F957" s="4"/>
      <c r="G957" s="4"/>
      <c r="H957" s="4"/>
      <c r="I957" s="4"/>
      <c r="J957" s="4"/>
      <c r="K957" s="2"/>
    </row>
    <row r="958" spans="1:11" ht="12.75">
      <c r="A958" s="3"/>
      <c r="B958" s="1"/>
      <c r="C958" s="1"/>
      <c r="D958" s="1"/>
      <c r="E958" s="4"/>
      <c r="F958" s="4"/>
      <c r="G958" s="4"/>
      <c r="H958" s="4"/>
      <c r="I958" s="4"/>
      <c r="J958" s="4"/>
      <c r="K958" s="2"/>
    </row>
    <row r="959" spans="1:11" ht="12.75">
      <c r="A959" s="3"/>
      <c r="B959" s="1"/>
      <c r="C959" s="1"/>
      <c r="D959" s="1"/>
      <c r="E959" s="4"/>
      <c r="F959" s="4"/>
      <c r="G959" s="4"/>
      <c r="H959" s="4"/>
      <c r="I959" s="4"/>
      <c r="J959" s="4"/>
      <c r="K959" s="2"/>
    </row>
    <row r="960" spans="1:11" ht="12.75">
      <c r="A960" s="3"/>
      <c r="B960" s="1"/>
      <c r="C960" s="1"/>
      <c r="D960" s="1"/>
      <c r="E960" s="4"/>
      <c r="F960" s="4"/>
      <c r="G960" s="4"/>
      <c r="H960" s="4"/>
      <c r="I960" s="4"/>
      <c r="J960" s="4"/>
      <c r="K960" s="2"/>
    </row>
    <row r="961" spans="1:11" ht="12.75">
      <c r="A961" s="3"/>
      <c r="B961" s="1"/>
      <c r="C961" s="1"/>
      <c r="D961" s="1"/>
      <c r="E961" s="4"/>
      <c r="F961" s="4"/>
      <c r="G961" s="4"/>
      <c r="H961" s="4"/>
      <c r="I961" s="4"/>
      <c r="J961" s="4"/>
      <c r="K961" s="2"/>
    </row>
    <row r="962" spans="1:11" ht="12.75">
      <c r="A962" s="3"/>
      <c r="B962" s="1"/>
      <c r="C962" s="1"/>
      <c r="D962" s="1"/>
      <c r="E962" s="4"/>
      <c r="F962" s="4"/>
      <c r="G962" s="4"/>
      <c r="H962" s="4"/>
      <c r="I962" s="4"/>
      <c r="J962" s="4"/>
      <c r="K962" s="2"/>
    </row>
    <row r="963" spans="1:11" ht="12.75">
      <c r="A963" s="3"/>
      <c r="B963" s="1"/>
      <c r="C963" s="1"/>
      <c r="D963" s="1"/>
      <c r="E963" s="4"/>
      <c r="F963" s="4"/>
      <c r="G963" s="4"/>
      <c r="H963" s="4"/>
      <c r="I963" s="4"/>
      <c r="J963" s="4"/>
      <c r="K963" s="2"/>
    </row>
    <row r="964" spans="1:11" ht="12.75">
      <c r="A964" s="3"/>
      <c r="B964" s="1"/>
      <c r="C964" s="1"/>
      <c r="D964" s="1"/>
      <c r="E964" s="4"/>
      <c r="F964" s="4"/>
      <c r="G964" s="4"/>
      <c r="H964" s="4"/>
      <c r="I964" s="4"/>
      <c r="J964" s="4"/>
      <c r="K964" s="2"/>
    </row>
    <row r="965" spans="1:11" ht="12.75">
      <c r="A965" s="3"/>
      <c r="B965" s="1"/>
      <c r="C965" s="1"/>
      <c r="D965" s="1"/>
      <c r="E965" s="4"/>
      <c r="F965" s="4"/>
      <c r="G965" s="4"/>
      <c r="H965" s="4"/>
      <c r="I965" s="4"/>
      <c r="J965" s="4"/>
      <c r="K965" s="2"/>
    </row>
    <row r="966" spans="1:11" ht="12.75">
      <c r="A966" s="3"/>
      <c r="B966" s="1"/>
      <c r="C966" s="1"/>
      <c r="D966" s="1"/>
      <c r="E966" s="4"/>
      <c r="F966" s="4"/>
      <c r="G966" s="4"/>
      <c r="H966" s="4"/>
      <c r="I966" s="4"/>
      <c r="J966" s="4"/>
      <c r="K966" s="2"/>
    </row>
    <row r="967" spans="1:11" ht="12.75">
      <c r="A967" s="3"/>
      <c r="B967" s="1"/>
      <c r="C967" s="1"/>
      <c r="D967" s="1"/>
      <c r="E967" s="4"/>
      <c r="F967" s="4"/>
      <c r="G967" s="4"/>
      <c r="H967" s="4"/>
      <c r="I967" s="4"/>
      <c r="J967" s="4"/>
      <c r="K967" s="2"/>
    </row>
    <row r="968" spans="1:11" ht="12.75">
      <c r="A968" s="3"/>
      <c r="B968" s="1"/>
      <c r="C968" s="1"/>
      <c r="D968" s="1"/>
      <c r="E968" s="4"/>
      <c r="F968" s="4"/>
      <c r="G968" s="4"/>
      <c r="H968" s="4"/>
      <c r="I968" s="4"/>
      <c r="J968" s="4"/>
      <c r="K968" s="2"/>
    </row>
    <row r="969" spans="1:11" ht="12.75">
      <c r="A969" s="3"/>
      <c r="B969" s="1"/>
      <c r="C969" s="1"/>
      <c r="D969" s="1"/>
      <c r="E969" s="4"/>
      <c r="F969" s="4"/>
      <c r="G969" s="4"/>
      <c r="H969" s="4"/>
      <c r="I969" s="4"/>
      <c r="J969" s="4"/>
      <c r="K969" s="2"/>
    </row>
    <row r="970" spans="1:11" ht="12.75">
      <c r="A970" s="3"/>
      <c r="B970" s="1"/>
      <c r="C970" s="1"/>
      <c r="D970" s="1"/>
      <c r="E970" s="4"/>
      <c r="F970" s="4"/>
      <c r="G970" s="4"/>
      <c r="H970" s="4"/>
      <c r="I970" s="4"/>
      <c r="J970" s="4"/>
      <c r="K970" s="2"/>
    </row>
    <row r="971" spans="1:11" ht="12.75">
      <c r="A971" s="3"/>
      <c r="B971" s="1"/>
      <c r="C971" s="1"/>
      <c r="D971" s="1"/>
      <c r="E971" s="4"/>
      <c r="F971" s="4"/>
      <c r="G971" s="4"/>
      <c r="H971" s="4"/>
      <c r="I971" s="4"/>
      <c r="J971" s="4"/>
      <c r="K971" s="2"/>
    </row>
    <row r="972" spans="1:11" ht="12.75">
      <c r="A972" s="3"/>
      <c r="B972" s="1"/>
      <c r="C972" s="1"/>
      <c r="D972" s="1"/>
      <c r="E972" s="4"/>
      <c r="F972" s="4"/>
      <c r="G972" s="4"/>
      <c r="H972" s="4"/>
      <c r="I972" s="4"/>
      <c r="J972" s="4"/>
      <c r="K972" s="2"/>
    </row>
    <row r="973" spans="1:11" ht="12.75">
      <c r="A973" s="3"/>
      <c r="B973" s="1"/>
      <c r="C973" s="1"/>
      <c r="D973" s="1"/>
      <c r="E973" s="4"/>
      <c r="F973" s="4"/>
      <c r="G973" s="4"/>
      <c r="H973" s="4"/>
      <c r="I973" s="4"/>
      <c r="J973" s="4"/>
      <c r="K973" s="2"/>
    </row>
    <row r="974" spans="1:11" ht="12.75">
      <c r="A974" s="3"/>
      <c r="B974" s="1"/>
      <c r="C974" s="1"/>
      <c r="D974" s="1"/>
      <c r="E974" s="4"/>
      <c r="F974" s="4"/>
      <c r="G974" s="4"/>
      <c r="H974" s="4"/>
      <c r="I974" s="4"/>
      <c r="J974" s="4"/>
      <c r="K974" s="2"/>
    </row>
    <row r="975" spans="1:11" ht="12.75">
      <c r="A975" s="3"/>
      <c r="B975" s="1"/>
      <c r="C975" s="1"/>
      <c r="D975" s="1"/>
      <c r="E975" s="4"/>
      <c r="F975" s="4"/>
      <c r="G975" s="4"/>
      <c r="H975" s="4"/>
      <c r="I975" s="4"/>
      <c r="J975" s="4"/>
      <c r="K975" s="2"/>
    </row>
    <row r="976" spans="1:11" ht="12.75">
      <c r="A976" s="3"/>
      <c r="B976" s="1"/>
      <c r="C976" s="1"/>
      <c r="D976" s="1"/>
      <c r="E976" s="4"/>
      <c r="F976" s="4"/>
      <c r="G976" s="4"/>
      <c r="H976" s="4"/>
      <c r="I976" s="4"/>
      <c r="J976" s="4"/>
      <c r="K976" s="2"/>
    </row>
    <row r="977" spans="1:11" ht="12.75">
      <c r="A977" s="3"/>
      <c r="B977" s="1"/>
      <c r="C977" s="1"/>
      <c r="D977" s="1"/>
      <c r="E977" s="4"/>
      <c r="F977" s="4"/>
      <c r="G977" s="4"/>
      <c r="H977" s="4"/>
      <c r="I977" s="4"/>
      <c r="J977" s="4"/>
      <c r="K977" s="2"/>
    </row>
    <row r="978" spans="1:11" ht="12.75">
      <c r="A978" s="3"/>
      <c r="B978" s="1"/>
      <c r="C978" s="1"/>
      <c r="D978" s="1"/>
      <c r="E978" s="4"/>
      <c r="F978" s="4"/>
      <c r="G978" s="4"/>
      <c r="H978" s="4"/>
      <c r="I978" s="4"/>
      <c r="J978" s="4"/>
      <c r="K978" s="2"/>
    </row>
    <row r="979" spans="1:11" ht="12.75">
      <c r="A979" s="3"/>
      <c r="B979" s="1"/>
      <c r="C979" s="1"/>
      <c r="D979" s="1"/>
      <c r="E979" s="4"/>
      <c r="F979" s="4"/>
      <c r="G979" s="4"/>
      <c r="H979" s="4"/>
      <c r="I979" s="4"/>
      <c r="J979" s="4"/>
      <c r="K979" s="2"/>
    </row>
    <row r="980" spans="1:11" ht="12.75">
      <c r="A980" s="3"/>
      <c r="B980" s="1"/>
      <c r="C980" s="1"/>
      <c r="D980" s="1"/>
      <c r="E980" s="4"/>
      <c r="F980" s="4"/>
      <c r="G980" s="4"/>
      <c r="H980" s="4"/>
      <c r="I980" s="4"/>
      <c r="J980" s="4"/>
      <c r="K980" s="2"/>
    </row>
    <row r="981" spans="1:11" ht="12.75">
      <c r="A981" s="3"/>
      <c r="B981" s="1"/>
      <c r="C981" s="1"/>
      <c r="D981" s="1"/>
      <c r="E981" s="4"/>
      <c r="F981" s="4"/>
      <c r="G981" s="4"/>
      <c r="H981" s="4"/>
      <c r="I981" s="4"/>
      <c r="J981" s="4"/>
      <c r="K981" s="2"/>
    </row>
    <row r="982" spans="1:11" ht="12.75">
      <c r="A982" s="3"/>
      <c r="B982" s="1"/>
      <c r="C982" s="1"/>
      <c r="D982" s="1"/>
      <c r="E982" s="4"/>
      <c r="F982" s="4"/>
      <c r="G982" s="4"/>
      <c r="H982" s="4"/>
      <c r="I982" s="4"/>
      <c r="J982" s="4"/>
      <c r="K982" s="2"/>
    </row>
    <row r="983" spans="1:11" ht="12.75">
      <c r="A983" s="3"/>
      <c r="B983" s="1"/>
      <c r="C983" s="1"/>
      <c r="D983" s="1"/>
      <c r="E983" s="4"/>
      <c r="F983" s="4"/>
      <c r="G983" s="4"/>
      <c r="H983" s="4"/>
      <c r="I983" s="4"/>
      <c r="J983" s="4"/>
      <c r="K983" s="2"/>
    </row>
    <row r="984" spans="1:11" ht="12.75">
      <c r="A984" s="3"/>
      <c r="B984" s="1"/>
      <c r="C984" s="1"/>
      <c r="D984" s="1"/>
      <c r="E984" s="4"/>
      <c r="F984" s="4"/>
      <c r="G984" s="4"/>
      <c r="H984" s="4"/>
      <c r="I984" s="4"/>
      <c r="J984" s="4"/>
      <c r="K984" s="2"/>
    </row>
    <row r="985" spans="1:11" ht="12.75">
      <c r="A985" s="3"/>
      <c r="B985" s="1"/>
      <c r="C985" s="1"/>
      <c r="D985" s="1"/>
      <c r="E985" s="4"/>
      <c r="F985" s="4"/>
      <c r="G985" s="4"/>
      <c r="H985" s="4"/>
      <c r="I985" s="4"/>
      <c r="J985" s="4"/>
      <c r="K985" s="2"/>
    </row>
    <row r="986" spans="1:11" ht="12.75">
      <c r="A986" s="3"/>
      <c r="B986" s="1"/>
      <c r="C986" s="1"/>
      <c r="D986" s="1"/>
      <c r="E986" s="4"/>
      <c r="F986" s="4"/>
      <c r="G986" s="4"/>
      <c r="H986" s="4"/>
      <c r="I986" s="4"/>
      <c r="J986" s="4"/>
      <c r="K986" s="2"/>
    </row>
    <row r="987" spans="1:11" ht="12.75">
      <c r="A987" s="3"/>
      <c r="B987" s="1"/>
      <c r="C987" s="1"/>
      <c r="D987" s="1"/>
      <c r="E987" s="4"/>
      <c r="F987" s="4"/>
      <c r="G987" s="4"/>
      <c r="H987" s="4"/>
      <c r="I987" s="4"/>
      <c r="J987" s="4"/>
      <c r="K987" s="2"/>
    </row>
    <row r="988" spans="1:11" ht="12.75">
      <c r="A988" s="3"/>
      <c r="B988" s="1"/>
      <c r="C988" s="1"/>
      <c r="D988" s="1"/>
      <c r="E988" s="4"/>
      <c r="F988" s="4"/>
      <c r="G988" s="4"/>
      <c r="H988" s="4"/>
      <c r="I988" s="4"/>
      <c r="J988" s="4"/>
      <c r="K988" s="2"/>
    </row>
    <row r="989" spans="1:11" ht="12.75">
      <c r="A989" s="3"/>
      <c r="B989" s="1"/>
      <c r="C989" s="1"/>
      <c r="D989" s="1"/>
      <c r="E989" s="4"/>
      <c r="F989" s="4"/>
      <c r="G989" s="4"/>
      <c r="H989" s="4"/>
      <c r="I989" s="4"/>
      <c r="J989" s="4"/>
      <c r="K989" s="2"/>
    </row>
    <row r="990" spans="1:11" ht="12.75">
      <c r="A990" s="3"/>
      <c r="B990" s="1"/>
      <c r="C990" s="1"/>
      <c r="D990" s="1"/>
      <c r="E990" s="4"/>
      <c r="F990" s="4"/>
      <c r="G990" s="4"/>
      <c r="H990" s="4"/>
      <c r="I990" s="4"/>
      <c r="J990" s="4"/>
      <c r="K990" s="2"/>
    </row>
    <row r="991" spans="1:11" ht="12.75">
      <c r="A991" s="3"/>
      <c r="B991" s="1"/>
      <c r="C991" s="1"/>
      <c r="D991" s="1"/>
      <c r="E991" s="4"/>
      <c r="F991" s="4"/>
      <c r="G991" s="4"/>
      <c r="H991" s="4"/>
      <c r="I991" s="4"/>
      <c r="J991" s="4"/>
      <c r="K991" s="2"/>
    </row>
    <row r="992" spans="1:11" ht="12.75">
      <c r="A992" s="3"/>
      <c r="B992" s="1"/>
      <c r="C992" s="1"/>
      <c r="D992" s="1"/>
      <c r="E992" s="4"/>
      <c r="F992" s="4"/>
      <c r="G992" s="4"/>
      <c r="H992" s="4"/>
      <c r="I992" s="4"/>
      <c r="J992" s="4"/>
      <c r="K992" s="2"/>
    </row>
    <row r="993" spans="1:11" ht="12.75">
      <c r="A993" s="3"/>
      <c r="B993" s="1"/>
      <c r="C993" s="1"/>
      <c r="D993" s="1"/>
      <c r="E993" s="4"/>
      <c r="F993" s="4"/>
      <c r="G993" s="4"/>
      <c r="H993" s="4"/>
      <c r="I993" s="4"/>
      <c r="J993" s="4"/>
      <c r="K993" s="2"/>
    </row>
    <row r="994" spans="1:11" ht="12.75">
      <c r="A994" s="3"/>
      <c r="B994" s="1"/>
      <c r="C994" s="1"/>
      <c r="D994" s="1"/>
      <c r="E994" s="4"/>
      <c r="F994" s="4"/>
      <c r="G994" s="4"/>
      <c r="H994" s="4"/>
      <c r="I994" s="4"/>
      <c r="J994" s="4"/>
      <c r="K994" s="2"/>
    </row>
    <row r="995" spans="1:11" ht="12.75">
      <c r="A995" s="3"/>
      <c r="B995" s="1"/>
      <c r="C995" s="1"/>
      <c r="D995" s="1"/>
      <c r="E995" s="4"/>
      <c r="F995" s="4"/>
      <c r="G995" s="4"/>
      <c r="H995" s="4"/>
      <c r="I995" s="4"/>
      <c r="J995" s="4"/>
      <c r="K995" s="2"/>
    </row>
    <row r="996" spans="1:11" ht="12.75">
      <c r="A996" s="3"/>
      <c r="B996" s="1"/>
      <c r="C996" s="1"/>
      <c r="D996" s="1"/>
      <c r="E996" s="4"/>
      <c r="F996" s="4"/>
      <c r="G996" s="4"/>
      <c r="H996" s="4"/>
      <c r="I996" s="4"/>
      <c r="J996" s="4"/>
      <c r="K996" s="2"/>
    </row>
    <row r="997" spans="1:11" ht="12.75">
      <c r="A997" s="3"/>
      <c r="B997" s="1"/>
      <c r="C997" s="1"/>
      <c r="D997" s="1"/>
      <c r="E997" s="4"/>
      <c r="F997" s="4"/>
      <c r="G997" s="4"/>
      <c r="H997" s="4"/>
      <c r="I997" s="4"/>
      <c r="J997" s="4"/>
      <c r="K997" s="2"/>
    </row>
    <row r="998" spans="1:11" ht="12.75">
      <c r="A998" s="3"/>
      <c r="B998" s="1"/>
      <c r="C998" s="1"/>
      <c r="D998" s="1"/>
      <c r="E998" s="4"/>
      <c r="F998" s="4"/>
      <c r="G998" s="4"/>
      <c r="H998" s="4"/>
      <c r="I998" s="4"/>
      <c r="J998" s="4"/>
      <c r="K998" s="2"/>
    </row>
    <row r="999" spans="1:11" ht="12.75">
      <c r="A999" s="3"/>
      <c r="B999" s="1"/>
      <c r="C999" s="1"/>
      <c r="D999" s="1"/>
      <c r="E999" s="4"/>
      <c r="F999" s="4"/>
      <c r="G999" s="4"/>
      <c r="H999" s="4"/>
      <c r="I999" s="4"/>
      <c r="J999" s="4"/>
      <c r="K999" s="2"/>
    </row>
    <row r="1000" spans="1:11" ht="12.75">
      <c r="A1000" s="3"/>
      <c r="B1000" s="1"/>
      <c r="C1000" s="1"/>
      <c r="D1000" s="1"/>
      <c r="E1000" s="4"/>
      <c r="F1000" s="4"/>
      <c r="G1000" s="4"/>
      <c r="H1000" s="4"/>
      <c r="I1000" s="4"/>
      <c r="J1000" s="4"/>
      <c r="K1000" s="2"/>
    </row>
    <row r="1001" spans="1:11" ht="12.75">
      <c r="A1001" s="3"/>
      <c r="B1001" s="1"/>
      <c r="C1001" s="1"/>
      <c r="D1001" s="1"/>
      <c r="E1001" s="4"/>
      <c r="F1001" s="4"/>
      <c r="G1001" s="4"/>
      <c r="H1001" s="4"/>
      <c r="I1001" s="4"/>
      <c r="J1001" s="4"/>
      <c r="K1001" s="2"/>
    </row>
    <row r="1002" spans="1:11" ht="12.75">
      <c r="A1002" s="3"/>
      <c r="B1002" s="1"/>
      <c r="C1002" s="1"/>
      <c r="D1002" s="1"/>
      <c r="E1002" s="4"/>
      <c r="F1002" s="4"/>
      <c r="G1002" s="4"/>
      <c r="H1002" s="4"/>
      <c r="I1002" s="4"/>
      <c r="J1002" s="4"/>
      <c r="K1002" s="2"/>
    </row>
    <row r="1003" spans="1:11" ht="12.75">
      <c r="A1003" s="3"/>
      <c r="B1003" s="1"/>
      <c r="C1003" s="1"/>
      <c r="D1003" s="1"/>
      <c r="E1003" s="4"/>
      <c r="F1003" s="4"/>
      <c r="G1003" s="4"/>
      <c r="H1003" s="4"/>
      <c r="I1003" s="4"/>
      <c r="J1003" s="4"/>
      <c r="K1003" s="2"/>
    </row>
    <row r="1004" spans="1:11" ht="12.75">
      <c r="A1004" s="3"/>
      <c r="B1004" s="1"/>
      <c r="C1004" s="1"/>
      <c r="D1004" s="1"/>
      <c r="E1004" s="4"/>
      <c r="F1004" s="4"/>
      <c r="G1004" s="4"/>
      <c r="H1004" s="4"/>
      <c r="I1004" s="4"/>
      <c r="J1004" s="4"/>
      <c r="K1004" s="2"/>
    </row>
    <row r="1005" spans="1:11" ht="12.75">
      <c r="A1005" s="3"/>
      <c r="B1005" s="1"/>
      <c r="C1005" s="1"/>
      <c r="D1005" s="1"/>
      <c r="E1005" s="4"/>
      <c r="F1005" s="4"/>
      <c r="G1005" s="4"/>
      <c r="H1005" s="4"/>
      <c r="I1005" s="4"/>
      <c r="J1005" s="4"/>
      <c r="K1005" s="2"/>
    </row>
    <row r="1006" spans="1:11" ht="12.75">
      <c r="A1006" s="3"/>
      <c r="B1006" s="1"/>
      <c r="C1006" s="1"/>
      <c r="D1006" s="1"/>
      <c r="E1006" s="4"/>
      <c r="F1006" s="4"/>
      <c r="G1006" s="4"/>
      <c r="H1006" s="4"/>
      <c r="I1006" s="4"/>
      <c r="J1006" s="4"/>
      <c r="K1006" s="2"/>
    </row>
    <row r="1007" spans="1:11" ht="12.75">
      <c r="A1007" s="3"/>
      <c r="B1007" s="1"/>
      <c r="C1007" s="1"/>
      <c r="D1007" s="1"/>
      <c r="E1007" s="4"/>
      <c r="F1007" s="4"/>
      <c r="G1007" s="4"/>
      <c r="H1007" s="4"/>
      <c r="I1007" s="4"/>
      <c r="J1007" s="4"/>
      <c r="K1007" s="2"/>
    </row>
    <row r="1008" spans="1:11" ht="12.75">
      <c r="A1008" s="3"/>
      <c r="B1008" s="1"/>
      <c r="C1008" s="1"/>
      <c r="D1008" s="1"/>
      <c r="E1008" s="4"/>
      <c r="F1008" s="4"/>
      <c r="G1008" s="4"/>
      <c r="H1008" s="4"/>
      <c r="I1008" s="4"/>
      <c r="J1008" s="4"/>
      <c r="K1008" s="2"/>
    </row>
    <row r="1009" spans="1:11" ht="12.75">
      <c r="A1009" s="3"/>
      <c r="B1009" s="1"/>
      <c r="C1009" s="1"/>
      <c r="D1009" s="1"/>
      <c r="E1009" s="4"/>
      <c r="F1009" s="4"/>
      <c r="G1009" s="4"/>
      <c r="H1009" s="4"/>
      <c r="I1009" s="4"/>
      <c r="J1009" s="4"/>
      <c r="K1009" s="2"/>
    </row>
    <row r="1010" spans="1:11" ht="12.75">
      <c r="A1010" s="3"/>
      <c r="B1010" s="1"/>
      <c r="C1010" s="1"/>
      <c r="D1010" s="1"/>
      <c r="E1010" s="4"/>
      <c r="F1010" s="4"/>
      <c r="G1010" s="4"/>
      <c r="H1010" s="4"/>
      <c r="I1010" s="4"/>
      <c r="J1010" s="4"/>
      <c r="K1010" s="2"/>
    </row>
    <row r="1011" spans="1:11" ht="12.75">
      <c r="A1011" s="3"/>
      <c r="B1011" s="1"/>
      <c r="C1011" s="1"/>
      <c r="D1011" s="1"/>
      <c r="E1011" s="4"/>
      <c r="F1011" s="4"/>
      <c r="G1011" s="4"/>
      <c r="H1011" s="4"/>
      <c r="I1011" s="4"/>
      <c r="J1011" s="4"/>
      <c r="K1011" s="2"/>
    </row>
    <row r="1012" spans="1:11" ht="12.75">
      <c r="A1012" s="3"/>
      <c r="B1012" s="1"/>
      <c r="C1012" s="1"/>
      <c r="D1012" s="1"/>
      <c r="E1012" s="4"/>
      <c r="F1012" s="4"/>
      <c r="G1012" s="4"/>
      <c r="H1012" s="4"/>
      <c r="I1012" s="4"/>
      <c r="J1012" s="4"/>
      <c r="K1012" s="2"/>
    </row>
    <row r="1013" spans="1:11" ht="12.75">
      <c r="A1013" s="3"/>
      <c r="B1013" s="1"/>
      <c r="C1013" s="1"/>
      <c r="D1013" s="1"/>
      <c r="E1013" s="4"/>
      <c r="F1013" s="4"/>
      <c r="G1013" s="4"/>
      <c r="H1013" s="4"/>
      <c r="I1013" s="4"/>
      <c r="J1013" s="4"/>
      <c r="K1013" s="2"/>
    </row>
    <row r="1014" spans="1:11" ht="12.75">
      <c r="A1014" s="3"/>
      <c r="B1014" s="1"/>
      <c r="C1014" s="1"/>
      <c r="D1014" s="1"/>
      <c r="E1014" s="4"/>
      <c r="F1014" s="4"/>
      <c r="G1014" s="4"/>
      <c r="H1014" s="4"/>
      <c r="I1014" s="4"/>
      <c r="J1014" s="4"/>
      <c r="K1014" s="2"/>
    </row>
    <row r="1015" spans="1:11" ht="12.75">
      <c r="A1015" s="3"/>
      <c r="B1015" s="1"/>
      <c r="C1015" s="1"/>
      <c r="D1015" s="1"/>
      <c r="E1015" s="4"/>
      <c r="F1015" s="4"/>
      <c r="G1015" s="4"/>
      <c r="H1015" s="4"/>
      <c r="I1015" s="4"/>
      <c r="J1015" s="4"/>
      <c r="K1015" s="2"/>
    </row>
    <row r="1016" spans="1:11" ht="12.75">
      <c r="A1016" s="3"/>
      <c r="B1016" s="1"/>
      <c r="C1016" s="1"/>
      <c r="D1016" s="1"/>
      <c r="E1016" s="4"/>
      <c r="F1016" s="4"/>
      <c r="G1016" s="4"/>
      <c r="H1016" s="4"/>
      <c r="I1016" s="4"/>
      <c r="J1016" s="4"/>
      <c r="K1016" s="2"/>
    </row>
    <row r="1017" spans="1:11" ht="12.75">
      <c r="A1017" s="3"/>
      <c r="B1017" s="1"/>
      <c r="C1017" s="1"/>
      <c r="D1017" s="1"/>
      <c r="E1017" s="4"/>
      <c r="F1017" s="4"/>
      <c r="G1017" s="4"/>
      <c r="H1017" s="4"/>
      <c r="I1017" s="4"/>
      <c r="J1017" s="4"/>
      <c r="K1017" s="2"/>
    </row>
    <row r="1018" spans="1:11" ht="12.75">
      <c r="A1018" s="3"/>
      <c r="B1018" s="1"/>
      <c r="C1018" s="1"/>
      <c r="D1018" s="1"/>
      <c r="E1018" s="4"/>
      <c r="F1018" s="4"/>
      <c r="G1018" s="4"/>
      <c r="H1018" s="4"/>
      <c r="I1018" s="4"/>
      <c r="J1018" s="4"/>
      <c r="K1018" s="2"/>
    </row>
    <row r="1019" spans="1:11" ht="12.75">
      <c r="A1019" s="3"/>
      <c r="B1019" s="1"/>
      <c r="C1019" s="1"/>
      <c r="D1019" s="1"/>
      <c r="E1019" s="4"/>
      <c r="F1019" s="4"/>
      <c r="G1019" s="4"/>
      <c r="H1019" s="4"/>
      <c r="I1019" s="4"/>
      <c r="J1019" s="4"/>
      <c r="K1019" s="2"/>
    </row>
    <row r="1020" spans="1:11" ht="12.75">
      <c r="A1020" s="3"/>
      <c r="B1020" s="1"/>
      <c r="C1020" s="1"/>
      <c r="D1020" s="1"/>
      <c r="E1020" s="4"/>
      <c r="F1020" s="4"/>
      <c r="G1020" s="4"/>
      <c r="H1020" s="4"/>
      <c r="I1020" s="4"/>
      <c r="J1020" s="4"/>
      <c r="K1020" s="2"/>
    </row>
    <row r="1021" spans="1:11" ht="12.75">
      <c r="A1021" s="3"/>
      <c r="B1021" s="1"/>
      <c r="C1021" s="1"/>
      <c r="D1021" s="1"/>
      <c r="E1021" s="4"/>
      <c r="F1021" s="4"/>
      <c r="G1021" s="4"/>
      <c r="H1021" s="4"/>
      <c r="I1021" s="4"/>
      <c r="J1021" s="4"/>
      <c r="K1021" s="2"/>
    </row>
    <row r="1022" spans="1:11" ht="12.75">
      <c r="A1022" s="3"/>
      <c r="B1022" s="1"/>
      <c r="C1022" s="1"/>
      <c r="D1022" s="1"/>
      <c r="E1022" s="4"/>
      <c r="F1022" s="4"/>
      <c r="G1022" s="4"/>
      <c r="H1022" s="4"/>
      <c r="I1022" s="4"/>
      <c r="J1022" s="4"/>
      <c r="K1022" s="2"/>
    </row>
    <row r="1023" spans="1:11" ht="12.75">
      <c r="A1023" s="3"/>
      <c r="B1023" s="1"/>
      <c r="C1023" s="1"/>
      <c r="D1023" s="1"/>
      <c r="E1023" s="4"/>
      <c r="F1023" s="4"/>
      <c r="G1023" s="4"/>
      <c r="H1023" s="4"/>
      <c r="I1023" s="4"/>
      <c r="J1023" s="4"/>
      <c r="K1023" s="2"/>
    </row>
    <row r="1024" spans="1:11" ht="12.75">
      <c r="A1024" s="3"/>
      <c r="B1024" s="1"/>
      <c r="C1024" s="1"/>
      <c r="D1024" s="1"/>
      <c r="E1024" s="4"/>
      <c r="F1024" s="4"/>
      <c r="G1024" s="4"/>
      <c r="H1024" s="4"/>
      <c r="I1024" s="4"/>
      <c r="J1024" s="4"/>
      <c r="K1024" s="2"/>
    </row>
    <row r="1025" spans="1:11" ht="12.75">
      <c r="A1025" s="3"/>
      <c r="B1025" s="1"/>
      <c r="C1025" s="1"/>
      <c r="D1025" s="1"/>
      <c r="E1025" s="4"/>
      <c r="F1025" s="4"/>
      <c r="G1025" s="4"/>
      <c r="H1025" s="4"/>
      <c r="I1025" s="4"/>
      <c r="J1025" s="4"/>
      <c r="K1025" s="2"/>
    </row>
    <row r="1026" spans="1:11" ht="12.75">
      <c r="A1026" s="3"/>
      <c r="B1026" s="1"/>
      <c r="C1026" s="1"/>
      <c r="D1026" s="1"/>
      <c r="E1026" s="4"/>
      <c r="F1026" s="4"/>
      <c r="G1026" s="4"/>
      <c r="H1026" s="4"/>
      <c r="I1026" s="4"/>
      <c r="J1026" s="4"/>
      <c r="K1026" s="2"/>
    </row>
    <row r="1027" spans="1:11" ht="12.75">
      <c r="A1027" s="3"/>
      <c r="B1027" s="1"/>
      <c r="C1027" s="1"/>
      <c r="D1027" s="1"/>
      <c r="E1027" s="4"/>
      <c r="F1027" s="4"/>
      <c r="G1027" s="4"/>
      <c r="H1027" s="4"/>
      <c r="I1027" s="4"/>
      <c r="J1027" s="4"/>
      <c r="K1027" s="2"/>
    </row>
    <row r="1028" spans="1:11" ht="12.75">
      <c r="A1028" s="3"/>
      <c r="B1028" s="1"/>
      <c r="C1028" s="1"/>
      <c r="D1028" s="1"/>
      <c r="E1028" s="4"/>
      <c r="F1028" s="4"/>
      <c r="G1028" s="4"/>
      <c r="H1028" s="4"/>
      <c r="I1028" s="4"/>
      <c r="J1028" s="4"/>
      <c r="K1028" s="2"/>
    </row>
    <row r="1029" spans="1:11" ht="12.75">
      <c r="A1029" s="3"/>
      <c r="B1029" s="1"/>
      <c r="C1029" s="1"/>
      <c r="D1029" s="1"/>
      <c r="E1029" s="4"/>
      <c r="F1029" s="4"/>
      <c r="G1029" s="4"/>
      <c r="H1029" s="4"/>
      <c r="I1029" s="4"/>
      <c r="J1029" s="4"/>
      <c r="K1029" s="2"/>
    </row>
    <row r="1030" spans="1:11" ht="12.75">
      <c r="A1030" s="3"/>
      <c r="B1030" s="1"/>
      <c r="C1030" s="1"/>
      <c r="D1030" s="1"/>
      <c r="E1030" s="4"/>
      <c r="F1030" s="4"/>
      <c r="G1030" s="4"/>
      <c r="H1030" s="4"/>
      <c r="I1030" s="4"/>
      <c r="J1030" s="4"/>
      <c r="K1030" s="2"/>
    </row>
    <row r="1031" spans="1:11" ht="12.75">
      <c r="A1031" s="3"/>
      <c r="B1031" s="1"/>
      <c r="C1031" s="1"/>
      <c r="D1031" s="1"/>
      <c r="E1031" s="4"/>
      <c r="F1031" s="4"/>
      <c r="G1031" s="4"/>
      <c r="H1031" s="4"/>
      <c r="I1031" s="4"/>
      <c r="J1031" s="4"/>
      <c r="K1031" s="2"/>
    </row>
    <row r="1032" spans="1:11" ht="12.75">
      <c r="A1032" s="3"/>
      <c r="B1032" s="1"/>
      <c r="C1032" s="1"/>
      <c r="D1032" s="1"/>
      <c r="E1032" s="4"/>
      <c r="F1032" s="4"/>
      <c r="G1032" s="4"/>
      <c r="H1032" s="4"/>
      <c r="I1032" s="4"/>
      <c r="J1032" s="4"/>
      <c r="K1032" s="2"/>
    </row>
    <row r="1033" spans="1:11" ht="12.75">
      <c r="A1033" s="3"/>
      <c r="B1033" s="1"/>
      <c r="C1033" s="1"/>
      <c r="D1033" s="1"/>
      <c r="E1033" s="4"/>
      <c r="F1033" s="4"/>
      <c r="G1033" s="4"/>
      <c r="H1033" s="4"/>
      <c r="I1033" s="4"/>
      <c r="J1033" s="4"/>
      <c r="K1033" s="2"/>
    </row>
    <row r="1034" spans="1:11" ht="12.75">
      <c r="A1034" s="3"/>
      <c r="B1034" s="1"/>
      <c r="C1034" s="1"/>
      <c r="D1034" s="1"/>
      <c r="E1034" s="4"/>
      <c r="F1034" s="4"/>
      <c r="G1034" s="4"/>
      <c r="H1034" s="4"/>
      <c r="I1034" s="4"/>
      <c r="J1034" s="4"/>
      <c r="K1034" s="2"/>
    </row>
    <row r="1035" spans="1:11" ht="12.75">
      <c r="A1035" s="3"/>
      <c r="B1035" s="1"/>
      <c r="C1035" s="1"/>
      <c r="D1035" s="1"/>
      <c r="E1035" s="4"/>
      <c r="F1035" s="4"/>
      <c r="G1035" s="4"/>
      <c r="H1035" s="4"/>
      <c r="I1035" s="4"/>
      <c r="J1035" s="4"/>
      <c r="K1035" s="2"/>
    </row>
    <row r="1036" spans="1:11" ht="12.75">
      <c r="A1036" s="3"/>
      <c r="B1036" s="1"/>
      <c r="C1036" s="1"/>
      <c r="D1036" s="1"/>
      <c r="E1036" s="4"/>
      <c r="F1036" s="4"/>
      <c r="G1036" s="4"/>
      <c r="H1036" s="4"/>
      <c r="I1036" s="4"/>
      <c r="J1036" s="4"/>
      <c r="K1036" s="2"/>
    </row>
    <row r="1037" spans="1:11" ht="12.75">
      <c r="A1037" s="3"/>
      <c r="B1037" s="1"/>
      <c r="C1037" s="1"/>
      <c r="D1037" s="1"/>
      <c r="E1037" s="4"/>
      <c r="F1037" s="4"/>
      <c r="G1037" s="4"/>
      <c r="H1037" s="4"/>
      <c r="I1037" s="4"/>
      <c r="J1037" s="4"/>
      <c r="K1037" s="2"/>
    </row>
    <row r="1038" spans="1:11" ht="12.75">
      <c r="A1038" s="3"/>
      <c r="B1038" s="1"/>
      <c r="C1038" s="1"/>
      <c r="D1038" s="1"/>
      <c r="E1038" s="4"/>
      <c r="F1038" s="4"/>
      <c r="G1038" s="4"/>
      <c r="H1038" s="4"/>
      <c r="I1038" s="4"/>
      <c r="J1038" s="4"/>
      <c r="K1038" s="2"/>
    </row>
    <row r="1039" spans="1:11" ht="12.75">
      <c r="A1039" s="3"/>
      <c r="B1039" s="1"/>
      <c r="C1039" s="1"/>
      <c r="D1039" s="1"/>
      <c r="E1039" s="4"/>
      <c r="F1039" s="4"/>
      <c r="G1039" s="4"/>
      <c r="H1039" s="4"/>
      <c r="I1039" s="4"/>
      <c r="J1039" s="4"/>
      <c r="K1039" s="2"/>
    </row>
    <row r="1040" spans="1:11" ht="12.75">
      <c r="A1040" s="3"/>
      <c r="B1040" s="1"/>
      <c r="C1040" s="1"/>
      <c r="D1040" s="1"/>
      <c r="E1040" s="4"/>
      <c r="F1040" s="4"/>
      <c r="G1040" s="4"/>
      <c r="H1040" s="4"/>
      <c r="I1040" s="4"/>
      <c r="J1040" s="4"/>
      <c r="K1040" s="2"/>
    </row>
    <row r="1041" spans="1:11" ht="12.75">
      <c r="A1041" s="3"/>
      <c r="B1041" s="1"/>
      <c r="C1041" s="1"/>
      <c r="D1041" s="1"/>
      <c r="E1041" s="4"/>
      <c r="F1041" s="4"/>
      <c r="G1041" s="4"/>
      <c r="H1041" s="4"/>
      <c r="I1041" s="4"/>
      <c r="J1041" s="4"/>
      <c r="K1041" s="2"/>
    </row>
    <row r="1042" spans="1:11" ht="12.75">
      <c r="A1042" s="3"/>
      <c r="B1042" s="1"/>
      <c r="C1042" s="1"/>
      <c r="D1042" s="1"/>
      <c r="E1042" s="4"/>
      <c r="F1042" s="4"/>
      <c r="G1042" s="4"/>
      <c r="H1042" s="4"/>
      <c r="I1042" s="4"/>
      <c r="J1042" s="4"/>
      <c r="K1042" s="2"/>
    </row>
    <row r="1043" spans="1:11" ht="12.75">
      <c r="A1043" s="3"/>
      <c r="B1043" s="1"/>
      <c r="C1043" s="1"/>
      <c r="D1043" s="1"/>
      <c r="E1043" s="4"/>
      <c r="F1043" s="4"/>
      <c r="G1043" s="4"/>
      <c r="H1043" s="4"/>
      <c r="I1043" s="4"/>
      <c r="J1043" s="4"/>
      <c r="K1043" s="2"/>
    </row>
    <row r="1044" spans="1:11" ht="12.75">
      <c r="A1044" s="3"/>
      <c r="B1044" s="1"/>
      <c r="C1044" s="1"/>
      <c r="D1044" s="1"/>
      <c r="E1044" s="4"/>
      <c r="F1044" s="4"/>
      <c r="G1044" s="4"/>
      <c r="H1044" s="4"/>
      <c r="I1044" s="4"/>
      <c r="J1044" s="4"/>
      <c r="K1044" s="2"/>
    </row>
    <row r="1045" spans="1:11" ht="12.75">
      <c r="A1045" s="3"/>
      <c r="B1045" s="1"/>
      <c r="C1045" s="1"/>
      <c r="D1045" s="1"/>
      <c r="E1045" s="4"/>
      <c r="F1045" s="4"/>
      <c r="G1045" s="4"/>
      <c r="H1045" s="4"/>
      <c r="I1045" s="4"/>
      <c r="J1045" s="4"/>
      <c r="K1045" s="2"/>
    </row>
    <row r="1046" spans="1:11" ht="12.75">
      <c r="A1046" s="3"/>
      <c r="B1046" s="1"/>
      <c r="C1046" s="1"/>
      <c r="D1046" s="1"/>
      <c r="E1046" s="4"/>
      <c r="F1046" s="4"/>
      <c r="G1046" s="4"/>
      <c r="H1046" s="4"/>
      <c r="I1046" s="4"/>
      <c r="J1046" s="4"/>
      <c r="K1046" s="2"/>
    </row>
    <row r="1047" spans="1:11" ht="12.75">
      <c r="A1047" s="3"/>
      <c r="B1047" s="1"/>
      <c r="C1047" s="1"/>
      <c r="D1047" s="1"/>
      <c r="E1047" s="4"/>
      <c r="F1047" s="4"/>
      <c r="G1047" s="4"/>
      <c r="H1047" s="4"/>
      <c r="I1047" s="4"/>
      <c r="J1047" s="4"/>
      <c r="K1047" s="2"/>
    </row>
    <row r="1048" spans="1:11" ht="12.75">
      <c r="A1048" s="3"/>
      <c r="B1048" s="1"/>
      <c r="C1048" s="1"/>
      <c r="D1048" s="1"/>
      <c r="E1048" s="4"/>
      <c r="F1048" s="4"/>
      <c r="G1048" s="4"/>
      <c r="H1048" s="4"/>
      <c r="I1048" s="4"/>
      <c r="J1048" s="4"/>
      <c r="K1048" s="2"/>
    </row>
    <row r="1049" spans="1:11" ht="12.75">
      <c r="A1049" s="3"/>
      <c r="B1049" s="1"/>
      <c r="C1049" s="1"/>
      <c r="D1049" s="1"/>
      <c r="E1049" s="4"/>
      <c r="F1049" s="4"/>
      <c r="G1049" s="4"/>
      <c r="H1049" s="4"/>
      <c r="I1049" s="4"/>
      <c r="J1049" s="4"/>
      <c r="K1049" s="2"/>
    </row>
    <row r="1050" spans="1:11" ht="12.75">
      <c r="A1050" s="3"/>
      <c r="B1050" s="1"/>
      <c r="C1050" s="1"/>
      <c r="D1050" s="1"/>
      <c r="E1050" s="4"/>
      <c r="F1050" s="4"/>
      <c r="G1050" s="4"/>
      <c r="H1050" s="4"/>
      <c r="I1050" s="4"/>
      <c r="J1050" s="4"/>
      <c r="K1050" s="2"/>
    </row>
    <row r="1051" spans="1:11" ht="12.75">
      <c r="A1051" s="3"/>
      <c r="B1051" s="1"/>
      <c r="C1051" s="1"/>
      <c r="D1051" s="1"/>
      <c r="E1051" s="4"/>
      <c r="F1051" s="4"/>
      <c r="G1051" s="4"/>
      <c r="H1051" s="4"/>
      <c r="I1051" s="4"/>
      <c r="J1051" s="4"/>
      <c r="K1051" s="2"/>
    </row>
    <row r="1052" spans="1:11" ht="12.75">
      <c r="A1052" s="3"/>
      <c r="B1052" s="1"/>
      <c r="C1052" s="1"/>
      <c r="D1052" s="1"/>
      <c r="E1052" s="4"/>
      <c r="F1052" s="4"/>
      <c r="G1052" s="4"/>
      <c r="H1052" s="4"/>
      <c r="I1052" s="4"/>
      <c r="J1052" s="4"/>
      <c r="K1052" s="2"/>
    </row>
    <row r="1053" spans="1:11" ht="12.75">
      <c r="A1053" s="3"/>
      <c r="B1053" s="1"/>
      <c r="C1053" s="1"/>
      <c r="D1053" s="1"/>
      <c r="E1053" s="4"/>
      <c r="F1053" s="4"/>
      <c r="G1053" s="4"/>
      <c r="H1053" s="4"/>
      <c r="I1053" s="4"/>
      <c r="J1053" s="4"/>
      <c r="K1053" s="2"/>
    </row>
    <row r="1054" spans="1:11" ht="12.75">
      <c r="A1054" s="3"/>
      <c r="B1054" s="1"/>
      <c r="C1054" s="1"/>
      <c r="D1054" s="1"/>
      <c r="E1054" s="4"/>
      <c r="F1054" s="4"/>
      <c r="G1054" s="4"/>
      <c r="H1054" s="4"/>
      <c r="I1054" s="4"/>
      <c r="J1054" s="4"/>
      <c r="K1054" s="2"/>
    </row>
    <row r="1055" spans="1:11" ht="12.75">
      <c r="A1055" s="3"/>
      <c r="B1055" s="1"/>
      <c r="C1055" s="1"/>
      <c r="D1055" s="1"/>
      <c r="E1055" s="4"/>
      <c r="F1055" s="4"/>
      <c r="G1055" s="4"/>
      <c r="H1055" s="4"/>
      <c r="I1055" s="4"/>
      <c r="J1055" s="4"/>
      <c r="K1055" s="2"/>
    </row>
    <row r="1056" spans="1:11" ht="12.75">
      <c r="A1056" s="3"/>
      <c r="B1056" s="1"/>
      <c r="C1056" s="1"/>
      <c r="D1056" s="1"/>
      <c r="E1056" s="4"/>
      <c r="F1056" s="4"/>
      <c r="G1056" s="4"/>
      <c r="H1056" s="4"/>
      <c r="I1056" s="4"/>
      <c r="J1056" s="4"/>
      <c r="K1056" s="2"/>
    </row>
    <row r="1057" spans="1:11" ht="12.75">
      <c r="A1057" s="3"/>
      <c r="B1057" s="1"/>
      <c r="C1057" s="1"/>
      <c r="D1057" s="1"/>
      <c r="E1057" s="4"/>
      <c r="F1057" s="4"/>
      <c r="G1057" s="4"/>
      <c r="H1057" s="4"/>
      <c r="I1057" s="4"/>
      <c r="J1057" s="4"/>
      <c r="K1057" s="2"/>
    </row>
    <row r="1058" spans="1:11" ht="12.75">
      <c r="A1058" s="3"/>
      <c r="B1058" s="1"/>
      <c r="C1058" s="1"/>
      <c r="D1058" s="1"/>
      <c r="E1058" s="4"/>
      <c r="F1058" s="4"/>
      <c r="G1058" s="4"/>
      <c r="H1058" s="4"/>
      <c r="I1058" s="4"/>
      <c r="J1058" s="4"/>
      <c r="K1058" s="2"/>
    </row>
    <row r="1059" spans="1:11" ht="12.75">
      <c r="A1059" s="3"/>
      <c r="B1059" s="1"/>
      <c r="C1059" s="1"/>
      <c r="D1059" s="1"/>
      <c r="E1059" s="4"/>
      <c r="F1059" s="4"/>
      <c r="G1059" s="4"/>
      <c r="H1059" s="4"/>
      <c r="I1059" s="4"/>
      <c r="J1059" s="4"/>
      <c r="K1059" s="2"/>
    </row>
    <row r="1060" spans="1:11" ht="12.75">
      <c r="A1060" s="3"/>
      <c r="B1060" s="1"/>
      <c r="C1060" s="1"/>
      <c r="D1060" s="1"/>
      <c r="E1060" s="4"/>
      <c r="F1060" s="4"/>
      <c r="G1060" s="4"/>
      <c r="H1060" s="4"/>
      <c r="I1060" s="4"/>
      <c r="J1060" s="4"/>
      <c r="K1060" s="2"/>
    </row>
    <row r="1061" spans="1:11" ht="12.75">
      <c r="A1061" s="3"/>
      <c r="B1061" s="1"/>
      <c r="C1061" s="1"/>
      <c r="D1061" s="1"/>
      <c r="E1061" s="4"/>
      <c r="F1061" s="4"/>
      <c r="G1061" s="4"/>
      <c r="H1061" s="4"/>
      <c r="I1061" s="4"/>
      <c r="J1061" s="4"/>
      <c r="K1061" s="2"/>
    </row>
    <row r="1062" spans="1:11" ht="12.75">
      <c r="A1062" s="3"/>
      <c r="B1062" s="1"/>
      <c r="C1062" s="1"/>
      <c r="D1062" s="1"/>
      <c r="E1062" s="4"/>
      <c r="F1062" s="4"/>
      <c r="G1062" s="4"/>
      <c r="H1062" s="4"/>
      <c r="I1062" s="4"/>
      <c r="J1062" s="4"/>
      <c r="K1062" s="2"/>
    </row>
    <row r="1063" spans="1:11" ht="12.75">
      <c r="A1063" s="3"/>
      <c r="B1063" s="1"/>
      <c r="C1063" s="1"/>
      <c r="D1063" s="1"/>
      <c r="E1063" s="4"/>
      <c r="F1063" s="4"/>
      <c r="G1063" s="4"/>
      <c r="H1063" s="4"/>
      <c r="I1063" s="4"/>
      <c r="J1063" s="4"/>
      <c r="K1063" s="2"/>
    </row>
    <row r="1064" spans="1:11" ht="12.75">
      <c r="A1064" s="3"/>
      <c r="B1064" s="1"/>
      <c r="C1064" s="1"/>
      <c r="D1064" s="1"/>
      <c r="E1064" s="4"/>
      <c r="F1064" s="4"/>
      <c r="G1064" s="4"/>
      <c r="H1064" s="4"/>
      <c r="I1064" s="4"/>
      <c r="J1064" s="4"/>
      <c r="K1064" s="2"/>
    </row>
    <row r="1065" spans="1:11" ht="12.75">
      <c r="A1065" s="3"/>
      <c r="B1065" s="1"/>
      <c r="C1065" s="1"/>
      <c r="D1065" s="1"/>
      <c r="E1065" s="4"/>
      <c r="F1065" s="4"/>
      <c r="G1065" s="4"/>
      <c r="H1065" s="4"/>
      <c r="I1065" s="4"/>
      <c r="J1065" s="4"/>
      <c r="K1065" s="2"/>
    </row>
    <row r="1066" spans="1:11" ht="12.75">
      <c r="A1066" s="3"/>
      <c r="B1066" s="1"/>
      <c r="C1066" s="1"/>
      <c r="D1066" s="1"/>
      <c r="E1066" s="4"/>
      <c r="F1066" s="4"/>
      <c r="G1066" s="4"/>
      <c r="H1066" s="4"/>
      <c r="I1066" s="4"/>
      <c r="J1066" s="4"/>
      <c r="K1066" s="2"/>
    </row>
    <row r="1067" spans="1:11" ht="12.75">
      <c r="A1067" s="3"/>
      <c r="B1067" s="1"/>
      <c r="C1067" s="1"/>
      <c r="D1067" s="1"/>
      <c r="E1067" s="4"/>
      <c r="F1067" s="4"/>
      <c r="G1067" s="4"/>
      <c r="H1067" s="4"/>
      <c r="I1067" s="4"/>
      <c r="J1067" s="4"/>
      <c r="K1067" s="2"/>
    </row>
    <row r="1068" spans="1:11" ht="12.75">
      <c r="A1068" s="3"/>
      <c r="B1068" s="1"/>
      <c r="C1068" s="1"/>
      <c r="D1068" s="1"/>
      <c r="E1068" s="4"/>
      <c r="F1068" s="4"/>
      <c r="G1068" s="4"/>
      <c r="H1068" s="4"/>
      <c r="I1068" s="4"/>
      <c r="J1068" s="4"/>
      <c r="K1068" s="2"/>
    </row>
    <row r="1069" spans="1:11" ht="12.75">
      <c r="A1069" s="3"/>
      <c r="B1069" s="1"/>
      <c r="C1069" s="1"/>
      <c r="D1069" s="1"/>
      <c r="E1069" s="4"/>
      <c r="F1069" s="4"/>
      <c r="G1069" s="4"/>
      <c r="H1069" s="4"/>
      <c r="I1069" s="4"/>
      <c r="J1069" s="4"/>
      <c r="K1069" s="2"/>
    </row>
    <row r="1070" spans="1:11" ht="12.75">
      <c r="A1070" s="3"/>
      <c r="B1070" s="1"/>
      <c r="C1070" s="1"/>
      <c r="D1070" s="1"/>
      <c r="E1070" s="4"/>
      <c r="F1070" s="4"/>
      <c r="G1070" s="4"/>
      <c r="H1070" s="4"/>
      <c r="I1070" s="4"/>
      <c r="J1070" s="4"/>
      <c r="K1070" s="2"/>
    </row>
    <row r="1071" spans="1:11" ht="12.75">
      <c r="A1071" s="3"/>
      <c r="B1071" s="1"/>
      <c r="C1071" s="1"/>
      <c r="D1071" s="1"/>
      <c r="E1071" s="4"/>
      <c r="F1071" s="4"/>
      <c r="G1071" s="4"/>
      <c r="H1071" s="4"/>
      <c r="I1071" s="4"/>
      <c r="J1071" s="4"/>
      <c r="K1071" s="2"/>
    </row>
  </sheetData>
  <mergeCells count="2">
    <mergeCell ref="I5:K5"/>
    <mergeCell ref="B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reinhs</cp:lastModifiedBy>
  <cp:lastPrinted>2004-01-02T18:05:13Z</cp:lastPrinted>
  <dcterms:created xsi:type="dcterms:W3CDTF">1996-10-14T23:33:28Z</dcterms:created>
  <dcterms:modified xsi:type="dcterms:W3CDTF">2004-01-05T20:11:08Z</dcterms:modified>
  <cp:category/>
  <cp:version/>
  <cp:contentType/>
  <cp:contentStatus/>
</cp:coreProperties>
</file>