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O\2020 Rate Case\RSM\"/>
    </mc:Choice>
  </mc:AlternateContent>
  <xr:revisionPtr revIDLastSave="0" documentId="13_ncr:1_{388D4090-A01B-4DC3-97EF-D87832ACAAFF}" xr6:coauthVersionLast="45" xr6:coauthVersionMax="45" xr10:uidLastSave="{00000000-0000-0000-0000-000000000000}"/>
  <bookViews>
    <workbookView xWindow="28680" yWindow="-120" windowWidth="29040" windowHeight="15840" xr2:uid="{AE4801FD-EDD2-47D2-8200-5A3C99914BF5}"/>
  </bookViews>
  <sheets>
    <sheet name="Page 1" sheetId="1" r:id="rId1"/>
    <sheet name="Page 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3" l="1"/>
  <c r="J66" i="3"/>
  <c r="J67" i="3"/>
  <c r="J68" i="3"/>
  <c r="J69" i="3"/>
  <c r="J64" i="3"/>
  <c r="C69" i="3"/>
  <c r="C68" i="3"/>
  <c r="C67" i="3"/>
  <c r="C66" i="3"/>
  <c r="C65" i="3"/>
  <c r="C64" i="3"/>
  <c r="C63" i="3"/>
  <c r="C39" i="3"/>
  <c r="C38" i="3"/>
  <c r="J17" i="3"/>
  <c r="C17" i="3"/>
  <c r="C16" i="3"/>
  <c r="C15" i="3"/>
  <c r="L69" i="3"/>
  <c r="I69" i="3"/>
  <c r="E69" i="3"/>
  <c r="B69" i="3"/>
  <c r="L68" i="3"/>
  <c r="I68" i="3"/>
  <c r="E68" i="3"/>
  <c r="B68" i="3"/>
  <c r="L67" i="3"/>
  <c r="I67" i="3"/>
  <c r="E67" i="3"/>
  <c r="B67" i="3"/>
  <c r="L66" i="3"/>
  <c r="I66" i="3"/>
  <c r="E66" i="3"/>
  <c r="B66" i="3"/>
  <c r="L65" i="3"/>
  <c r="I65" i="3"/>
  <c r="E65" i="3"/>
  <c r="B65" i="3"/>
  <c r="L64" i="3"/>
  <c r="I64" i="3"/>
  <c r="E64" i="3"/>
  <c r="B64" i="3"/>
  <c r="L63" i="3"/>
  <c r="I63" i="3"/>
  <c r="E63" i="3"/>
  <c r="B63" i="3"/>
  <c r="A63" i="3"/>
  <c r="A64" i="3" s="1"/>
  <c r="L62" i="3"/>
  <c r="I62" i="3"/>
  <c r="H62" i="3"/>
  <c r="H63" i="3" s="1"/>
  <c r="E62" i="3"/>
  <c r="B62" i="3"/>
  <c r="A62" i="3"/>
  <c r="C62" i="3" s="1"/>
  <c r="L61" i="3"/>
  <c r="I61" i="3"/>
  <c r="H61" i="3"/>
  <c r="J61" i="3" s="1"/>
  <c r="E61" i="3"/>
  <c r="B61" i="3"/>
  <c r="A61" i="3"/>
  <c r="E60" i="3"/>
  <c r="C60" i="3"/>
  <c r="B60" i="3"/>
  <c r="I47" i="3"/>
  <c r="B47" i="3"/>
  <c r="I46" i="3"/>
  <c r="B46" i="3"/>
  <c r="I45" i="3"/>
  <c r="B45" i="3"/>
  <c r="I44" i="3"/>
  <c r="B44" i="3"/>
  <c r="I43" i="3"/>
  <c r="B43" i="3"/>
  <c r="I42" i="3"/>
  <c r="B42" i="3"/>
  <c r="I41" i="3"/>
  <c r="B41" i="3"/>
  <c r="I40" i="3"/>
  <c r="B40" i="3"/>
  <c r="J39" i="3"/>
  <c r="I39" i="3"/>
  <c r="H39" i="3"/>
  <c r="K39" i="3" s="1"/>
  <c r="B39" i="3"/>
  <c r="A39" i="3"/>
  <c r="A40" i="3" s="1"/>
  <c r="C40" i="3" s="1"/>
  <c r="B38" i="3"/>
  <c r="F32" i="3"/>
  <c r="D38" i="3" s="1"/>
  <c r="C61" i="3"/>
  <c r="D61" i="3" s="1"/>
  <c r="I24" i="3"/>
  <c r="B24" i="3"/>
  <c r="I23" i="3"/>
  <c r="B23" i="3"/>
  <c r="I22" i="3"/>
  <c r="B22" i="3"/>
  <c r="I21" i="3"/>
  <c r="B21" i="3"/>
  <c r="I20" i="3"/>
  <c r="B20" i="3"/>
  <c r="I19" i="3"/>
  <c r="B19" i="3"/>
  <c r="I18" i="3"/>
  <c r="B18" i="3"/>
  <c r="I17" i="3"/>
  <c r="B17" i="3"/>
  <c r="A17" i="3"/>
  <c r="A18" i="3" s="1"/>
  <c r="C18" i="3" s="1"/>
  <c r="I16" i="3"/>
  <c r="H16" i="3"/>
  <c r="H17" i="3" s="1"/>
  <c r="D16" i="3"/>
  <c r="B16" i="3"/>
  <c r="A16" i="3"/>
  <c r="B15" i="3"/>
  <c r="C53" i="2"/>
  <c r="C32" i="2"/>
  <c r="C59" i="2" s="1"/>
  <c r="D59" i="2" s="1"/>
  <c r="F59" i="2" s="1"/>
  <c r="L68" i="2"/>
  <c r="I68" i="2"/>
  <c r="E68" i="2"/>
  <c r="B68" i="2"/>
  <c r="L67" i="2"/>
  <c r="I67" i="2"/>
  <c r="E67" i="2"/>
  <c r="B67" i="2"/>
  <c r="L66" i="2"/>
  <c r="I66" i="2"/>
  <c r="E66" i="2"/>
  <c r="B66" i="2"/>
  <c r="L65" i="2"/>
  <c r="I65" i="2"/>
  <c r="E65" i="2"/>
  <c r="B65" i="2"/>
  <c r="L64" i="2"/>
  <c r="I64" i="2"/>
  <c r="E64" i="2"/>
  <c r="B64" i="2"/>
  <c r="L63" i="2"/>
  <c r="I63" i="2"/>
  <c r="E63" i="2"/>
  <c r="B63" i="2"/>
  <c r="L62" i="2"/>
  <c r="I62" i="2"/>
  <c r="E62" i="2"/>
  <c r="B62" i="2"/>
  <c r="L61" i="2"/>
  <c r="I61" i="2"/>
  <c r="H61" i="2"/>
  <c r="H62" i="2" s="1"/>
  <c r="E61" i="2"/>
  <c r="B61" i="2"/>
  <c r="L60" i="2"/>
  <c r="J60" i="2"/>
  <c r="K60" i="2" s="1"/>
  <c r="M60" i="2" s="1"/>
  <c r="I60" i="2"/>
  <c r="H60" i="2"/>
  <c r="E60" i="2"/>
  <c r="B60" i="2"/>
  <c r="A60" i="2"/>
  <c r="E59" i="2"/>
  <c r="B59" i="2"/>
  <c r="I47" i="2"/>
  <c r="B47" i="2"/>
  <c r="I46" i="2"/>
  <c r="B46" i="2"/>
  <c r="I45" i="2"/>
  <c r="B45" i="2"/>
  <c r="I44" i="2"/>
  <c r="B44" i="2"/>
  <c r="I43" i="2"/>
  <c r="B43" i="2"/>
  <c r="I42" i="2"/>
  <c r="B42" i="2"/>
  <c r="I41" i="2"/>
  <c r="B41" i="2"/>
  <c r="I40" i="2"/>
  <c r="H40" i="2"/>
  <c r="K40" i="2" s="1"/>
  <c r="B40" i="2"/>
  <c r="K39" i="2"/>
  <c r="J39" i="2"/>
  <c r="I39" i="2"/>
  <c r="H39" i="2"/>
  <c r="D39" i="2"/>
  <c r="B39" i="2"/>
  <c r="A39" i="2"/>
  <c r="A40" i="2" s="1"/>
  <c r="D38" i="2"/>
  <c r="B38" i="2"/>
  <c r="D32" i="2"/>
  <c r="I24" i="2"/>
  <c r="B24" i="2"/>
  <c r="I23" i="2"/>
  <c r="B23" i="2"/>
  <c r="I22" i="2"/>
  <c r="B22" i="2"/>
  <c r="I21" i="2"/>
  <c r="B21" i="2"/>
  <c r="I20" i="2"/>
  <c r="B20" i="2"/>
  <c r="I19" i="2"/>
  <c r="B19" i="2"/>
  <c r="I18" i="2"/>
  <c r="B18" i="2"/>
  <c r="I17" i="2"/>
  <c r="B17" i="2"/>
  <c r="I16" i="2"/>
  <c r="H16" i="2"/>
  <c r="H17" i="2" s="1"/>
  <c r="C16" i="2"/>
  <c r="B16" i="2"/>
  <c r="A16" i="2"/>
  <c r="A17" i="2" s="1"/>
  <c r="C15" i="2"/>
  <c r="D15" i="2" s="1"/>
  <c r="E15" i="2" s="1"/>
  <c r="B15" i="2"/>
  <c r="M60" i="1"/>
  <c r="O60" i="1"/>
  <c r="L41" i="1"/>
  <c r="L42" i="1"/>
  <c r="L43" i="1"/>
  <c r="L44" i="1"/>
  <c r="L45" i="1"/>
  <c r="L46" i="1"/>
  <c r="L47" i="1"/>
  <c r="L40" i="1"/>
  <c r="L39" i="1"/>
  <c r="L68" i="1"/>
  <c r="L67" i="1"/>
  <c r="L66" i="1"/>
  <c r="L65" i="1"/>
  <c r="L64" i="1"/>
  <c r="L63" i="1"/>
  <c r="L62" i="1"/>
  <c r="L61" i="1"/>
  <c r="L60" i="1"/>
  <c r="E68" i="1"/>
  <c r="E67" i="1"/>
  <c r="E66" i="1"/>
  <c r="E65" i="1"/>
  <c r="E64" i="1"/>
  <c r="E63" i="1"/>
  <c r="E62" i="1"/>
  <c r="E61" i="1"/>
  <c r="E60" i="1"/>
  <c r="E59" i="1"/>
  <c r="I68" i="1"/>
  <c r="B68" i="1"/>
  <c r="I67" i="1"/>
  <c r="B67" i="1"/>
  <c r="I66" i="1"/>
  <c r="B66" i="1"/>
  <c r="I65" i="1"/>
  <c r="B65" i="1"/>
  <c r="I64" i="1"/>
  <c r="B64" i="1"/>
  <c r="I63" i="1"/>
  <c r="B63" i="1"/>
  <c r="I62" i="1"/>
  <c r="B62" i="1"/>
  <c r="I61" i="1"/>
  <c r="B61" i="1"/>
  <c r="I60" i="1"/>
  <c r="H60" i="1"/>
  <c r="H61" i="1" s="1"/>
  <c r="B60" i="1"/>
  <c r="A60" i="1"/>
  <c r="A61" i="1" s="1"/>
  <c r="A62" i="1" s="1"/>
  <c r="C59" i="1"/>
  <c r="B59" i="1"/>
  <c r="C38" i="1"/>
  <c r="D32" i="1"/>
  <c r="D38" i="1" s="1"/>
  <c r="I47" i="1"/>
  <c r="B47" i="1"/>
  <c r="I46" i="1"/>
  <c r="B46" i="1"/>
  <c r="I45" i="1"/>
  <c r="B45" i="1"/>
  <c r="I44" i="1"/>
  <c r="B44" i="1"/>
  <c r="I43" i="1"/>
  <c r="B43" i="1"/>
  <c r="I42" i="1"/>
  <c r="B42" i="1"/>
  <c r="I41" i="1"/>
  <c r="B41" i="1"/>
  <c r="I40" i="1"/>
  <c r="B40" i="1"/>
  <c r="I39" i="1"/>
  <c r="H39" i="1"/>
  <c r="H40" i="1" s="1"/>
  <c r="B39" i="1"/>
  <c r="A39" i="1"/>
  <c r="C39" i="1" s="1"/>
  <c r="B38" i="1"/>
  <c r="I24" i="1"/>
  <c r="I23" i="1"/>
  <c r="I22" i="1"/>
  <c r="I21" i="1"/>
  <c r="I20" i="1"/>
  <c r="I19" i="1"/>
  <c r="I18" i="1"/>
  <c r="I17" i="1"/>
  <c r="I16" i="1"/>
  <c r="H16" i="1"/>
  <c r="J16" i="1" s="1"/>
  <c r="C15" i="1"/>
  <c r="D15" i="1" s="1"/>
  <c r="E15" i="1" s="1"/>
  <c r="B24" i="1"/>
  <c r="B23" i="1"/>
  <c r="B22" i="1"/>
  <c r="B21" i="1"/>
  <c r="B20" i="1"/>
  <c r="B19" i="1"/>
  <c r="B18" i="1"/>
  <c r="B17" i="1"/>
  <c r="B16" i="1"/>
  <c r="B15" i="1"/>
  <c r="A16" i="1"/>
  <c r="A17" i="1" s="1"/>
  <c r="A18" i="1" s="1"/>
  <c r="A19" i="1" s="1"/>
  <c r="A20" i="1" s="1"/>
  <c r="A21" i="1" s="1"/>
  <c r="A22" i="1" s="1"/>
  <c r="A23" i="1" s="1"/>
  <c r="A24" i="1" s="1"/>
  <c r="C24" i="1" s="1"/>
  <c r="J16" i="3" l="1"/>
  <c r="D60" i="3"/>
  <c r="F60" i="3" s="1"/>
  <c r="D15" i="3"/>
  <c r="E15" i="3" s="1"/>
  <c r="K61" i="3"/>
  <c r="M61" i="3" s="1"/>
  <c r="D40" i="3"/>
  <c r="A41" i="3"/>
  <c r="C41" i="3" s="1"/>
  <c r="E16" i="3"/>
  <c r="J63" i="3"/>
  <c r="K63" i="3" s="1"/>
  <c r="M63" i="3" s="1"/>
  <c r="H64" i="3"/>
  <c r="H18" i="3"/>
  <c r="J18" i="3" s="1"/>
  <c r="K17" i="3"/>
  <c r="L17" i="3" s="1"/>
  <c r="F61" i="3"/>
  <c r="O61" i="3" s="1"/>
  <c r="N61" i="3"/>
  <c r="L39" i="3"/>
  <c r="M39" i="3" s="1"/>
  <c r="D64" i="3"/>
  <c r="A65" i="3"/>
  <c r="D62" i="3"/>
  <c r="A19" i="3"/>
  <c r="C19" i="3" s="1"/>
  <c r="D18" i="3"/>
  <c r="D17" i="3"/>
  <c r="D39" i="3"/>
  <c r="K16" i="3"/>
  <c r="E38" i="3"/>
  <c r="F38" i="3" s="1"/>
  <c r="H40" i="3"/>
  <c r="D63" i="3"/>
  <c r="J62" i="3"/>
  <c r="K62" i="3" s="1"/>
  <c r="M62" i="3" s="1"/>
  <c r="E38" i="2"/>
  <c r="F38" i="2" s="1"/>
  <c r="C60" i="2"/>
  <c r="C38" i="2"/>
  <c r="L39" i="2"/>
  <c r="M39" i="2" s="1"/>
  <c r="D16" i="2"/>
  <c r="D60" i="2"/>
  <c r="J62" i="2"/>
  <c r="K62" i="2" s="1"/>
  <c r="M62" i="2" s="1"/>
  <c r="H63" i="2"/>
  <c r="K61" i="2"/>
  <c r="M61" i="2" s="1"/>
  <c r="A18" i="2"/>
  <c r="C17" i="2"/>
  <c r="D17" i="2" s="1"/>
  <c r="E16" i="2"/>
  <c r="C40" i="2"/>
  <c r="E40" i="2" s="1"/>
  <c r="A41" i="2"/>
  <c r="D40" i="2"/>
  <c r="H18" i="2"/>
  <c r="J17" i="2"/>
  <c r="K17" i="2" s="1"/>
  <c r="L17" i="2" s="1"/>
  <c r="A61" i="2"/>
  <c r="J61" i="2"/>
  <c r="C39" i="2"/>
  <c r="E39" i="2" s="1"/>
  <c r="H41" i="2"/>
  <c r="J16" i="2"/>
  <c r="K16" i="2" s="1"/>
  <c r="L16" i="2" s="1"/>
  <c r="J40" i="2"/>
  <c r="L40" i="2" s="1"/>
  <c r="M40" i="2" s="1"/>
  <c r="A40" i="1"/>
  <c r="A41" i="1" s="1"/>
  <c r="D41" i="1" s="1"/>
  <c r="D59" i="1"/>
  <c r="F59" i="1" s="1"/>
  <c r="D24" i="1"/>
  <c r="E24" i="1" s="1"/>
  <c r="E38" i="1"/>
  <c r="F38" i="1" s="1"/>
  <c r="K39" i="1"/>
  <c r="K40" i="1"/>
  <c r="H62" i="1"/>
  <c r="J61" i="1"/>
  <c r="K61" i="1" s="1"/>
  <c r="M61" i="1" s="1"/>
  <c r="A63" i="1"/>
  <c r="C62" i="1"/>
  <c r="C61" i="1"/>
  <c r="D61" i="1" s="1"/>
  <c r="F61" i="1" s="1"/>
  <c r="C60" i="1"/>
  <c r="J60" i="1"/>
  <c r="K60" i="1" s="1"/>
  <c r="D39" i="1"/>
  <c r="E39" i="1" s="1"/>
  <c r="C40" i="1"/>
  <c r="J39" i="1"/>
  <c r="M39" i="1" s="1"/>
  <c r="C16" i="1"/>
  <c r="D16" i="1" s="1"/>
  <c r="E16" i="1" s="1"/>
  <c r="C18" i="1"/>
  <c r="D18" i="1" s="1"/>
  <c r="C17" i="1"/>
  <c r="D17" i="1" s="1"/>
  <c r="C23" i="1"/>
  <c r="D23" i="1" s="1"/>
  <c r="C21" i="1"/>
  <c r="D21" i="1" s="1"/>
  <c r="C22" i="1"/>
  <c r="D22" i="1" s="1"/>
  <c r="C20" i="1"/>
  <c r="D20" i="1" s="1"/>
  <c r="C19" i="1"/>
  <c r="D19" i="1" s="1"/>
  <c r="J40" i="1"/>
  <c r="M40" i="1" s="1"/>
  <c r="H41" i="1"/>
  <c r="K41" i="1" s="1"/>
  <c r="K16" i="1"/>
  <c r="L16" i="1" s="1"/>
  <c r="H17" i="1"/>
  <c r="E40" i="3" l="1"/>
  <c r="F40" i="3" s="1"/>
  <c r="E39" i="3"/>
  <c r="F39" i="3" s="1"/>
  <c r="O39" i="3" s="1"/>
  <c r="L16" i="3"/>
  <c r="N16" i="3" s="1"/>
  <c r="M16" i="3"/>
  <c r="F64" i="3"/>
  <c r="D41" i="3"/>
  <c r="A42" i="3"/>
  <c r="C42" i="3" s="1"/>
  <c r="F62" i="3"/>
  <c r="O62" i="3" s="1"/>
  <c r="N62" i="3"/>
  <c r="F63" i="3"/>
  <c r="O63" i="3" s="1"/>
  <c r="N63" i="3"/>
  <c r="H19" i="3"/>
  <c r="J19" i="3" s="1"/>
  <c r="K18" i="3"/>
  <c r="L18" i="3" s="1"/>
  <c r="E17" i="3"/>
  <c r="N17" i="3" s="1"/>
  <c r="M17" i="3"/>
  <c r="E18" i="3"/>
  <c r="J40" i="3"/>
  <c r="H41" i="3"/>
  <c r="K40" i="3"/>
  <c r="A20" i="3"/>
  <c r="C20" i="3" s="1"/>
  <c r="D19" i="3"/>
  <c r="D65" i="3"/>
  <c r="A66" i="3"/>
  <c r="K64" i="3"/>
  <c r="M64" i="3" s="1"/>
  <c r="H65" i="3"/>
  <c r="N16" i="2"/>
  <c r="F40" i="2"/>
  <c r="O40" i="2" s="1"/>
  <c r="N40" i="2"/>
  <c r="E17" i="2"/>
  <c r="N17" i="2" s="1"/>
  <c r="M17" i="2"/>
  <c r="M16" i="2"/>
  <c r="A62" i="2"/>
  <c r="C61" i="2"/>
  <c r="D61" i="2" s="1"/>
  <c r="J63" i="2"/>
  <c r="K63" i="2" s="1"/>
  <c r="M63" i="2" s="1"/>
  <c r="H64" i="2"/>
  <c r="H42" i="2"/>
  <c r="K41" i="2"/>
  <c r="J41" i="2"/>
  <c r="L41" i="2" s="1"/>
  <c r="M41" i="2" s="1"/>
  <c r="F39" i="2"/>
  <c r="O39" i="2" s="1"/>
  <c r="N39" i="2"/>
  <c r="D41" i="2"/>
  <c r="C41" i="2"/>
  <c r="E41" i="2" s="1"/>
  <c r="A42" i="2"/>
  <c r="F60" i="2"/>
  <c r="O60" i="2" s="1"/>
  <c r="N60" i="2"/>
  <c r="H19" i="2"/>
  <c r="J18" i="2"/>
  <c r="K18" i="2" s="1"/>
  <c r="L18" i="2" s="1"/>
  <c r="C18" i="2"/>
  <c r="D18" i="2" s="1"/>
  <c r="A19" i="2"/>
  <c r="A42" i="1"/>
  <c r="C42" i="1" s="1"/>
  <c r="C41" i="1"/>
  <c r="E41" i="1" s="1"/>
  <c r="F41" i="1" s="1"/>
  <c r="D40" i="1"/>
  <c r="E40" i="1" s="1"/>
  <c r="F40" i="1" s="1"/>
  <c r="O40" i="1" s="1"/>
  <c r="F39" i="1"/>
  <c r="O39" i="1" s="1"/>
  <c r="N39" i="1"/>
  <c r="D62" i="1"/>
  <c r="F62" i="1" s="1"/>
  <c r="D60" i="1"/>
  <c r="O61" i="1"/>
  <c r="N61" i="1"/>
  <c r="C63" i="1"/>
  <c r="A64" i="1"/>
  <c r="J62" i="1"/>
  <c r="K62" i="1" s="1"/>
  <c r="M62" i="1" s="1"/>
  <c r="H63" i="1"/>
  <c r="D42" i="1"/>
  <c r="M16" i="1"/>
  <c r="N16" i="1"/>
  <c r="E22" i="1"/>
  <c r="E20" i="1"/>
  <c r="E17" i="1"/>
  <c r="E21" i="1"/>
  <c r="E18" i="1"/>
  <c r="E23" i="1"/>
  <c r="H18" i="1"/>
  <c r="J17" i="1"/>
  <c r="K17" i="1" s="1"/>
  <c r="E19" i="1"/>
  <c r="J41" i="1"/>
  <c r="M41" i="1" s="1"/>
  <c r="H42" i="1"/>
  <c r="K42" i="1" s="1"/>
  <c r="N39" i="3" l="1"/>
  <c r="E41" i="3"/>
  <c r="F41" i="3" s="1"/>
  <c r="N18" i="3"/>
  <c r="M18" i="3"/>
  <c r="O64" i="3"/>
  <c r="H20" i="3"/>
  <c r="J20" i="3" s="1"/>
  <c r="K19" i="3"/>
  <c r="L19" i="3" s="1"/>
  <c r="A67" i="3"/>
  <c r="D66" i="3"/>
  <c r="K41" i="3"/>
  <c r="H42" i="3"/>
  <c r="J42" i="3" s="1"/>
  <c r="J41" i="3"/>
  <c r="H66" i="3"/>
  <c r="K65" i="3"/>
  <c r="M65" i="3" s="1"/>
  <c r="L40" i="3"/>
  <c r="F65" i="3"/>
  <c r="D42" i="3"/>
  <c r="A43" i="3"/>
  <c r="C43" i="3" s="1"/>
  <c r="N64" i="3"/>
  <c r="E19" i="3"/>
  <c r="A21" i="3"/>
  <c r="C21" i="3" s="1"/>
  <c r="D20" i="3"/>
  <c r="A20" i="2"/>
  <c r="C19" i="2"/>
  <c r="D19" i="2" s="1"/>
  <c r="F41" i="2"/>
  <c r="O41" i="2" s="1"/>
  <c r="N41" i="2"/>
  <c r="A63" i="2"/>
  <c r="C62" i="2"/>
  <c r="D62" i="2" s="1"/>
  <c r="M18" i="2"/>
  <c r="E18" i="2"/>
  <c r="N18" i="2" s="1"/>
  <c r="H20" i="2"/>
  <c r="J19" i="2"/>
  <c r="K19" i="2" s="1"/>
  <c r="L19" i="2" s="1"/>
  <c r="H43" i="2"/>
  <c r="K42" i="2"/>
  <c r="J42" i="2"/>
  <c r="F61" i="2"/>
  <c r="O61" i="2" s="1"/>
  <c r="N61" i="2"/>
  <c r="C42" i="2"/>
  <c r="E42" i="2" s="1"/>
  <c r="D42" i="2"/>
  <c r="A43" i="2"/>
  <c r="H65" i="2"/>
  <c r="J64" i="2"/>
  <c r="K64" i="2" s="1"/>
  <c r="M64" i="2" s="1"/>
  <c r="F60" i="1"/>
  <c r="N60" i="1"/>
  <c r="E42" i="1"/>
  <c r="O62" i="1"/>
  <c r="A43" i="1"/>
  <c r="C43" i="1" s="1"/>
  <c r="N40" i="1"/>
  <c r="D63" i="1"/>
  <c r="F63" i="1" s="1"/>
  <c r="N62" i="1"/>
  <c r="J63" i="1"/>
  <c r="K63" i="1" s="1"/>
  <c r="M63" i="1" s="1"/>
  <c r="H64" i="1"/>
  <c r="C64" i="1"/>
  <c r="D64" i="1" s="1"/>
  <c r="F64" i="1" s="1"/>
  <c r="A65" i="1"/>
  <c r="L17" i="1"/>
  <c r="N17" i="1" s="1"/>
  <c r="M17" i="1"/>
  <c r="H19" i="1"/>
  <c r="J18" i="1"/>
  <c r="K18" i="1" s="1"/>
  <c r="H43" i="1"/>
  <c r="K43" i="1" s="1"/>
  <c r="J42" i="1"/>
  <c r="M42" i="1" s="1"/>
  <c r="N41" i="1"/>
  <c r="F42" i="1"/>
  <c r="A44" i="1"/>
  <c r="O41" i="1"/>
  <c r="O65" i="3" l="1"/>
  <c r="N65" i="3"/>
  <c r="L41" i="3"/>
  <c r="M41" i="3" s="1"/>
  <c r="O41" i="3" s="1"/>
  <c r="E42" i="3"/>
  <c r="M19" i="3"/>
  <c r="N19" i="3"/>
  <c r="A44" i="3"/>
  <c r="C44" i="3" s="1"/>
  <c r="D43" i="3"/>
  <c r="H67" i="3"/>
  <c r="K66" i="3"/>
  <c r="M66" i="3" s="1"/>
  <c r="E20" i="3"/>
  <c r="H43" i="3"/>
  <c r="J43" i="3" s="1"/>
  <c r="K42" i="3"/>
  <c r="F42" i="3"/>
  <c r="A22" i="3"/>
  <c r="C22" i="3" s="1"/>
  <c r="D21" i="3"/>
  <c r="F66" i="3"/>
  <c r="A68" i="3"/>
  <c r="D67" i="3"/>
  <c r="M40" i="3"/>
  <c r="O40" i="3" s="1"/>
  <c r="N40" i="3"/>
  <c r="H21" i="3"/>
  <c r="J21" i="3" s="1"/>
  <c r="K20" i="3"/>
  <c r="L20" i="3" s="1"/>
  <c r="F62" i="2"/>
  <c r="O62" i="2" s="1"/>
  <c r="N62" i="2"/>
  <c r="L42" i="2"/>
  <c r="M42" i="2" s="1"/>
  <c r="C63" i="2"/>
  <c r="D63" i="2" s="1"/>
  <c r="A64" i="2"/>
  <c r="F42" i="2"/>
  <c r="O42" i="2" s="1"/>
  <c r="N42" i="2"/>
  <c r="H66" i="2"/>
  <c r="J65" i="2"/>
  <c r="K65" i="2" s="1"/>
  <c r="M65" i="2" s="1"/>
  <c r="J43" i="2"/>
  <c r="H44" i="2"/>
  <c r="K43" i="2"/>
  <c r="A44" i="2"/>
  <c r="D43" i="2"/>
  <c r="C43" i="2"/>
  <c r="E43" i="2" s="1"/>
  <c r="E19" i="2"/>
  <c r="N19" i="2" s="1"/>
  <c r="M19" i="2"/>
  <c r="H21" i="2"/>
  <c r="J20" i="2"/>
  <c r="K20" i="2" s="1"/>
  <c r="L20" i="2" s="1"/>
  <c r="C20" i="2"/>
  <c r="D20" i="2" s="1"/>
  <c r="A21" i="2"/>
  <c r="D43" i="1"/>
  <c r="H65" i="1"/>
  <c r="J64" i="1"/>
  <c r="K64" i="1" s="1"/>
  <c r="M64" i="1" s="1"/>
  <c r="A66" i="1"/>
  <c r="C65" i="1"/>
  <c r="D65" i="1" s="1"/>
  <c r="F65" i="1" s="1"/>
  <c r="N63" i="1"/>
  <c r="O63" i="1"/>
  <c r="D44" i="1"/>
  <c r="C44" i="1"/>
  <c r="E43" i="1"/>
  <c r="F43" i="1" s="1"/>
  <c r="N42" i="1"/>
  <c r="L18" i="1"/>
  <c r="N18" i="1" s="1"/>
  <c r="M18" i="1"/>
  <c r="J19" i="1"/>
  <c r="K19" i="1" s="1"/>
  <c r="H20" i="1"/>
  <c r="J43" i="1"/>
  <c r="M43" i="1" s="1"/>
  <c r="H44" i="1"/>
  <c r="K44" i="1" s="1"/>
  <c r="O42" i="1"/>
  <c r="A45" i="1"/>
  <c r="N41" i="3" l="1"/>
  <c r="O66" i="3"/>
  <c r="K43" i="3"/>
  <c r="H44" i="3"/>
  <c r="J44" i="3" s="1"/>
  <c r="L43" i="3"/>
  <c r="M43" i="3" s="1"/>
  <c r="E21" i="3"/>
  <c r="N21" i="3" s="1"/>
  <c r="M21" i="3"/>
  <c r="N20" i="3"/>
  <c r="M20" i="3"/>
  <c r="H22" i="3"/>
  <c r="J22" i="3" s="1"/>
  <c r="K21" i="3"/>
  <c r="L21" i="3" s="1"/>
  <c r="K67" i="3"/>
  <c r="M67" i="3" s="1"/>
  <c r="H68" i="3"/>
  <c r="F67" i="3"/>
  <c r="A23" i="3"/>
  <c r="C23" i="3" s="1"/>
  <c r="D22" i="3"/>
  <c r="E43" i="3"/>
  <c r="D68" i="3"/>
  <c r="A69" i="3"/>
  <c r="D69" i="3" s="1"/>
  <c r="N66" i="3"/>
  <c r="L42" i="3"/>
  <c r="D44" i="3"/>
  <c r="A45" i="3"/>
  <c r="C45" i="3" s="1"/>
  <c r="J66" i="2"/>
  <c r="K66" i="2" s="1"/>
  <c r="M66" i="2" s="1"/>
  <c r="H67" i="2"/>
  <c r="F43" i="2"/>
  <c r="A22" i="2"/>
  <c r="C21" i="2"/>
  <c r="D21" i="2" s="1"/>
  <c r="A45" i="2"/>
  <c r="D44" i="2"/>
  <c r="C44" i="2"/>
  <c r="C64" i="2"/>
  <c r="D64" i="2" s="1"/>
  <c r="A65" i="2"/>
  <c r="E20" i="2"/>
  <c r="N20" i="2" s="1"/>
  <c r="M20" i="2"/>
  <c r="L43" i="2"/>
  <c r="M43" i="2" s="1"/>
  <c r="F63" i="2"/>
  <c r="O63" i="2" s="1"/>
  <c r="N63" i="2"/>
  <c r="K44" i="2"/>
  <c r="J44" i="2"/>
  <c r="H45" i="2"/>
  <c r="H22" i="2"/>
  <c r="J21" i="2"/>
  <c r="K21" i="2" s="1"/>
  <c r="L21" i="2" s="1"/>
  <c r="E44" i="1"/>
  <c r="N64" i="1"/>
  <c r="O64" i="1"/>
  <c r="C66" i="1"/>
  <c r="A67" i="1"/>
  <c r="J65" i="1"/>
  <c r="K65" i="1" s="1"/>
  <c r="M65" i="1" s="1"/>
  <c r="H66" i="1"/>
  <c r="D45" i="1"/>
  <c r="C45" i="1"/>
  <c r="J20" i="1"/>
  <c r="K20" i="1" s="1"/>
  <c r="H21" i="1"/>
  <c r="L19" i="1"/>
  <c r="N19" i="1" s="1"/>
  <c r="M19" i="1"/>
  <c r="N43" i="1"/>
  <c r="F44" i="1"/>
  <c r="A46" i="1"/>
  <c r="O43" i="1"/>
  <c r="J44" i="1"/>
  <c r="M44" i="1" s="1"/>
  <c r="H45" i="1"/>
  <c r="K45" i="1" s="1"/>
  <c r="E44" i="3" l="1"/>
  <c r="F44" i="3" s="1"/>
  <c r="A46" i="3"/>
  <c r="C46" i="3" s="1"/>
  <c r="D45" i="3"/>
  <c r="N67" i="3"/>
  <c r="H23" i="3"/>
  <c r="J23" i="3" s="1"/>
  <c r="K22" i="3"/>
  <c r="L22" i="3" s="1"/>
  <c r="O67" i="3"/>
  <c r="M42" i="3"/>
  <c r="O42" i="3" s="1"/>
  <c r="N42" i="3"/>
  <c r="K68" i="3"/>
  <c r="M68" i="3" s="1"/>
  <c r="H69" i="3"/>
  <c r="K69" i="3" s="1"/>
  <c r="M69" i="3" s="1"/>
  <c r="E22" i="3"/>
  <c r="A24" i="3"/>
  <c r="D23" i="3"/>
  <c r="F69" i="3"/>
  <c r="F68" i="3"/>
  <c r="K44" i="3"/>
  <c r="H45" i="3"/>
  <c r="J45" i="3" s="1"/>
  <c r="F43" i="3"/>
  <c r="O43" i="3" s="1"/>
  <c r="N43" i="3"/>
  <c r="E21" i="2"/>
  <c r="N21" i="2" s="1"/>
  <c r="M21" i="2"/>
  <c r="A23" i="2"/>
  <c r="C22" i="2"/>
  <c r="D22" i="2" s="1"/>
  <c r="H23" i="2"/>
  <c r="J22" i="2"/>
  <c r="K22" i="2" s="1"/>
  <c r="L22" i="2" s="1"/>
  <c r="H46" i="2"/>
  <c r="K45" i="2"/>
  <c r="J45" i="2"/>
  <c r="L45" i="2" s="1"/>
  <c r="M45" i="2" s="1"/>
  <c r="A66" i="2"/>
  <c r="C65" i="2"/>
  <c r="D65" i="2" s="1"/>
  <c r="O43" i="2"/>
  <c r="D45" i="2"/>
  <c r="C45" i="2"/>
  <c r="E45" i="2" s="1"/>
  <c r="A46" i="2"/>
  <c r="N43" i="2"/>
  <c r="L44" i="2"/>
  <c r="M44" i="2" s="1"/>
  <c r="F64" i="2"/>
  <c r="O64" i="2" s="1"/>
  <c r="N64" i="2"/>
  <c r="J67" i="2"/>
  <c r="K67" i="2" s="1"/>
  <c r="M67" i="2" s="1"/>
  <c r="H68" i="2"/>
  <c r="J68" i="2" s="1"/>
  <c r="K68" i="2" s="1"/>
  <c r="M68" i="2" s="1"/>
  <c r="E44" i="2"/>
  <c r="E45" i="1"/>
  <c r="J66" i="1"/>
  <c r="K66" i="1" s="1"/>
  <c r="M66" i="1" s="1"/>
  <c r="H67" i="1"/>
  <c r="C67" i="1"/>
  <c r="D67" i="1" s="1"/>
  <c r="F67" i="1" s="1"/>
  <c r="A68" i="1"/>
  <c r="D66" i="1"/>
  <c r="F66" i="1" s="1"/>
  <c r="N65" i="1"/>
  <c r="O65" i="1"/>
  <c r="C46" i="1"/>
  <c r="D46" i="1"/>
  <c r="J21" i="1"/>
  <c r="K21" i="1" s="1"/>
  <c r="H22" i="1"/>
  <c r="L20" i="1"/>
  <c r="N20" i="1" s="1"/>
  <c r="M20" i="1"/>
  <c r="O44" i="1"/>
  <c r="J45" i="1"/>
  <c r="M45" i="1" s="1"/>
  <c r="H46" i="1"/>
  <c r="K46" i="1" s="1"/>
  <c r="F45" i="1"/>
  <c r="A47" i="1"/>
  <c r="N44" i="1"/>
  <c r="D24" i="3" l="1"/>
  <c r="C24" i="3"/>
  <c r="L44" i="3"/>
  <c r="M44" i="3" s="1"/>
  <c r="O44" i="3" s="1"/>
  <c r="O68" i="3"/>
  <c r="N68" i="3"/>
  <c r="K45" i="3"/>
  <c r="L45" i="3"/>
  <c r="M45" i="3" s="1"/>
  <c r="H46" i="3"/>
  <c r="J46" i="3" s="1"/>
  <c r="M22" i="3"/>
  <c r="H24" i="3"/>
  <c r="K23" i="3"/>
  <c r="L23" i="3" s="1"/>
  <c r="N22" i="3"/>
  <c r="O69" i="3"/>
  <c r="D46" i="3"/>
  <c r="A47" i="3"/>
  <c r="C47" i="3" s="1"/>
  <c r="E24" i="3"/>
  <c r="N69" i="3"/>
  <c r="E23" i="3"/>
  <c r="E45" i="3"/>
  <c r="A47" i="2"/>
  <c r="D46" i="2"/>
  <c r="C46" i="2"/>
  <c r="H47" i="2"/>
  <c r="K46" i="2"/>
  <c r="J46" i="2"/>
  <c r="L46" i="2" s="1"/>
  <c r="M46" i="2" s="1"/>
  <c r="F44" i="2"/>
  <c r="O44" i="2" s="1"/>
  <c r="N44" i="2"/>
  <c r="H24" i="2"/>
  <c r="J24" i="2" s="1"/>
  <c r="K24" i="2" s="1"/>
  <c r="L24" i="2" s="1"/>
  <c r="J23" i="2"/>
  <c r="K23" i="2" s="1"/>
  <c r="L23" i="2" s="1"/>
  <c r="F65" i="2"/>
  <c r="O65" i="2" s="1"/>
  <c r="N65" i="2"/>
  <c r="A24" i="2"/>
  <c r="C24" i="2" s="1"/>
  <c r="D24" i="2" s="1"/>
  <c r="C23" i="2"/>
  <c r="D23" i="2" s="1"/>
  <c r="F45" i="2"/>
  <c r="O45" i="2" s="1"/>
  <c r="N45" i="2"/>
  <c r="M22" i="2"/>
  <c r="E22" i="2"/>
  <c r="N22" i="2" s="1"/>
  <c r="A67" i="2"/>
  <c r="C66" i="2"/>
  <c r="D66" i="2" s="1"/>
  <c r="O66" i="1"/>
  <c r="N66" i="1"/>
  <c r="C68" i="1"/>
  <c r="D68" i="1" s="1"/>
  <c r="F68" i="1" s="1"/>
  <c r="J67" i="1"/>
  <c r="K67" i="1" s="1"/>
  <c r="M67" i="1" s="1"/>
  <c r="H68" i="1"/>
  <c r="D47" i="1"/>
  <c r="C47" i="1"/>
  <c r="E46" i="1"/>
  <c r="F46" i="1" s="1"/>
  <c r="J22" i="1"/>
  <c r="K22" i="1" s="1"/>
  <c r="H23" i="1"/>
  <c r="L21" i="1"/>
  <c r="N21" i="1" s="1"/>
  <c r="M21" i="1"/>
  <c r="N45" i="1"/>
  <c r="O45" i="1"/>
  <c r="J46" i="1"/>
  <c r="M46" i="1" s="1"/>
  <c r="H47" i="1"/>
  <c r="J24" i="3" l="1"/>
  <c r="K24" i="3" s="1"/>
  <c r="N44" i="3"/>
  <c r="E46" i="3"/>
  <c r="F46" i="3"/>
  <c r="D47" i="3"/>
  <c r="H47" i="3"/>
  <c r="J47" i="3" s="1"/>
  <c r="K46" i="3"/>
  <c r="M23" i="3"/>
  <c r="F45" i="3"/>
  <c r="O45" i="3" s="1"/>
  <c r="N45" i="3"/>
  <c r="N23" i="3"/>
  <c r="E23" i="2"/>
  <c r="N23" i="2" s="1"/>
  <c r="M23" i="2"/>
  <c r="M24" i="2"/>
  <c r="E24" i="2"/>
  <c r="N24" i="2" s="1"/>
  <c r="D47" i="2"/>
  <c r="C47" i="2"/>
  <c r="E47" i="2" s="1"/>
  <c r="F66" i="2"/>
  <c r="O66" i="2" s="1"/>
  <c r="N66" i="2"/>
  <c r="J47" i="2"/>
  <c r="L47" i="2" s="1"/>
  <c r="M47" i="2" s="1"/>
  <c r="K47" i="2"/>
  <c r="C67" i="2"/>
  <c r="D67" i="2" s="1"/>
  <c r="A68" i="2"/>
  <c r="C68" i="2" s="1"/>
  <c r="D68" i="2" s="1"/>
  <c r="E46" i="2"/>
  <c r="E47" i="1"/>
  <c r="F47" i="1" s="1"/>
  <c r="J47" i="1"/>
  <c r="M47" i="1" s="1"/>
  <c r="O47" i="1" s="1"/>
  <c r="K47" i="1"/>
  <c r="N67" i="1"/>
  <c r="J68" i="1"/>
  <c r="K68" i="1" s="1"/>
  <c r="M68" i="1" s="1"/>
  <c r="O67" i="1"/>
  <c r="J23" i="1"/>
  <c r="K23" i="1" s="1"/>
  <c r="H24" i="1"/>
  <c r="L22" i="1"/>
  <c r="N22" i="1" s="1"/>
  <c r="M22" i="1"/>
  <c r="N46" i="1"/>
  <c r="O46" i="1"/>
  <c r="L24" i="3" l="1"/>
  <c r="N24" i="3" s="1"/>
  <c r="M24" i="3"/>
  <c r="L46" i="3"/>
  <c r="M46" i="3" s="1"/>
  <c r="O46" i="3" s="1"/>
  <c r="K47" i="3"/>
  <c r="L47" i="3" s="1"/>
  <c r="M47" i="3" s="1"/>
  <c r="E47" i="3"/>
  <c r="N46" i="3"/>
  <c r="F47" i="2"/>
  <c r="O47" i="2" s="1"/>
  <c r="N47" i="2"/>
  <c r="F68" i="2"/>
  <c r="O68" i="2" s="1"/>
  <c r="N68" i="2"/>
  <c r="F67" i="2"/>
  <c r="O67" i="2" s="1"/>
  <c r="N67" i="2"/>
  <c r="F46" i="2"/>
  <c r="O46" i="2" s="1"/>
  <c r="N46" i="2"/>
  <c r="N47" i="1"/>
  <c r="N68" i="1"/>
  <c r="O68" i="1"/>
  <c r="J24" i="1"/>
  <c r="K24" i="1" s="1"/>
  <c r="L23" i="1"/>
  <c r="N23" i="1" s="1"/>
  <c r="M23" i="1"/>
  <c r="F47" i="3" l="1"/>
  <c r="O47" i="3" s="1"/>
  <c r="N47" i="3"/>
  <c r="L24" i="1"/>
  <c r="N24" i="1" s="1"/>
  <c r="M24" i="1"/>
</calcChain>
</file>

<file path=xl/sharedStrings.xml><?xml version="1.0" encoding="utf-8"?>
<sst xmlns="http://schemas.openxmlformats.org/spreadsheetml/2006/main" count="381" uniqueCount="33">
  <si>
    <t>St Louis County Service Area</t>
  </si>
  <si>
    <t>Rate A</t>
  </si>
  <si>
    <t>Meter</t>
  </si>
  <si>
    <t>Size</t>
  </si>
  <si>
    <t>5/8"</t>
  </si>
  <si>
    <t>Monthly</t>
  </si>
  <si>
    <t>Charge</t>
  </si>
  <si>
    <t>Per 1,000</t>
  </si>
  <si>
    <t>Gallons</t>
  </si>
  <si>
    <t xml:space="preserve">Usage in </t>
  </si>
  <si>
    <t>Volumetric</t>
  </si>
  <si>
    <t>Total</t>
  </si>
  <si>
    <t>Annual</t>
  </si>
  <si>
    <t>Customer that conserves 1,000 per month</t>
  </si>
  <si>
    <t>Savings</t>
  </si>
  <si>
    <t>Example of a surcharge, using the calculation from DT-Watkins, page 18, line 12</t>
  </si>
  <si>
    <t>RSM</t>
  </si>
  <si>
    <t>Surcharge</t>
  </si>
  <si>
    <t>Example of a credit, using the calculation from DT-Watkins, page 18, line 6</t>
  </si>
  <si>
    <t>Credit</t>
  </si>
  <si>
    <t>Schedule JMW-1</t>
  </si>
  <si>
    <t>All service area outside St Louis County Service</t>
  </si>
  <si>
    <t>Mexico Service Area</t>
  </si>
  <si>
    <t>Page 3 of 3</t>
  </si>
  <si>
    <t>Per 1,000 Gallons</t>
  </si>
  <si>
    <t>Up to</t>
  </si>
  <si>
    <t>3,000 Gallons</t>
  </si>
  <si>
    <t>Over</t>
  </si>
  <si>
    <t>10,000 Gallons</t>
  </si>
  <si>
    <t>Next</t>
  </si>
  <si>
    <t>7,000 Gallons</t>
  </si>
  <si>
    <t>Page 1 of 3</t>
  </si>
  <si>
    <t>Page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</si>
</sst>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5" formatCode="&quot;$&quot;#,##0.0000_);\(&quot;$&quot;#,##0.0000\)"/>
    <numFmt numFmtId="167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7" fontId="0" fillId="0" borderId="0" xfId="0" applyNumberFormat="1"/>
    <xf numFmtId="165" fontId="0" fillId="0" borderId="0" xfId="0" applyNumberFormat="1"/>
    <xf numFmtId="3" fontId="0" fillId="0" borderId="0" xfId="0" applyNumberFormat="1" applyAlignment="1">
      <alignment horizontal="center"/>
    </xf>
    <xf numFmtId="43" fontId="0" fillId="0" borderId="0" xfId="1" applyFont="1"/>
    <xf numFmtId="167" fontId="0" fillId="0" borderId="0" xfId="1" applyNumberFormat="1" applyFont="1"/>
    <xf numFmtId="167" fontId="0" fillId="0" borderId="0" xfId="0" applyNumberFormat="1"/>
    <xf numFmtId="43" fontId="0" fillId="0" borderId="0" xfId="0" applyNumberFormat="1"/>
    <xf numFmtId="0" fontId="0" fillId="0" borderId="1" xfId="0" applyBorder="1" applyAlignment="1">
      <alignment horizontal="center"/>
    </xf>
    <xf numFmtId="37" fontId="0" fillId="0" borderId="0" xfId="1" applyNumberFormat="1" applyFont="1"/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F8807-EA70-43A5-B0E1-E6B90C350BFE}">
  <sheetPr>
    <pageSetUpPr fitToPage="1"/>
  </sheetPr>
  <dimension ref="A1:O69"/>
  <sheetViews>
    <sheetView tabSelected="1" topLeftCell="A22" zoomScale="80" zoomScaleNormal="80" workbookViewId="0">
      <selection activeCell="D41" sqref="D41"/>
    </sheetView>
  </sheetViews>
  <sheetFormatPr defaultRowHeight="15" x14ac:dyDescent="0.25"/>
  <cols>
    <col min="1" max="1" width="11" customWidth="1"/>
    <col min="2" max="5" width="12.7109375" customWidth="1"/>
    <col min="7" max="7" width="4.5703125" customWidth="1"/>
    <col min="8" max="8" width="10.28515625" bestFit="1" customWidth="1"/>
    <col min="9" max="15" width="12.7109375" customWidth="1"/>
  </cols>
  <sheetData>
    <row r="1" spans="1:15" x14ac:dyDescent="0.25">
      <c r="O1" s="11" t="s">
        <v>20</v>
      </c>
    </row>
    <row r="2" spans="1:15" x14ac:dyDescent="0.25">
      <c r="O2" s="11" t="s">
        <v>31</v>
      </c>
    </row>
    <row r="3" spans="1:15" x14ac:dyDescent="0.25">
      <c r="A3" t="s">
        <v>0</v>
      </c>
    </row>
    <row r="4" spans="1:15" x14ac:dyDescent="0.25">
      <c r="A4" t="s">
        <v>1</v>
      </c>
    </row>
    <row r="6" spans="1:15" s="1" customFormat="1" x14ac:dyDescent="0.25">
      <c r="A6" s="1" t="s">
        <v>2</v>
      </c>
      <c r="B6" s="1" t="s">
        <v>5</v>
      </c>
      <c r="C6" s="1" t="s">
        <v>7</v>
      </c>
    </row>
    <row r="7" spans="1:15" s="1" customFormat="1" x14ac:dyDescent="0.25">
      <c r="A7" s="1" t="s">
        <v>3</v>
      </c>
      <c r="B7" s="1" t="s">
        <v>6</v>
      </c>
      <c r="C7" s="1" t="s">
        <v>8</v>
      </c>
    </row>
    <row r="9" spans="1:15" x14ac:dyDescent="0.25">
      <c r="A9" t="s">
        <v>4</v>
      </c>
      <c r="B9" s="2">
        <v>9</v>
      </c>
      <c r="C9" s="3">
        <v>4.7813999999999997</v>
      </c>
    </row>
    <row r="10" spans="1:15" x14ac:dyDescent="0.25">
      <c r="H10" s="9" t="s">
        <v>13</v>
      </c>
      <c r="I10" s="9"/>
      <c r="J10" s="9"/>
      <c r="K10" s="9"/>
      <c r="L10" s="9"/>
    </row>
    <row r="11" spans="1:15" x14ac:dyDescent="0.25">
      <c r="A11" s="1" t="s">
        <v>9</v>
      </c>
      <c r="D11" s="1" t="s">
        <v>11</v>
      </c>
      <c r="H11" s="1" t="s">
        <v>9</v>
      </c>
      <c r="K11" s="1" t="s">
        <v>11</v>
      </c>
    </row>
    <row r="12" spans="1:15" x14ac:dyDescent="0.25">
      <c r="A12" s="4">
        <v>1000</v>
      </c>
      <c r="B12" s="1" t="s">
        <v>5</v>
      </c>
      <c r="C12" s="1" t="s">
        <v>10</v>
      </c>
      <c r="D12" s="1" t="s">
        <v>5</v>
      </c>
      <c r="E12" s="1" t="s">
        <v>12</v>
      </c>
      <c r="H12" s="4">
        <v>1000</v>
      </c>
      <c r="I12" s="1" t="s">
        <v>5</v>
      </c>
      <c r="J12" s="1" t="s">
        <v>10</v>
      </c>
      <c r="K12" s="1" t="s">
        <v>5</v>
      </c>
      <c r="L12" s="1" t="s">
        <v>12</v>
      </c>
      <c r="M12" s="1" t="s">
        <v>5</v>
      </c>
      <c r="N12" s="1" t="s">
        <v>12</v>
      </c>
    </row>
    <row r="13" spans="1:15" x14ac:dyDescent="0.25">
      <c r="A13" s="1" t="s">
        <v>8</v>
      </c>
      <c r="B13" s="1" t="s">
        <v>6</v>
      </c>
      <c r="C13" s="1" t="s">
        <v>6</v>
      </c>
      <c r="D13" s="1" t="s">
        <v>6</v>
      </c>
      <c r="E13" s="1" t="s">
        <v>6</v>
      </c>
      <c r="H13" s="1" t="s">
        <v>8</v>
      </c>
      <c r="I13" s="1" t="s">
        <v>6</v>
      </c>
      <c r="J13" s="1" t="s">
        <v>6</v>
      </c>
      <c r="K13" s="1" t="s">
        <v>6</v>
      </c>
      <c r="L13" s="1" t="s">
        <v>6</v>
      </c>
      <c r="M13" s="1" t="s">
        <v>14</v>
      </c>
      <c r="N13" s="1" t="s">
        <v>14</v>
      </c>
    </row>
    <row r="15" spans="1:15" x14ac:dyDescent="0.25">
      <c r="A15" s="6">
        <v>1</v>
      </c>
      <c r="B15" s="2">
        <f>+B9</f>
        <v>9</v>
      </c>
      <c r="C15" s="2">
        <f>ROUND(+A15*C$9,2)</f>
        <v>4.78</v>
      </c>
      <c r="D15" s="2">
        <f>SUM(B15:C15)</f>
        <v>13.780000000000001</v>
      </c>
      <c r="E15" s="2">
        <f>+D15*12</f>
        <v>165.36</v>
      </c>
      <c r="H15" s="10"/>
      <c r="I15" s="2"/>
      <c r="J15" s="2"/>
      <c r="K15" s="2"/>
      <c r="L15" s="2"/>
    </row>
    <row r="16" spans="1:15" x14ac:dyDescent="0.25">
      <c r="A16" s="7">
        <f>+A15+1</f>
        <v>2</v>
      </c>
      <c r="B16" s="5">
        <f>+B9</f>
        <v>9</v>
      </c>
      <c r="C16" s="5">
        <f>ROUND(+A16*C$9,2)</f>
        <v>9.56</v>
      </c>
      <c r="D16" s="8">
        <f>SUM(B16:C16)</f>
        <v>18.560000000000002</v>
      </c>
      <c r="E16" s="8">
        <f>+D16*12</f>
        <v>222.72000000000003</v>
      </c>
      <c r="H16" s="7">
        <f>+H15+1</f>
        <v>1</v>
      </c>
      <c r="I16" s="2">
        <f>+B9</f>
        <v>9</v>
      </c>
      <c r="J16" s="2">
        <f>ROUND(+H16*C$9,2)</f>
        <v>4.78</v>
      </c>
      <c r="K16" s="2">
        <f>SUM(I16:J16)</f>
        <v>13.780000000000001</v>
      </c>
      <c r="L16" s="2">
        <f>+K16*12</f>
        <v>165.36</v>
      </c>
      <c r="M16" s="2">
        <f>+D16-K16</f>
        <v>4.7800000000000011</v>
      </c>
      <c r="N16" s="2">
        <f>+E16-L16</f>
        <v>57.360000000000014</v>
      </c>
    </row>
    <row r="17" spans="1:14" x14ac:dyDescent="0.25">
      <c r="A17" s="7">
        <f t="shared" ref="A17:A24" si="0">+A16+1</f>
        <v>3</v>
      </c>
      <c r="B17" s="5">
        <f>+B9</f>
        <v>9</v>
      </c>
      <c r="C17" s="5">
        <f t="shared" ref="C17:C24" si="1">ROUND(+A17*C$9,2)</f>
        <v>14.34</v>
      </c>
      <c r="D17" s="8">
        <f t="shared" ref="D17:D24" si="2">SUM(B17:C17)</f>
        <v>23.34</v>
      </c>
      <c r="E17" s="8">
        <f t="shared" ref="E17:E24" si="3">+D17*12</f>
        <v>280.08</v>
      </c>
      <c r="H17" s="7">
        <f t="shared" ref="H17:H24" si="4">+H16+1</f>
        <v>2</v>
      </c>
      <c r="I17" s="5">
        <f>+B9</f>
        <v>9</v>
      </c>
      <c r="J17" s="5">
        <f>ROUND(+H17*C$9,2)</f>
        <v>9.56</v>
      </c>
      <c r="K17" s="8">
        <f t="shared" ref="K17:K24" si="5">SUM(I17:J17)</f>
        <v>18.560000000000002</v>
      </c>
      <c r="L17" s="8">
        <f t="shared" ref="L17:L24" si="6">+K17*12</f>
        <v>222.72000000000003</v>
      </c>
      <c r="M17" s="8">
        <f>+D17-K17</f>
        <v>4.7799999999999976</v>
      </c>
      <c r="N17" s="8">
        <f>+E17-L17</f>
        <v>57.359999999999957</v>
      </c>
    </row>
    <row r="18" spans="1:14" x14ac:dyDescent="0.25">
      <c r="A18" s="7">
        <f t="shared" si="0"/>
        <v>4</v>
      </c>
      <c r="B18" s="5">
        <f>+B9</f>
        <v>9</v>
      </c>
      <c r="C18" s="5">
        <f t="shared" si="1"/>
        <v>19.13</v>
      </c>
      <c r="D18" s="8">
        <f t="shared" si="2"/>
        <v>28.13</v>
      </c>
      <c r="E18" s="8">
        <f t="shared" si="3"/>
        <v>337.56</v>
      </c>
      <c r="H18" s="7">
        <f t="shared" si="4"/>
        <v>3</v>
      </c>
      <c r="I18" s="5">
        <f>+B9</f>
        <v>9</v>
      </c>
      <c r="J18" s="5">
        <f>ROUND(+H18*C$9,2)</f>
        <v>14.34</v>
      </c>
      <c r="K18" s="8">
        <f t="shared" si="5"/>
        <v>23.34</v>
      </c>
      <c r="L18" s="8">
        <f t="shared" si="6"/>
        <v>280.08</v>
      </c>
      <c r="M18" s="8">
        <f>+D18-K18</f>
        <v>4.7899999999999991</v>
      </c>
      <c r="N18" s="8">
        <f>+E18-L18</f>
        <v>57.480000000000018</v>
      </c>
    </row>
    <row r="19" spans="1:14" x14ac:dyDescent="0.25">
      <c r="A19" s="7">
        <f t="shared" si="0"/>
        <v>5</v>
      </c>
      <c r="B19" s="5">
        <f>+B9</f>
        <v>9</v>
      </c>
      <c r="C19" s="5">
        <f t="shared" si="1"/>
        <v>23.91</v>
      </c>
      <c r="D19" s="8">
        <f t="shared" si="2"/>
        <v>32.909999999999997</v>
      </c>
      <c r="E19" s="8">
        <f t="shared" si="3"/>
        <v>394.91999999999996</v>
      </c>
      <c r="H19" s="7">
        <f t="shared" si="4"/>
        <v>4</v>
      </c>
      <c r="I19" s="5">
        <f>+B9</f>
        <v>9</v>
      </c>
      <c r="J19" s="5">
        <f>ROUND(+H19*C$9,2)</f>
        <v>19.13</v>
      </c>
      <c r="K19" s="8">
        <f t="shared" si="5"/>
        <v>28.13</v>
      </c>
      <c r="L19" s="8">
        <f t="shared" si="6"/>
        <v>337.56</v>
      </c>
      <c r="M19" s="8">
        <f>+D19-K19</f>
        <v>4.7799999999999976</v>
      </c>
      <c r="N19" s="8">
        <f>+E19-L19</f>
        <v>57.359999999999957</v>
      </c>
    </row>
    <row r="20" spans="1:14" x14ac:dyDescent="0.25">
      <c r="A20" s="7">
        <f t="shared" si="0"/>
        <v>6</v>
      </c>
      <c r="B20" s="5">
        <f>+B9</f>
        <v>9</v>
      </c>
      <c r="C20" s="5">
        <f t="shared" si="1"/>
        <v>28.69</v>
      </c>
      <c r="D20" s="8">
        <f t="shared" si="2"/>
        <v>37.69</v>
      </c>
      <c r="E20" s="8">
        <f t="shared" si="3"/>
        <v>452.28</v>
      </c>
      <c r="H20" s="7">
        <f t="shared" si="4"/>
        <v>5</v>
      </c>
      <c r="I20" s="5">
        <f>+B9</f>
        <v>9</v>
      </c>
      <c r="J20" s="5">
        <f>ROUND(+H20*C$9,2)</f>
        <v>23.91</v>
      </c>
      <c r="K20" s="8">
        <f t="shared" si="5"/>
        <v>32.909999999999997</v>
      </c>
      <c r="L20" s="8">
        <f t="shared" si="6"/>
        <v>394.91999999999996</v>
      </c>
      <c r="M20" s="8">
        <f>+D20-K20</f>
        <v>4.7800000000000011</v>
      </c>
      <c r="N20" s="8">
        <f>+E20-L20</f>
        <v>57.360000000000014</v>
      </c>
    </row>
    <row r="21" spans="1:14" x14ac:dyDescent="0.25">
      <c r="A21" s="7">
        <f t="shared" si="0"/>
        <v>7</v>
      </c>
      <c r="B21" s="5">
        <f>+B9</f>
        <v>9</v>
      </c>
      <c r="C21" s="5">
        <f t="shared" si="1"/>
        <v>33.47</v>
      </c>
      <c r="D21" s="8">
        <f t="shared" si="2"/>
        <v>42.47</v>
      </c>
      <c r="E21" s="8">
        <f t="shared" si="3"/>
        <v>509.64</v>
      </c>
      <c r="H21" s="7">
        <f t="shared" si="4"/>
        <v>6</v>
      </c>
      <c r="I21" s="5">
        <f>+B9</f>
        <v>9</v>
      </c>
      <c r="J21" s="5">
        <f>ROUND(+H21*C$9,2)</f>
        <v>28.69</v>
      </c>
      <c r="K21" s="8">
        <f t="shared" si="5"/>
        <v>37.69</v>
      </c>
      <c r="L21" s="8">
        <f t="shared" si="6"/>
        <v>452.28</v>
      </c>
      <c r="M21" s="8">
        <f>+D21-K21</f>
        <v>4.7800000000000011</v>
      </c>
      <c r="N21" s="8">
        <f>+E21-L21</f>
        <v>57.360000000000014</v>
      </c>
    </row>
    <row r="22" spans="1:14" x14ac:dyDescent="0.25">
      <c r="A22" s="7">
        <f t="shared" si="0"/>
        <v>8</v>
      </c>
      <c r="B22" s="5">
        <f>+B9</f>
        <v>9</v>
      </c>
      <c r="C22" s="5">
        <f t="shared" si="1"/>
        <v>38.25</v>
      </c>
      <c r="D22" s="8">
        <f t="shared" si="2"/>
        <v>47.25</v>
      </c>
      <c r="E22" s="8">
        <f t="shared" si="3"/>
        <v>567</v>
      </c>
      <c r="H22" s="7">
        <f t="shared" si="4"/>
        <v>7</v>
      </c>
      <c r="I22" s="5">
        <f>+B9</f>
        <v>9</v>
      </c>
      <c r="J22" s="5">
        <f>ROUND(+H22*C$9,2)</f>
        <v>33.47</v>
      </c>
      <c r="K22" s="8">
        <f t="shared" si="5"/>
        <v>42.47</v>
      </c>
      <c r="L22" s="8">
        <f t="shared" si="6"/>
        <v>509.64</v>
      </c>
      <c r="M22" s="8">
        <f>+D22-K22</f>
        <v>4.7800000000000011</v>
      </c>
      <c r="N22" s="8">
        <f>+E22-L22</f>
        <v>57.360000000000014</v>
      </c>
    </row>
    <row r="23" spans="1:14" x14ac:dyDescent="0.25">
      <c r="A23" s="7">
        <f t="shared" si="0"/>
        <v>9</v>
      </c>
      <c r="B23" s="5">
        <f>+B9</f>
        <v>9</v>
      </c>
      <c r="C23" s="5">
        <f t="shared" si="1"/>
        <v>43.03</v>
      </c>
      <c r="D23" s="8">
        <f t="shared" si="2"/>
        <v>52.03</v>
      </c>
      <c r="E23" s="8">
        <f t="shared" si="3"/>
        <v>624.36</v>
      </c>
      <c r="H23" s="7">
        <f t="shared" si="4"/>
        <v>8</v>
      </c>
      <c r="I23" s="5">
        <f>+B9</f>
        <v>9</v>
      </c>
      <c r="J23" s="5">
        <f>ROUND(+H23*C$9,2)</f>
        <v>38.25</v>
      </c>
      <c r="K23" s="8">
        <f t="shared" si="5"/>
        <v>47.25</v>
      </c>
      <c r="L23" s="8">
        <f t="shared" si="6"/>
        <v>567</v>
      </c>
      <c r="M23" s="8">
        <f>+D23-K23</f>
        <v>4.7800000000000011</v>
      </c>
      <c r="N23" s="8">
        <f>+E23-L23</f>
        <v>57.360000000000014</v>
      </c>
    </row>
    <row r="24" spans="1:14" x14ac:dyDescent="0.25">
      <c r="A24" s="7">
        <f t="shared" si="0"/>
        <v>10</v>
      </c>
      <c r="B24" s="5">
        <f>+B9</f>
        <v>9</v>
      </c>
      <c r="C24" s="5">
        <f t="shared" si="1"/>
        <v>47.81</v>
      </c>
      <c r="D24" s="8">
        <f t="shared" si="2"/>
        <v>56.81</v>
      </c>
      <c r="E24" s="8">
        <f t="shared" si="3"/>
        <v>681.72</v>
      </c>
      <c r="H24" s="7">
        <f t="shared" si="4"/>
        <v>9</v>
      </c>
      <c r="I24" s="5">
        <f>+B9</f>
        <v>9</v>
      </c>
      <c r="J24" s="5">
        <f>ROUND(+H24*C$9,2)</f>
        <v>43.03</v>
      </c>
      <c r="K24" s="8">
        <f t="shared" si="5"/>
        <v>52.03</v>
      </c>
      <c r="L24" s="8">
        <f t="shared" si="6"/>
        <v>624.36</v>
      </c>
      <c r="M24" s="8">
        <f>+D24-K24</f>
        <v>4.7800000000000011</v>
      </c>
      <c r="N24" s="8">
        <f>+E24-L24</f>
        <v>57.360000000000014</v>
      </c>
    </row>
    <row r="26" spans="1:14" x14ac:dyDescent="0.25">
      <c r="A26" t="s">
        <v>15</v>
      </c>
    </row>
    <row r="27" spans="1:14" x14ac:dyDescent="0.25">
      <c r="D27" s="1" t="s">
        <v>16</v>
      </c>
    </row>
    <row r="28" spans="1:14" x14ac:dyDescent="0.25">
      <c r="D28" s="1" t="s">
        <v>17</v>
      </c>
    </row>
    <row r="29" spans="1:14" s="1" customFormat="1" x14ac:dyDescent="0.25">
      <c r="A29" s="1" t="s">
        <v>2</v>
      </c>
      <c r="B29" s="1" t="s">
        <v>5</v>
      </c>
      <c r="C29" s="1" t="s">
        <v>7</v>
      </c>
      <c r="D29" s="1" t="s">
        <v>7</v>
      </c>
    </row>
    <row r="30" spans="1:14" s="1" customFormat="1" x14ac:dyDescent="0.25">
      <c r="A30" s="1" t="s">
        <v>3</v>
      </c>
      <c r="B30" s="1" t="s">
        <v>6</v>
      </c>
      <c r="C30" s="1" t="s">
        <v>8</v>
      </c>
      <c r="D30" s="1" t="s">
        <v>8</v>
      </c>
    </row>
    <row r="32" spans="1:14" x14ac:dyDescent="0.25">
      <c r="A32" t="s">
        <v>4</v>
      </c>
      <c r="B32" s="2">
        <v>9</v>
      </c>
      <c r="C32" s="3">
        <v>4.7813999999999997</v>
      </c>
      <c r="D32" s="3">
        <f>0.0108*10</f>
        <v>0.10800000000000001</v>
      </c>
    </row>
    <row r="33" spans="1:15" x14ac:dyDescent="0.25">
      <c r="H33" s="9" t="s">
        <v>13</v>
      </c>
      <c r="I33" s="9"/>
      <c r="J33" s="9"/>
      <c r="K33" s="9"/>
      <c r="L33" s="9"/>
    </row>
    <row r="34" spans="1:15" x14ac:dyDescent="0.25">
      <c r="A34" s="1" t="s">
        <v>9</v>
      </c>
      <c r="E34" s="1" t="s">
        <v>11</v>
      </c>
      <c r="H34" s="1" t="s">
        <v>9</v>
      </c>
      <c r="L34" s="1" t="s">
        <v>11</v>
      </c>
    </row>
    <row r="35" spans="1:15" x14ac:dyDescent="0.25">
      <c r="A35" s="4">
        <v>1000</v>
      </c>
      <c r="B35" s="1" t="s">
        <v>5</v>
      </c>
      <c r="C35" s="1" t="s">
        <v>10</v>
      </c>
      <c r="D35" s="1" t="s">
        <v>16</v>
      </c>
      <c r="E35" s="1" t="s">
        <v>5</v>
      </c>
      <c r="F35" s="1" t="s">
        <v>12</v>
      </c>
      <c r="H35" s="4">
        <v>1000</v>
      </c>
      <c r="I35" s="1" t="s">
        <v>5</v>
      </c>
      <c r="J35" s="1" t="s">
        <v>10</v>
      </c>
      <c r="K35" s="1" t="s">
        <v>16</v>
      </c>
      <c r="L35" s="1" t="s">
        <v>5</v>
      </c>
      <c r="M35" s="1" t="s">
        <v>12</v>
      </c>
      <c r="N35" s="1" t="s">
        <v>5</v>
      </c>
      <c r="O35" s="1" t="s">
        <v>12</v>
      </c>
    </row>
    <row r="36" spans="1:15" x14ac:dyDescent="0.25">
      <c r="A36" s="1" t="s">
        <v>8</v>
      </c>
      <c r="B36" s="1" t="s">
        <v>6</v>
      </c>
      <c r="C36" s="1" t="s">
        <v>6</v>
      </c>
      <c r="D36" s="1" t="s">
        <v>17</v>
      </c>
      <c r="E36" s="1" t="s">
        <v>6</v>
      </c>
      <c r="F36" s="1" t="s">
        <v>6</v>
      </c>
      <c r="H36" s="1" t="s">
        <v>8</v>
      </c>
      <c r="I36" s="1" t="s">
        <v>6</v>
      </c>
      <c r="J36" s="1" t="s">
        <v>6</v>
      </c>
      <c r="K36" s="1" t="s">
        <v>17</v>
      </c>
      <c r="L36" s="1" t="s">
        <v>6</v>
      </c>
      <c r="M36" s="1" t="s">
        <v>6</v>
      </c>
      <c r="N36" s="1" t="s">
        <v>14</v>
      </c>
      <c r="O36" s="1" t="s">
        <v>14</v>
      </c>
    </row>
    <row r="38" spans="1:15" x14ac:dyDescent="0.25">
      <c r="A38" s="6">
        <v>1</v>
      </c>
      <c r="B38" s="2">
        <f>+B32</f>
        <v>9</v>
      </c>
      <c r="C38" s="2">
        <f>ROUND(+A38*C$32,2)</f>
        <v>4.78</v>
      </c>
      <c r="D38" s="2">
        <f>ROUND(+A38*D$32,2)</f>
        <v>0.11</v>
      </c>
      <c r="E38" s="2">
        <f>SUM(B38:D38)</f>
        <v>13.89</v>
      </c>
      <c r="F38" s="2">
        <f>+E38*12</f>
        <v>166.68</v>
      </c>
      <c r="H38" s="10"/>
      <c r="I38" s="2"/>
      <c r="J38" s="2"/>
      <c r="K38" s="2"/>
      <c r="L38" s="2"/>
      <c r="M38" s="2"/>
    </row>
    <row r="39" spans="1:15" x14ac:dyDescent="0.25">
      <c r="A39" s="7">
        <f>+A38+1</f>
        <v>2</v>
      </c>
      <c r="B39" s="5">
        <f>+B32</f>
        <v>9</v>
      </c>
      <c r="C39" s="5">
        <f>ROUND(+A39*C$32,2)</f>
        <v>9.56</v>
      </c>
      <c r="D39" s="5">
        <f>ROUND(+A39*D$32,2)</f>
        <v>0.22</v>
      </c>
      <c r="E39" s="8">
        <f>SUM(B39:D39)</f>
        <v>18.78</v>
      </c>
      <c r="F39" s="8">
        <f>+E39*12</f>
        <v>225.36</v>
      </c>
      <c r="H39" s="7">
        <f>+H38+1</f>
        <v>1</v>
      </c>
      <c r="I39" s="2">
        <f>+B32</f>
        <v>9</v>
      </c>
      <c r="J39" s="2">
        <f>ROUND(+H39*C$9,2)</f>
        <v>4.78</v>
      </c>
      <c r="K39" s="2">
        <f>ROUND(+H39*D$32,2)</f>
        <v>0.11</v>
      </c>
      <c r="L39" s="2">
        <f>SUM(I39:K39)</f>
        <v>13.89</v>
      </c>
      <c r="M39" s="2">
        <f>+L39*12</f>
        <v>166.68</v>
      </c>
      <c r="N39" s="2">
        <f>+E39-L39</f>
        <v>4.8900000000000006</v>
      </c>
      <c r="O39" s="2">
        <f>+F39-M39</f>
        <v>58.680000000000007</v>
      </c>
    </row>
    <row r="40" spans="1:15" x14ac:dyDescent="0.25">
      <c r="A40" s="7">
        <f t="shared" ref="A40:A47" si="7">+A39+1</f>
        <v>3</v>
      </c>
      <c r="B40" s="5">
        <f>+B32</f>
        <v>9</v>
      </c>
      <c r="C40" s="5">
        <f t="shared" ref="C40:C47" si="8">ROUND(+A40*C$32,2)</f>
        <v>14.34</v>
      </c>
      <c r="D40" s="5">
        <f t="shared" ref="D40:D47" si="9">ROUND(+A40*D$32,2)</f>
        <v>0.32</v>
      </c>
      <c r="E40" s="8">
        <f t="shared" ref="E40:E47" si="10">SUM(B40:D40)</f>
        <v>23.66</v>
      </c>
      <c r="F40" s="8">
        <f t="shared" ref="F40:F47" si="11">+E40*12</f>
        <v>283.92</v>
      </c>
      <c r="H40" s="7">
        <f t="shared" ref="H40:H47" si="12">+H39+1</f>
        <v>2</v>
      </c>
      <c r="I40" s="5">
        <f>+B32</f>
        <v>9</v>
      </c>
      <c r="J40" s="5">
        <f>ROUND(+H40*C$9,2)</f>
        <v>9.56</v>
      </c>
      <c r="K40" s="5">
        <f t="shared" ref="K40:K47" si="13">ROUND(+H40*D$32,2)</f>
        <v>0.22</v>
      </c>
      <c r="L40" s="8">
        <f>SUM(I40:K40)</f>
        <v>18.78</v>
      </c>
      <c r="M40" s="8">
        <f t="shared" ref="M40:M47" si="14">+L40*12</f>
        <v>225.36</v>
      </c>
      <c r="N40" s="8">
        <f>+E40-L40</f>
        <v>4.879999999999999</v>
      </c>
      <c r="O40" s="8">
        <f>+F40-M40</f>
        <v>58.56</v>
      </c>
    </row>
    <row r="41" spans="1:15" x14ac:dyDescent="0.25">
      <c r="A41" s="7">
        <f t="shared" si="7"/>
        <v>4</v>
      </c>
      <c r="B41" s="5">
        <f>+B32</f>
        <v>9</v>
      </c>
      <c r="C41" s="5">
        <f t="shared" si="8"/>
        <v>19.13</v>
      </c>
      <c r="D41" s="5">
        <f t="shared" si="9"/>
        <v>0.43</v>
      </c>
      <c r="E41" s="8">
        <f t="shared" si="10"/>
        <v>28.56</v>
      </c>
      <c r="F41" s="8">
        <f t="shared" si="11"/>
        <v>342.71999999999997</v>
      </c>
      <c r="H41" s="7">
        <f t="shared" si="12"/>
        <v>3</v>
      </c>
      <c r="I41" s="5">
        <f>+B32</f>
        <v>9</v>
      </c>
      <c r="J41" s="5">
        <f>ROUND(+H41*C$9,2)</f>
        <v>14.34</v>
      </c>
      <c r="K41" s="5">
        <f t="shared" si="13"/>
        <v>0.32</v>
      </c>
      <c r="L41" s="8">
        <f t="shared" ref="L41:L47" si="15">SUM(I41:K41)</f>
        <v>23.66</v>
      </c>
      <c r="M41" s="8">
        <f t="shared" si="14"/>
        <v>283.92</v>
      </c>
      <c r="N41" s="8">
        <f>+E41-L41</f>
        <v>4.8999999999999986</v>
      </c>
      <c r="O41" s="8">
        <f>+F41-M41</f>
        <v>58.799999999999955</v>
      </c>
    </row>
    <row r="42" spans="1:15" x14ac:dyDescent="0.25">
      <c r="A42" s="7">
        <f t="shared" si="7"/>
        <v>5</v>
      </c>
      <c r="B42" s="5">
        <f>+B32</f>
        <v>9</v>
      </c>
      <c r="C42" s="5">
        <f t="shared" si="8"/>
        <v>23.91</v>
      </c>
      <c r="D42" s="5">
        <f t="shared" si="9"/>
        <v>0.54</v>
      </c>
      <c r="E42" s="8">
        <f t="shared" si="10"/>
        <v>33.449999999999996</v>
      </c>
      <c r="F42" s="8">
        <f t="shared" si="11"/>
        <v>401.4</v>
      </c>
      <c r="G42" s="8"/>
      <c r="H42" s="7">
        <f t="shared" si="12"/>
        <v>4</v>
      </c>
      <c r="I42" s="5">
        <f>+B32</f>
        <v>9</v>
      </c>
      <c r="J42" s="5">
        <f>ROUND(+H42*C$9,2)</f>
        <v>19.13</v>
      </c>
      <c r="K42" s="5">
        <f t="shared" si="13"/>
        <v>0.43</v>
      </c>
      <c r="L42" s="8">
        <f t="shared" si="15"/>
        <v>28.56</v>
      </c>
      <c r="M42" s="8">
        <f t="shared" si="14"/>
        <v>342.71999999999997</v>
      </c>
      <c r="N42" s="8">
        <f>+E42-L42</f>
        <v>4.889999999999997</v>
      </c>
      <c r="O42" s="8">
        <f>+F42-M42</f>
        <v>58.680000000000007</v>
      </c>
    </row>
    <row r="43" spans="1:15" x14ac:dyDescent="0.25">
      <c r="A43" s="7">
        <f t="shared" si="7"/>
        <v>6</v>
      </c>
      <c r="B43" s="5">
        <f>+B32</f>
        <v>9</v>
      </c>
      <c r="C43" s="5">
        <f t="shared" si="8"/>
        <v>28.69</v>
      </c>
      <c r="D43" s="5">
        <f t="shared" si="9"/>
        <v>0.65</v>
      </c>
      <c r="E43" s="8">
        <f t="shared" si="10"/>
        <v>38.339999999999996</v>
      </c>
      <c r="F43" s="8">
        <f t="shared" si="11"/>
        <v>460.07999999999993</v>
      </c>
      <c r="H43" s="7">
        <f t="shared" si="12"/>
        <v>5</v>
      </c>
      <c r="I43" s="5">
        <f>+B32</f>
        <v>9</v>
      </c>
      <c r="J43" s="5">
        <f>ROUND(+H43*C$9,2)</f>
        <v>23.91</v>
      </c>
      <c r="K43" s="5">
        <f t="shared" si="13"/>
        <v>0.54</v>
      </c>
      <c r="L43" s="8">
        <f t="shared" si="15"/>
        <v>33.449999999999996</v>
      </c>
      <c r="M43" s="8">
        <f t="shared" si="14"/>
        <v>401.4</v>
      </c>
      <c r="N43" s="8">
        <f>+E43-L43</f>
        <v>4.8900000000000006</v>
      </c>
      <c r="O43" s="8">
        <f>+F43-M43</f>
        <v>58.67999999999995</v>
      </c>
    </row>
    <row r="44" spans="1:15" x14ac:dyDescent="0.25">
      <c r="A44" s="7">
        <f t="shared" si="7"/>
        <v>7</v>
      </c>
      <c r="B44" s="5">
        <f>+B32</f>
        <v>9</v>
      </c>
      <c r="C44" s="5">
        <f t="shared" si="8"/>
        <v>33.47</v>
      </c>
      <c r="D44" s="5">
        <f t="shared" si="9"/>
        <v>0.76</v>
      </c>
      <c r="E44" s="8">
        <f t="shared" si="10"/>
        <v>43.23</v>
      </c>
      <c r="F44" s="8">
        <f t="shared" si="11"/>
        <v>518.76</v>
      </c>
      <c r="H44" s="7">
        <f t="shared" si="12"/>
        <v>6</v>
      </c>
      <c r="I44" s="5">
        <f>+B32</f>
        <v>9</v>
      </c>
      <c r="J44" s="5">
        <f>ROUND(+H44*C$9,2)</f>
        <v>28.69</v>
      </c>
      <c r="K44" s="5">
        <f t="shared" si="13"/>
        <v>0.65</v>
      </c>
      <c r="L44" s="8">
        <f t="shared" si="15"/>
        <v>38.339999999999996</v>
      </c>
      <c r="M44" s="8">
        <f t="shared" si="14"/>
        <v>460.07999999999993</v>
      </c>
      <c r="N44" s="8">
        <f>+E44-L44</f>
        <v>4.8900000000000006</v>
      </c>
      <c r="O44" s="8">
        <f>+F44-M44</f>
        <v>58.680000000000064</v>
      </c>
    </row>
    <row r="45" spans="1:15" x14ac:dyDescent="0.25">
      <c r="A45" s="7">
        <f t="shared" si="7"/>
        <v>8</v>
      </c>
      <c r="B45" s="5">
        <f>+B32</f>
        <v>9</v>
      </c>
      <c r="C45" s="5">
        <f t="shared" si="8"/>
        <v>38.25</v>
      </c>
      <c r="D45" s="5">
        <f t="shared" si="9"/>
        <v>0.86</v>
      </c>
      <c r="E45" s="8">
        <f t="shared" si="10"/>
        <v>48.11</v>
      </c>
      <c r="F45" s="8">
        <f t="shared" si="11"/>
        <v>577.31999999999994</v>
      </c>
      <c r="H45" s="7">
        <f t="shared" si="12"/>
        <v>7</v>
      </c>
      <c r="I45" s="5">
        <f>+B32</f>
        <v>9</v>
      </c>
      <c r="J45" s="5">
        <f>ROUND(+H45*C$9,2)</f>
        <v>33.47</v>
      </c>
      <c r="K45" s="5">
        <f t="shared" si="13"/>
        <v>0.76</v>
      </c>
      <c r="L45" s="8">
        <f t="shared" si="15"/>
        <v>43.23</v>
      </c>
      <c r="M45" s="8">
        <f t="shared" si="14"/>
        <v>518.76</v>
      </c>
      <c r="N45" s="8">
        <f>+E45-L45</f>
        <v>4.8800000000000026</v>
      </c>
      <c r="O45" s="8">
        <f>+F45-M45</f>
        <v>58.559999999999945</v>
      </c>
    </row>
    <row r="46" spans="1:15" x14ac:dyDescent="0.25">
      <c r="A46" s="7">
        <f t="shared" si="7"/>
        <v>9</v>
      </c>
      <c r="B46" s="5">
        <f>+B32</f>
        <v>9</v>
      </c>
      <c r="C46" s="5">
        <f t="shared" si="8"/>
        <v>43.03</v>
      </c>
      <c r="D46" s="5">
        <f t="shared" si="9"/>
        <v>0.97</v>
      </c>
      <c r="E46" s="8">
        <f t="shared" si="10"/>
        <v>53</v>
      </c>
      <c r="F46" s="8">
        <f t="shared" si="11"/>
        <v>636</v>
      </c>
      <c r="H46" s="7">
        <f t="shared" si="12"/>
        <v>8</v>
      </c>
      <c r="I46" s="5">
        <f>+B32</f>
        <v>9</v>
      </c>
      <c r="J46" s="5">
        <f>ROUND(+H46*C$9,2)</f>
        <v>38.25</v>
      </c>
      <c r="K46" s="5">
        <f t="shared" si="13"/>
        <v>0.86</v>
      </c>
      <c r="L46" s="8">
        <f t="shared" si="15"/>
        <v>48.11</v>
      </c>
      <c r="M46" s="8">
        <f t="shared" si="14"/>
        <v>577.31999999999994</v>
      </c>
      <c r="N46" s="8">
        <f>+E46-L46</f>
        <v>4.8900000000000006</v>
      </c>
      <c r="O46" s="8">
        <f>+F46-M46</f>
        <v>58.680000000000064</v>
      </c>
    </row>
    <row r="47" spans="1:15" x14ac:dyDescent="0.25">
      <c r="A47" s="7">
        <f t="shared" si="7"/>
        <v>10</v>
      </c>
      <c r="B47" s="5">
        <f>+B32</f>
        <v>9</v>
      </c>
      <c r="C47" s="5">
        <f t="shared" si="8"/>
        <v>47.81</v>
      </c>
      <c r="D47" s="5">
        <f t="shared" si="9"/>
        <v>1.08</v>
      </c>
      <c r="E47" s="8">
        <f t="shared" si="10"/>
        <v>57.89</v>
      </c>
      <c r="F47" s="8">
        <f t="shared" si="11"/>
        <v>694.68000000000006</v>
      </c>
      <c r="H47" s="7">
        <f t="shared" si="12"/>
        <v>9</v>
      </c>
      <c r="I47" s="5">
        <f>+B32</f>
        <v>9</v>
      </c>
      <c r="J47" s="5">
        <f>ROUND(+H47*C$9,2)</f>
        <v>43.03</v>
      </c>
      <c r="K47" s="5">
        <f t="shared" si="13"/>
        <v>0.97</v>
      </c>
      <c r="L47" s="8">
        <f t="shared" si="15"/>
        <v>53</v>
      </c>
      <c r="M47" s="8">
        <f t="shared" si="14"/>
        <v>636</v>
      </c>
      <c r="N47" s="8">
        <f>+E47-L47</f>
        <v>4.8900000000000006</v>
      </c>
      <c r="O47" s="8">
        <f>+F47-M47</f>
        <v>58.680000000000064</v>
      </c>
    </row>
    <row r="49" spans="1:15" x14ac:dyDescent="0.25">
      <c r="A49" t="s">
        <v>18</v>
      </c>
    </row>
    <row r="50" spans="1:15" s="1" customFormat="1" x14ac:dyDescent="0.25">
      <c r="A50" s="1" t="s">
        <v>2</v>
      </c>
      <c r="B50" s="1" t="s">
        <v>5</v>
      </c>
      <c r="C50" s="1" t="s">
        <v>7</v>
      </c>
      <c r="D50" s="1" t="s">
        <v>16</v>
      </c>
    </row>
    <row r="51" spans="1:15" s="1" customFormat="1" x14ac:dyDescent="0.25">
      <c r="A51" s="1" t="s">
        <v>3</v>
      </c>
      <c r="B51" s="1" t="s">
        <v>6</v>
      </c>
      <c r="C51" s="1" t="s">
        <v>8</v>
      </c>
      <c r="D51" s="1" t="s">
        <v>19</v>
      </c>
    </row>
    <row r="53" spans="1:15" x14ac:dyDescent="0.25">
      <c r="A53" t="s">
        <v>4</v>
      </c>
      <c r="B53" s="2">
        <v>9</v>
      </c>
      <c r="C53" s="3">
        <v>4.7813999999999997</v>
      </c>
      <c r="D53" s="2">
        <v>-23.82</v>
      </c>
    </row>
    <row r="54" spans="1:15" x14ac:dyDescent="0.25">
      <c r="H54" s="9" t="s">
        <v>13</v>
      </c>
      <c r="I54" s="9"/>
      <c r="J54" s="9"/>
      <c r="K54" s="9"/>
      <c r="L54" s="9"/>
    </row>
    <row r="55" spans="1:15" x14ac:dyDescent="0.25">
      <c r="A55" s="1" t="s">
        <v>9</v>
      </c>
      <c r="D55" s="1" t="s">
        <v>11</v>
      </c>
      <c r="E55" s="1"/>
      <c r="H55" s="1" t="s">
        <v>9</v>
      </c>
      <c r="K55" s="1" t="s">
        <v>11</v>
      </c>
      <c r="L55" s="1"/>
    </row>
    <row r="56" spans="1:15" x14ac:dyDescent="0.25">
      <c r="A56" s="4">
        <v>1000</v>
      </c>
      <c r="B56" s="1" t="s">
        <v>5</v>
      </c>
      <c r="C56" s="1" t="s">
        <v>10</v>
      </c>
      <c r="D56" s="1" t="s">
        <v>5</v>
      </c>
      <c r="E56" s="1" t="s">
        <v>16</v>
      </c>
      <c r="F56" s="1" t="s">
        <v>12</v>
      </c>
      <c r="H56" s="4">
        <v>1000</v>
      </c>
      <c r="I56" s="1" t="s">
        <v>5</v>
      </c>
      <c r="J56" s="1" t="s">
        <v>10</v>
      </c>
      <c r="K56" s="1" t="s">
        <v>5</v>
      </c>
      <c r="L56" s="1" t="s">
        <v>16</v>
      </c>
      <c r="M56" s="1" t="s">
        <v>12</v>
      </c>
      <c r="N56" s="1" t="s">
        <v>5</v>
      </c>
      <c r="O56" s="1" t="s">
        <v>12</v>
      </c>
    </row>
    <row r="57" spans="1:15" x14ac:dyDescent="0.25">
      <c r="A57" s="1" t="s">
        <v>8</v>
      </c>
      <c r="B57" s="1" t="s">
        <v>6</v>
      </c>
      <c r="C57" s="1" t="s">
        <v>6</v>
      </c>
      <c r="D57" s="1" t="s">
        <v>6</v>
      </c>
      <c r="E57" s="1" t="s">
        <v>19</v>
      </c>
      <c r="F57" s="1" t="s">
        <v>6</v>
      </c>
      <c r="H57" s="1" t="s">
        <v>8</v>
      </c>
      <c r="I57" s="1" t="s">
        <v>6</v>
      </c>
      <c r="J57" s="1" t="s">
        <v>6</v>
      </c>
      <c r="K57" s="1" t="s">
        <v>6</v>
      </c>
      <c r="L57" s="1" t="s">
        <v>19</v>
      </c>
      <c r="M57" s="1" t="s">
        <v>6</v>
      </c>
      <c r="N57" s="1" t="s">
        <v>14</v>
      </c>
      <c r="O57" s="1" t="s">
        <v>14</v>
      </c>
    </row>
    <row r="59" spans="1:15" x14ac:dyDescent="0.25">
      <c r="A59" s="6">
        <v>1</v>
      </c>
      <c r="B59" s="2">
        <f>+B53</f>
        <v>9</v>
      </c>
      <c r="C59" s="2">
        <f>ROUND(+A59*C$32,2)</f>
        <v>4.78</v>
      </c>
      <c r="D59" s="2">
        <f>SUM(B59:C59)</f>
        <v>13.780000000000001</v>
      </c>
      <c r="E59" s="2">
        <f>+D53</f>
        <v>-23.82</v>
      </c>
      <c r="F59" s="2">
        <f>+D59*12+E59</f>
        <v>141.54000000000002</v>
      </c>
      <c r="G59" s="2"/>
      <c r="H59" s="10"/>
      <c r="I59" s="2"/>
      <c r="J59" s="2"/>
      <c r="K59" s="2"/>
      <c r="L59" s="2"/>
      <c r="M59" s="2"/>
    </row>
    <row r="60" spans="1:15" x14ac:dyDescent="0.25">
      <c r="A60" s="7">
        <f>+A59+1</f>
        <v>2</v>
      </c>
      <c r="B60" s="5">
        <f>+B53</f>
        <v>9</v>
      </c>
      <c r="C60" s="5">
        <f>ROUND(+A60*C$32,2)</f>
        <v>9.56</v>
      </c>
      <c r="D60" s="8">
        <f>SUM(B60:C60)</f>
        <v>18.560000000000002</v>
      </c>
      <c r="E60" s="8">
        <f>+D53</f>
        <v>-23.82</v>
      </c>
      <c r="F60" s="8">
        <f>+D60*12+E60</f>
        <v>198.90000000000003</v>
      </c>
      <c r="G60" s="2"/>
      <c r="H60" s="7">
        <f>+H59+1</f>
        <v>1</v>
      </c>
      <c r="I60" s="2">
        <f>+B53</f>
        <v>9</v>
      </c>
      <c r="J60" s="2">
        <f>ROUND(+H60*C$9,2)</f>
        <v>4.78</v>
      </c>
      <c r="K60" s="2">
        <f>SUM(I60:J60)</f>
        <v>13.780000000000001</v>
      </c>
      <c r="L60" s="2">
        <f>+D53</f>
        <v>-23.82</v>
      </c>
      <c r="M60" s="2">
        <f>+K60*12+L60</f>
        <v>141.54000000000002</v>
      </c>
      <c r="N60" s="2">
        <f>+D60-K60</f>
        <v>4.7800000000000011</v>
      </c>
      <c r="O60" s="2">
        <f>+F60-M60</f>
        <v>57.360000000000014</v>
      </c>
    </row>
    <row r="61" spans="1:15" x14ac:dyDescent="0.25">
      <c r="A61" s="7">
        <f t="shared" ref="A61:A68" si="16">+A60+1</f>
        <v>3</v>
      </c>
      <c r="B61" s="5">
        <f>+B53</f>
        <v>9</v>
      </c>
      <c r="C61" s="5">
        <f t="shared" ref="C61:C68" si="17">ROUND(+A61*C$32,2)</f>
        <v>14.34</v>
      </c>
      <c r="D61" s="8">
        <f>SUM(B61:C61)</f>
        <v>23.34</v>
      </c>
      <c r="E61" s="8">
        <f>+D53</f>
        <v>-23.82</v>
      </c>
      <c r="F61" s="8">
        <f t="shared" ref="F61:F68" si="18">+D61*12+E61</f>
        <v>256.26</v>
      </c>
      <c r="G61" s="2"/>
      <c r="H61" s="7">
        <f t="shared" ref="H61:H68" si="19">+H60+1</f>
        <v>2</v>
      </c>
      <c r="I61" s="5">
        <f>+B53</f>
        <v>9</v>
      </c>
      <c r="J61" s="5">
        <f>ROUND(+H61*C$9,2)</f>
        <v>9.56</v>
      </c>
      <c r="K61" s="8">
        <f>SUM(I61:J61)</f>
        <v>18.560000000000002</v>
      </c>
      <c r="L61" s="8">
        <f>+D53</f>
        <v>-23.82</v>
      </c>
      <c r="M61" s="8">
        <f>+K61*12+L61</f>
        <v>198.90000000000003</v>
      </c>
      <c r="N61" s="8">
        <f>+D61-K61</f>
        <v>4.7799999999999976</v>
      </c>
      <c r="O61" s="8">
        <f>+F61-M61</f>
        <v>57.359999999999957</v>
      </c>
    </row>
    <row r="62" spans="1:15" x14ac:dyDescent="0.25">
      <c r="A62" s="7">
        <f t="shared" si="16"/>
        <v>4</v>
      </c>
      <c r="B62" s="5">
        <f>+B53</f>
        <v>9</v>
      </c>
      <c r="C62" s="5">
        <f t="shared" si="17"/>
        <v>19.13</v>
      </c>
      <c r="D62" s="8">
        <f>SUM(B62:C62)</f>
        <v>28.13</v>
      </c>
      <c r="E62" s="8">
        <f>+D53</f>
        <v>-23.82</v>
      </c>
      <c r="F62" s="8">
        <f t="shared" si="18"/>
        <v>313.74</v>
      </c>
      <c r="G62" s="2"/>
      <c r="H62" s="7">
        <f t="shared" si="19"/>
        <v>3</v>
      </c>
      <c r="I62" s="5">
        <f>+B53</f>
        <v>9</v>
      </c>
      <c r="J62" s="5">
        <f>ROUND(+H62*C$9,2)</f>
        <v>14.34</v>
      </c>
      <c r="K62" s="8">
        <f>SUM(I62:J62)</f>
        <v>23.34</v>
      </c>
      <c r="L62" s="8">
        <f>+D53</f>
        <v>-23.82</v>
      </c>
      <c r="M62" s="8">
        <f t="shared" ref="M62:M68" si="20">+K62*12+L62</f>
        <v>256.26</v>
      </c>
      <c r="N62" s="8">
        <f>+D62-K62</f>
        <v>4.7899999999999991</v>
      </c>
      <c r="O62" s="8">
        <f>+F62-M62</f>
        <v>57.480000000000018</v>
      </c>
    </row>
    <row r="63" spans="1:15" x14ac:dyDescent="0.25">
      <c r="A63" s="7">
        <f t="shared" si="16"/>
        <v>5</v>
      </c>
      <c r="B63" s="5">
        <f>+B53</f>
        <v>9</v>
      </c>
      <c r="C63" s="5">
        <f t="shared" si="17"/>
        <v>23.91</v>
      </c>
      <c r="D63" s="8">
        <f>SUM(B63:C63)</f>
        <v>32.909999999999997</v>
      </c>
      <c r="E63" s="8">
        <f>+D53</f>
        <v>-23.82</v>
      </c>
      <c r="F63" s="8">
        <f t="shared" si="18"/>
        <v>371.09999999999997</v>
      </c>
      <c r="G63" s="2"/>
      <c r="H63" s="7">
        <f t="shared" si="19"/>
        <v>4</v>
      </c>
      <c r="I63" s="5">
        <f>+B53</f>
        <v>9</v>
      </c>
      <c r="J63" s="5">
        <f>ROUND(+H63*C$9,2)</f>
        <v>19.13</v>
      </c>
      <c r="K63" s="8">
        <f>SUM(I63:J63)</f>
        <v>28.13</v>
      </c>
      <c r="L63" s="8">
        <f>+D53</f>
        <v>-23.82</v>
      </c>
      <c r="M63" s="8">
        <f t="shared" si="20"/>
        <v>313.74</v>
      </c>
      <c r="N63" s="8">
        <f>+D63-K63</f>
        <v>4.7799999999999976</v>
      </c>
      <c r="O63" s="8">
        <f>+F63-M63</f>
        <v>57.359999999999957</v>
      </c>
    </row>
    <row r="64" spans="1:15" x14ac:dyDescent="0.25">
      <c r="A64" s="7">
        <f t="shared" si="16"/>
        <v>6</v>
      </c>
      <c r="B64" s="5">
        <f>+B53</f>
        <v>9</v>
      </c>
      <c r="C64" s="5">
        <f t="shared" si="17"/>
        <v>28.69</v>
      </c>
      <c r="D64" s="8">
        <f>SUM(B64:C64)</f>
        <v>37.69</v>
      </c>
      <c r="E64" s="8">
        <f>+D53</f>
        <v>-23.82</v>
      </c>
      <c r="F64" s="8">
        <f t="shared" si="18"/>
        <v>428.46</v>
      </c>
      <c r="G64" s="2"/>
      <c r="H64" s="7">
        <f t="shared" si="19"/>
        <v>5</v>
      </c>
      <c r="I64" s="5">
        <f>+B53</f>
        <v>9</v>
      </c>
      <c r="J64" s="5">
        <f>ROUND(+H64*C$9,2)</f>
        <v>23.91</v>
      </c>
      <c r="K64" s="8">
        <f>SUM(I64:J64)</f>
        <v>32.909999999999997</v>
      </c>
      <c r="L64" s="8">
        <f>+D53</f>
        <v>-23.82</v>
      </c>
      <c r="M64" s="8">
        <f t="shared" si="20"/>
        <v>371.09999999999997</v>
      </c>
      <c r="N64" s="8">
        <f>+D64-K64</f>
        <v>4.7800000000000011</v>
      </c>
      <c r="O64" s="8">
        <f>+F64-M64</f>
        <v>57.360000000000014</v>
      </c>
    </row>
    <row r="65" spans="1:15" x14ac:dyDescent="0.25">
      <c r="A65" s="7">
        <f t="shared" si="16"/>
        <v>7</v>
      </c>
      <c r="B65" s="5">
        <f>+B53</f>
        <v>9</v>
      </c>
      <c r="C65" s="5">
        <f t="shared" si="17"/>
        <v>33.47</v>
      </c>
      <c r="D65" s="8">
        <f>SUM(B65:C65)</f>
        <v>42.47</v>
      </c>
      <c r="E65" s="8">
        <f>+D53</f>
        <v>-23.82</v>
      </c>
      <c r="F65" s="8">
        <f t="shared" si="18"/>
        <v>485.82</v>
      </c>
      <c r="G65" s="2"/>
      <c r="H65" s="7">
        <f t="shared" si="19"/>
        <v>6</v>
      </c>
      <c r="I65" s="5">
        <f>+B53</f>
        <v>9</v>
      </c>
      <c r="J65" s="5">
        <f>ROUND(+H65*C$9,2)</f>
        <v>28.69</v>
      </c>
      <c r="K65" s="8">
        <f>SUM(I65:J65)</f>
        <v>37.69</v>
      </c>
      <c r="L65" s="8">
        <f>+D53</f>
        <v>-23.82</v>
      </c>
      <c r="M65" s="8">
        <f t="shared" si="20"/>
        <v>428.46</v>
      </c>
      <c r="N65" s="8">
        <f>+D65-K65</f>
        <v>4.7800000000000011</v>
      </c>
      <c r="O65" s="8">
        <f>+F65-M65</f>
        <v>57.360000000000014</v>
      </c>
    </row>
    <row r="66" spans="1:15" x14ac:dyDescent="0.25">
      <c r="A66" s="7">
        <f t="shared" si="16"/>
        <v>8</v>
      </c>
      <c r="B66" s="5">
        <f>+B53</f>
        <v>9</v>
      </c>
      <c r="C66" s="5">
        <f t="shared" si="17"/>
        <v>38.25</v>
      </c>
      <c r="D66" s="8">
        <f>SUM(B66:C66)</f>
        <v>47.25</v>
      </c>
      <c r="E66" s="8">
        <f>+D53</f>
        <v>-23.82</v>
      </c>
      <c r="F66" s="8">
        <f t="shared" si="18"/>
        <v>543.17999999999995</v>
      </c>
      <c r="G66" s="2"/>
      <c r="H66" s="7">
        <f t="shared" si="19"/>
        <v>7</v>
      </c>
      <c r="I66" s="5">
        <f>+B53</f>
        <v>9</v>
      </c>
      <c r="J66" s="5">
        <f>ROUND(+H66*C$9,2)</f>
        <v>33.47</v>
      </c>
      <c r="K66" s="8">
        <f>SUM(I66:J66)</f>
        <v>42.47</v>
      </c>
      <c r="L66" s="8">
        <f>+D53</f>
        <v>-23.82</v>
      </c>
      <c r="M66" s="8">
        <f t="shared" si="20"/>
        <v>485.82</v>
      </c>
      <c r="N66" s="8">
        <f>+D66-K66</f>
        <v>4.7800000000000011</v>
      </c>
      <c r="O66" s="8">
        <f>+F66-M66</f>
        <v>57.359999999999957</v>
      </c>
    </row>
    <row r="67" spans="1:15" x14ac:dyDescent="0.25">
      <c r="A67" s="7">
        <f t="shared" si="16"/>
        <v>9</v>
      </c>
      <c r="B67" s="5">
        <f>+B53</f>
        <v>9</v>
      </c>
      <c r="C67" s="5">
        <f t="shared" si="17"/>
        <v>43.03</v>
      </c>
      <c r="D67" s="8">
        <f>SUM(B67:C67)</f>
        <v>52.03</v>
      </c>
      <c r="E67" s="8">
        <f>+D53</f>
        <v>-23.82</v>
      </c>
      <c r="F67" s="8">
        <f t="shared" si="18"/>
        <v>600.54</v>
      </c>
      <c r="G67" s="2"/>
      <c r="H67" s="7">
        <f t="shared" si="19"/>
        <v>8</v>
      </c>
      <c r="I67" s="5">
        <f>+B53</f>
        <v>9</v>
      </c>
      <c r="J67" s="5">
        <f>ROUND(+H67*C$9,2)</f>
        <v>38.25</v>
      </c>
      <c r="K67" s="8">
        <f>SUM(I67:J67)</f>
        <v>47.25</v>
      </c>
      <c r="L67" s="8">
        <f>+D53</f>
        <v>-23.82</v>
      </c>
      <c r="M67" s="8">
        <f t="shared" si="20"/>
        <v>543.17999999999995</v>
      </c>
      <c r="N67" s="8">
        <f>+D67-K67</f>
        <v>4.7800000000000011</v>
      </c>
      <c r="O67" s="8">
        <f>+F67-M67</f>
        <v>57.360000000000014</v>
      </c>
    </row>
    <row r="68" spans="1:15" x14ac:dyDescent="0.25">
      <c r="A68" s="7">
        <f t="shared" si="16"/>
        <v>10</v>
      </c>
      <c r="B68" s="5">
        <f>+B53</f>
        <v>9</v>
      </c>
      <c r="C68" s="5">
        <f t="shared" si="17"/>
        <v>47.81</v>
      </c>
      <c r="D68" s="8">
        <f>SUM(B68:C68)</f>
        <v>56.81</v>
      </c>
      <c r="E68" s="8">
        <f>+D53</f>
        <v>-23.82</v>
      </c>
      <c r="F68" s="8">
        <f t="shared" si="18"/>
        <v>657.9</v>
      </c>
      <c r="G68" s="2"/>
      <c r="H68" s="7">
        <f t="shared" si="19"/>
        <v>9</v>
      </c>
      <c r="I68" s="5">
        <f>+B53</f>
        <v>9</v>
      </c>
      <c r="J68" s="5">
        <f>ROUND(+H68*C$9,2)</f>
        <v>43.03</v>
      </c>
      <c r="K68" s="8">
        <f>SUM(I68:J68)</f>
        <v>52.03</v>
      </c>
      <c r="L68" s="8">
        <f>+D53</f>
        <v>-23.82</v>
      </c>
      <c r="M68" s="8">
        <f t="shared" si="20"/>
        <v>600.54</v>
      </c>
      <c r="N68" s="8">
        <f>+D68-K68</f>
        <v>4.7800000000000011</v>
      </c>
      <c r="O68" s="8">
        <f>+F68-M68</f>
        <v>57.360000000000014</v>
      </c>
    </row>
    <row r="69" spans="1:15" x14ac:dyDescent="0.25">
      <c r="G69" s="2"/>
      <c r="L69" s="8"/>
    </row>
  </sheetData>
  <mergeCells count="3">
    <mergeCell ref="H10:L10"/>
    <mergeCell ref="H54:L54"/>
    <mergeCell ref="H33:L33"/>
  </mergeCells>
  <pageMargins left="0.45" right="0.45" top="0.5" bottom="0.25" header="0.3" footer="0.3"/>
  <pageSetup scale="5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50DE-E3CC-4BD4-B597-E51CC649C11C}">
  <sheetPr>
    <pageSetUpPr fitToPage="1"/>
  </sheetPr>
  <dimension ref="A1:O69"/>
  <sheetViews>
    <sheetView zoomScale="70" zoomScaleNormal="70" workbookViewId="0"/>
  </sheetViews>
  <sheetFormatPr defaultRowHeight="15" x14ac:dyDescent="0.25"/>
  <cols>
    <col min="1" max="1" width="11" customWidth="1"/>
    <col min="2" max="5" width="12.7109375" customWidth="1"/>
    <col min="7" max="7" width="4.7109375" customWidth="1"/>
    <col min="8" max="8" width="10.28515625" bestFit="1" customWidth="1"/>
    <col min="9" max="15" width="12.7109375" customWidth="1"/>
  </cols>
  <sheetData>
    <row r="1" spans="1:15" x14ac:dyDescent="0.25">
      <c r="O1" s="11" t="s">
        <v>20</v>
      </c>
    </row>
    <row r="2" spans="1:15" x14ac:dyDescent="0.25">
      <c r="O2" s="11" t="s">
        <v>32</v>
      </c>
    </row>
    <row r="3" spans="1:15" x14ac:dyDescent="0.25">
      <c r="A3" t="s">
        <v>21</v>
      </c>
    </row>
    <row r="4" spans="1:15" x14ac:dyDescent="0.25">
      <c r="A4" t="s">
        <v>1</v>
      </c>
    </row>
    <row r="6" spans="1:15" s="1" customFormat="1" x14ac:dyDescent="0.25">
      <c r="A6" s="1" t="s">
        <v>2</v>
      </c>
      <c r="B6" s="1" t="s">
        <v>5</v>
      </c>
      <c r="C6" s="1" t="s">
        <v>7</v>
      </c>
    </row>
    <row r="7" spans="1:15" s="1" customFormat="1" x14ac:dyDescent="0.25">
      <c r="A7" s="1" t="s">
        <v>3</v>
      </c>
      <c r="B7" s="1" t="s">
        <v>6</v>
      </c>
      <c r="C7" s="1" t="s">
        <v>8</v>
      </c>
    </row>
    <row r="9" spans="1:15" x14ac:dyDescent="0.25">
      <c r="A9" t="s">
        <v>4</v>
      </c>
      <c r="B9" s="2">
        <v>9</v>
      </c>
      <c r="C9" s="3">
        <v>6.2469000000000001</v>
      </c>
    </row>
    <row r="10" spans="1:15" x14ac:dyDescent="0.25">
      <c r="H10" s="9" t="s">
        <v>13</v>
      </c>
      <c r="I10" s="9"/>
      <c r="J10" s="9"/>
      <c r="K10" s="9"/>
      <c r="L10" s="9"/>
    </row>
    <row r="11" spans="1:15" x14ac:dyDescent="0.25">
      <c r="A11" s="1" t="s">
        <v>9</v>
      </c>
      <c r="D11" s="1" t="s">
        <v>11</v>
      </c>
      <c r="H11" s="1" t="s">
        <v>9</v>
      </c>
      <c r="K11" s="1" t="s">
        <v>11</v>
      </c>
    </row>
    <row r="12" spans="1:15" x14ac:dyDescent="0.25">
      <c r="A12" s="4">
        <v>1000</v>
      </c>
      <c r="B12" s="1" t="s">
        <v>5</v>
      </c>
      <c r="C12" s="1" t="s">
        <v>10</v>
      </c>
      <c r="D12" s="1" t="s">
        <v>5</v>
      </c>
      <c r="E12" s="1" t="s">
        <v>12</v>
      </c>
      <c r="H12" s="4">
        <v>1000</v>
      </c>
      <c r="I12" s="1" t="s">
        <v>5</v>
      </c>
      <c r="J12" s="1" t="s">
        <v>10</v>
      </c>
      <c r="K12" s="1" t="s">
        <v>5</v>
      </c>
      <c r="L12" s="1" t="s">
        <v>12</v>
      </c>
      <c r="M12" s="1" t="s">
        <v>5</v>
      </c>
      <c r="N12" s="1" t="s">
        <v>12</v>
      </c>
    </row>
    <row r="13" spans="1:15" x14ac:dyDescent="0.25">
      <c r="A13" s="1" t="s">
        <v>8</v>
      </c>
      <c r="B13" s="1" t="s">
        <v>6</v>
      </c>
      <c r="C13" s="1" t="s">
        <v>6</v>
      </c>
      <c r="D13" s="1" t="s">
        <v>6</v>
      </c>
      <c r="E13" s="1" t="s">
        <v>6</v>
      </c>
      <c r="H13" s="1" t="s">
        <v>8</v>
      </c>
      <c r="I13" s="1" t="s">
        <v>6</v>
      </c>
      <c r="J13" s="1" t="s">
        <v>6</v>
      </c>
      <c r="K13" s="1" t="s">
        <v>6</v>
      </c>
      <c r="L13" s="1" t="s">
        <v>6</v>
      </c>
      <c r="M13" s="1" t="s">
        <v>14</v>
      </c>
      <c r="N13" s="1" t="s">
        <v>14</v>
      </c>
    </row>
    <row r="15" spans="1:15" x14ac:dyDescent="0.25">
      <c r="A15" s="6">
        <v>1</v>
      </c>
      <c r="B15" s="2">
        <f>+B9</f>
        <v>9</v>
      </c>
      <c r="C15" s="2">
        <f>ROUND(+A15*C$9,2)</f>
        <v>6.25</v>
      </c>
      <c r="D15" s="2">
        <f>SUM(B15:C15)</f>
        <v>15.25</v>
      </c>
      <c r="E15" s="2">
        <f>+D15*12</f>
        <v>183</v>
      </c>
      <c r="H15" s="10"/>
      <c r="I15" s="2"/>
      <c r="J15" s="2"/>
      <c r="K15" s="2"/>
      <c r="L15" s="2"/>
    </row>
    <row r="16" spans="1:15" x14ac:dyDescent="0.25">
      <c r="A16" s="7">
        <f>+A15+1</f>
        <v>2</v>
      </c>
      <c r="B16" s="5">
        <f>+B9</f>
        <v>9</v>
      </c>
      <c r="C16" s="5">
        <f>ROUND(+A16*C$9,2)</f>
        <v>12.49</v>
      </c>
      <c r="D16" s="8">
        <f>SUM(B16:C16)</f>
        <v>21.490000000000002</v>
      </c>
      <c r="E16" s="8">
        <f>+D16*12</f>
        <v>257.88</v>
      </c>
      <c r="H16" s="7">
        <f>+H15+1</f>
        <v>1</v>
      </c>
      <c r="I16" s="2">
        <f>+B9</f>
        <v>9</v>
      </c>
      <c r="J16" s="2">
        <f>ROUND(+H16*C$9,2)</f>
        <v>6.25</v>
      </c>
      <c r="K16" s="2">
        <f>SUM(I16:J16)</f>
        <v>15.25</v>
      </c>
      <c r="L16" s="2">
        <f>+K16*12</f>
        <v>183</v>
      </c>
      <c r="M16" s="2">
        <f>+D16-K16</f>
        <v>6.240000000000002</v>
      </c>
      <c r="N16" s="2">
        <f>+E16-L16</f>
        <v>74.88</v>
      </c>
    </row>
    <row r="17" spans="1:14" x14ac:dyDescent="0.25">
      <c r="A17" s="7">
        <f t="shared" ref="A17:A24" si="0">+A16+1</f>
        <v>3</v>
      </c>
      <c r="B17" s="5">
        <f>+B9</f>
        <v>9</v>
      </c>
      <c r="C17" s="5">
        <f t="shared" ref="C17:C24" si="1">ROUND(+A17*C$9,2)</f>
        <v>18.739999999999998</v>
      </c>
      <c r="D17" s="8">
        <f t="shared" ref="D17:D24" si="2">SUM(B17:C17)</f>
        <v>27.74</v>
      </c>
      <c r="E17" s="8">
        <f t="shared" ref="E17:E24" si="3">+D17*12</f>
        <v>332.88</v>
      </c>
      <c r="H17" s="7">
        <f t="shared" ref="H17:H24" si="4">+H16+1</f>
        <v>2</v>
      </c>
      <c r="I17" s="5">
        <f>+B9</f>
        <v>9</v>
      </c>
      <c r="J17" s="5">
        <f>ROUND(+H17*C$9,2)</f>
        <v>12.49</v>
      </c>
      <c r="K17" s="8">
        <f t="shared" ref="K17:K24" si="5">SUM(I17:J17)</f>
        <v>21.490000000000002</v>
      </c>
      <c r="L17" s="8">
        <f t="shared" ref="L17:L24" si="6">+K17*12</f>
        <v>257.88</v>
      </c>
      <c r="M17" s="8">
        <f>+D17-K17</f>
        <v>6.2499999999999964</v>
      </c>
      <c r="N17" s="8">
        <f>+E17-L17</f>
        <v>75</v>
      </c>
    </row>
    <row r="18" spans="1:14" x14ac:dyDescent="0.25">
      <c r="A18" s="7">
        <f t="shared" si="0"/>
        <v>4</v>
      </c>
      <c r="B18" s="5">
        <f>+B9</f>
        <v>9</v>
      </c>
      <c r="C18" s="5">
        <f t="shared" si="1"/>
        <v>24.99</v>
      </c>
      <c r="D18" s="8">
        <f t="shared" si="2"/>
        <v>33.989999999999995</v>
      </c>
      <c r="E18" s="8">
        <f t="shared" si="3"/>
        <v>407.87999999999994</v>
      </c>
      <c r="H18" s="7">
        <f t="shared" si="4"/>
        <v>3</v>
      </c>
      <c r="I18" s="5">
        <f>+B9</f>
        <v>9</v>
      </c>
      <c r="J18" s="5">
        <f>ROUND(+H18*C$9,2)</f>
        <v>18.739999999999998</v>
      </c>
      <c r="K18" s="8">
        <f t="shared" si="5"/>
        <v>27.74</v>
      </c>
      <c r="L18" s="8">
        <f t="shared" si="6"/>
        <v>332.88</v>
      </c>
      <c r="M18" s="8">
        <f>+D18-K18</f>
        <v>6.2499999999999964</v>
      </c>
      <c r="N18" s="8">
        <f>+E18-L18</f>
        <v>74.999999999999943</v>
      </c>
    </row>
    <row r="19" spans="1:14" x14ac:dyDescent="0.25">
      <c r="A19" s="7">
        <f t="shared" si="0"/>
        <v>5</v>
      </c>
      <c r="B19" s="5">
        <f>+B9</f>
        <v>9</v>
      </c>
      <c r="C19" s="5">
        <f t="shared" si="1"/>
        <v>31.23</v>
      </c>
      <c r="D19" s="8">
        <f t="shared" si="2"/>
        <v>40.230000000000004</v>
      </c>
      <c r="E19" s="8">
        <f t="shared" si="3"/>
        <v>482.76000000000005</v>
      </c>
      <c r="H19" s="7">
        <f t="shared" si="4"/>
        <v>4</v>
      </c>
      <c r="I19" s="5">
        <f>+B9</f>
        <v>9</v>
      </c>
      <c r="J19" s="5">
        <f>ROUND(+H19*C$9,2)</f>
        <v>24.99</v>
      </c>
      <c r="K19" s="8">
        <f t="shared" si="5"/>
        <v>33.989999999999995</v>
      </c>
      <c r="L19" s="8">
        <f t="shared" si="6"/>
        <v>407.87999999999994</v>
      </c>
      <c r="M19" s="8">
        <f>+D19-K19</f>
        <v>6.2400000000000091</v>
      </c>
      <c r="N19" s="8">
        <f>+E19-L19</f>
        <v>74.880000000000109</v>
      </c>
    </row>
    <row r="20" spans="1:14" x14ac:dyDescent="0.25">
      <c r="A20" s="7">
        <f t="shared" si="0"/>
        <v>6</v>
      </c>
      <c r="B20" s="5">
        <f>+B9</f>
        <v>9</v>
      </c>
      <c r="C20" s="5">
        <f t="shared" si="1"/>
        <v>37.479999999999997</v>
      </c>
      <c r="D20" s="8">
        <f t="shared" si="2"/>
        <v>46.48</v>
      </c>
      <c r="E20" s="8">
        <f t="shared" si="3"/>
        <v>557.76</v>
      </c>
      <c r="H20" s="7">
        <f t="shared" si="4"/>
        <v>5</v>
      </c>
      <c r="I20" s="5">
        <f>+B9</f>
        <v>9</v>
      </c>
      <c r="J20" s="5">
        <f>ROUND(+H20*C$9,2)</f>
        <v>31.23</v>
      </c>
      <c r="K20" s="8">
        <f t="shared" si="5"/>
        <v>40.230000000000004</v>
      </c>
      <c r="L20" s="8">
        <f t="shared" si="6"/>
        <v>482.76000000000005</v>
      </c>
      <c r="M20" s="8">
        <f>+D20-K20</f>
        <v>6.2499999999999929</v>
      </c>
      <c r="N20" s="8">
        <f>+E20-L20</f>
        <v>74.999999999999943</v>
      </c>
    </row>
    <row r="21" spans="1:14" x14ac:dyDescent="0.25">
      <c r="A21" s="7">
        <f t="shared" si="0"/>
        <v>7</v>
      </c>
      <c r="B21" s="5">
        <f>+B9</f>
        <v>9</v>
      </c>
      <c r="C21" s="5">
        <f t="shared" si="1"/>
        <v>43.73</v>
      </c>
      <c r="D21" s="8">
        <f t="shared" si="2"/>
        <v>52.73</v>
      </c>
      <c r="E21" s="8">
        <f t="shared" si="3"/>
        <v>632.76</v>
      </c>
      <c r="H21" s="7">
        <f t="shared" si="4"/>
        <v>6</v>
      </c>
      <c r="I21" s="5">
        <f>+B9</f>
        <v>9</v>
      </c>
      <c r="J21" s="5">
        <f>ROUND(+H21*C$9,2)</f>
        <v>37.479999999999997</v>
      </c>
      <c r="K21" s="8">
        <f t="shared" si="5"/>
        <v>46.48</v>
      </c>
      <c r="L21" s="8">
        <f t="shared" si="6"/>
        <v>557.76</v>
      </c>
      <c r="M21" s="8">
        <f>+D21-K21</f>
        <v>6.25</v>
      </c>
      <c r="N21" s="8">
        <f>+E21-L21</f>
        <v>75</v>
      </c>
    </row>
    <row r="22" spans="1:14" x14ac:dyDescent="0.25">
      <c r="A22" s="7">
        <f t="shared" si="0"/>
        <v>8</v>
      </c>
      <c r="B22" s="5">
        <f>+B9</f>
        <v>9</v>
      </c>
      <c r="C22" s="5">
        <f t="shared" si="1"/>
        <v>49.98</v>
      </c>
      <c r="D22" s="8">
        <f t="shared" si="2"/>
        <v>58.98</v>
      </c>
      <c r="E22" s="8">
        <f t="shared" si="3"/>
        <v>707.76</v>
      </c>
      <c r="H22" s="7">
        <f t="shared" si="4"/>
        <v>7</v>
      </c>
      <c r="I22" s="5">
        <f>+B9</f>
        <v>9</v>
      </c>
      <c r="J22" s="5">
        <f>ROUND(+H22*C$9,2)</f>
        <v>43.73</v>
      </c>
      <c r="K22" s="8">
        <f t="shared" si="5"/>
        <v>52.73</v>
      </c>
      <c r="L22" s="8">
        <f t="shared" si="6"/>
        <v>632.76</v>
      </c>
      <c r="M22" s="8">
        <f>+D22-K22</f>
        <v>6.25</v>
      </c>
      <c r="N22" s="8">
        <f>+E22-L22</f>
        <v>75</v>
      </c>
    </row>
    <row r="23" spans="1:14" x14ac:dyDescent="0.25">
      <c r="A23" s="7">
        <f t="shared" si="0"/>
        <v>9</v>
      </c>
      <c r="B23" s="5">
        <f>+B9</f>
        <v>9</v>
      </c>
      <c r="C23" s="5">
        <f t="shared" si="1"/>
        <v>56.22</v>
      </c>
      <c r="D23" s="8">
        <f t="shared" si="2"/>
        <v>65.22</v>
      </c>
      <c r="E23" s="8">
        <f t="shared" si="3"/>
        <v>782.64</v>
      </c>
      <c r="H23" s="7">
        <f t="shared" si="4"/>
        <v>8</v>
      </c>
      <c r="I23" s="5">
        <f>+B9</f>
        <v>9</v>
      </c>
      <c r="J23" s="5">
        <f>ROUND(+H23*C$9,2)</f>
        <v>49.98</v>
      </c>
      <c r="K23" s="8">
        <f t="shared" si="5"/>
        <v>58.98</v>
      </c>
      <c r="L23" s="8">
        <f t="shared" si="6"/>
        <v>707.76</v>
      </c>
      <c r="M23" s="8">
        <f>+D23-K23</f>
        <v>6.240000000000002</v>
      </c>
      <c r="N23" s="8">
        <f>+E23-L23</f>
        <v>74.88</v>
      </c>
    </row>
    <row r="24" spans="1:14" x14ac:dyDescent="0.25">
      <c r="A24" s="7">
        <f t="shared" si="0"/>
        <v>10</v>
      </c>
      <c r="B24" s="5">
        <f>+B9</f>
        <v>9</v>
      </c>
      <c r="C24" s="5">
        <f t="shared" si="1"/>
        <v>62.47</v>
      </c>
      <c r="D24" s="8">
        <f t="shared" si="2"/>
        <v>71.47</v>
      </c>
      <c r="E24" s="8">
        <f t="shared" si="3"/>
        <v>857.64</v>
      </c>
      <c r="H24" s="7">
        <f t="shared" si="4"/>
        <v>9</v>
      </c>
      <c r="I24" s="5">
        <f>+B9</f>
        <v>9</v>
      </c>
      <c r="J24" s="5">
        <f>ROUND(+H24*C$9,2)</f>
        <v>56.22</v>
      </c>
      <c r="K24" s="8">
        <f t="shared" si="5"/>
        <v>65.22</v>
      </c>
      <c r="L24" s="8">
        <f t="shared" si="6"/>
        <v>782.64</v>
      </c>
      <c r="M24" s="8">
        <f>+D24-K24</f>
        <v>6.25</v>
      </c>
      <c r="N24" s="8">
        <f>+E24-L24</f>
        <v>75</v>
      </c>
    </row>
    <row r="26" spans="1:14" x14ac:dyDescent="0.25">
      <c r="A26" t="s">
        <v>15</v>
      </c>
    </row>
    <row r="27" spans="1:14" x14ac:dyDescent="0.25">
      <c r="D27" s="1" t="s">
        <v>16</v>
      </c>
    </row>
    <row r="28" spans="1:14" x14ac:dyDescent="0.25">
      <c r="D28" s="1" t="s">
        <v>17</v>
      </c>
    </row>
    <row r="29" spans="1:14" s="1" customFormat="1" x14ac:dyDescent="0.25">
      <c r="A29" s="1" t="s">
        <v>2</v>
      </c>
      <c r="B29" s="1" t="s">
        <v>5</v>
      </c>
      <c r="C29" s="1" t="s">
        <v>7</v>
      </c>
      <c r="D29" s="1" t="s">
        <v>7</v>
      </c>
    </row>
    <row r="30" spans="1:14" s="1" customFormat="1" x14ac:dyDescent="0.25">
      <c r="A30" s="1" t="s">
        <v>3</v>
      </c>
      <c r="B30" s="1" t="s">
        <v>6</v>
      </c>
      <c r="C30" s="1" t="s">
        <v>8</v>
      </c>
      <c r="D30" s="1" t="s">
        <v>8</v>
      </c>
    </row>
    <row r="32" spans="1:14" x14ac:dyDescent="0.25">
      <c r="A32" t="s">
        <v>4</v>
      </c>
      <c r="B32" s="2">
        <v>9</v>
      </c>
      <c r="C32" s="3">
        <f>+'Page 2'!C9</f>
        <v>6.2469000000000001</v>
      </c>
      <c r="D32" s="3">
        <f>0.0108*10</f>
        <v>0.10800000000000001</v>
      </c>
    </row>
    <row r="33" spans="1:15" x14ac:dyDescent="0.25">
      <c r="H33" s="9" t="s">
        <v>13</v>
      </c>
      <c r="I33" s="9"/>
      <c r="J33" s="9"/>
      <c r="K33" s="9"/>
      <c r="L33" s="9"/>
    </row>
    <row r="34" spans="1:15" x14ac:dyDescent="0.25">
      <c r="A34" s="1" t="s">
        <v>9</v>
      </c>
      <c r="E34" s="1" t="s">
        <v>11</v>
      </c>
      <c r="H34" s="1" t="s">
        <v>9</v>
      </c>
      <c r="L34" s="1" t="s">
        <v>11</v>
      </c>
    </row>
    <row r="35" spans="1:15" x14ac:dyDescent="0.25">
      <c r="A35" s="4">
        <v>1000</v>
      </c>
      <c r="B35" s="1" t="s">
        <v>5</v>
      </c>
      <c r="C35" s="1" t="s">
        <v>10</v>
      </c>
      <c r="D35" s="1" t="s">
        <v>16</v>
      </c>
      <c r="E35" s="1" t="s">
        <v>5</v>
      </c>
      <c r="F35" s="1" t="s">
        <v>12</v>
      </c>
      <c r="H35" s="4">
        <v>1000</v>
      </c>
      <c r="I35" s="1" t="s">
        <v>5</v>
      </c>
      <c r="J35" s="1" t="s">
        <v>10</v>
      </c>
      <c r="K35" s="1" t="s">
        <v>16</v>
      </c>
      <c r="L35" s="1" t="s">
        <v>5</v>
      </c>
      <c r="M35" s="1" t="s">
        <v>12</v>
      </c>
      <c r="N35" s="1" t="s">
        <v>5</v>
      </c>
      <c r="O35" s="1" t="s">
        <v>12</v>
      </c>
    </row>
    <row r="36" spans="1:15" x14ac:dyDescent="0.25">
      <c r="A36" s="1" t="s">
        <v>8</v>
      </c>
      <c r="B36" s="1" t="s">
        <v>6</v>
      </c>
      <c r="C36" s="1" t="s">
        <v>6</v>
      </c>
      <c r="D36" s="1" t="s">
        <v>17</v>
      </c>
      <c r="E36" s="1" t="s">
        <v>6</v>
      </c>
      <c r="F36" s="1" t="s">
        <v>6</v>
      </c>
      <c r="H36" s="1" t="s">
        <v>8</v>
      </c>
      <c r="I36" s="1" t="s">
        <v>6</v>
      </c>
      <c r="J36" s="1" t="s">
        <v>6</v>
      </c>
      <c r="K36" s="1" t="s">
        <v>17</v>
      </c>
      <c r="L36" s="1" t="s">
        <v>6</v>
      </c>
      <c r="M36" s="1" t="s">
        <v>6</v>
      </c>
      <c r="N36" s="1" t="s">
        <v>14</v>
      </c>
      <c r="O36" s="1" t="s">
        <v>14</v>
      </c>
    </row>
    <row r="38" spans="1:15" x14ac:dyDescent="0.25">
      <c r="A38" s="6">
        <v>1</v>
      </c>
      <c r="B38" s="2">
        <f>+B32</f>
        <v>9</v>
      </c>
      <c r="C38" s="2">
        <f>ROUND(+A38*C$32,2)</f>
        <v>6.25</v>
      </c>
      <c r="D38" s="2">
        <f>ROUND(+A38*D$32,2)</f>
        <v>0.11</v>
      </c>
      <c r="E38" s="2">
        <f>SUM(B38:D38)</f>
        <v>15.36</v>
      </c>
      <c r="F38" s="2">
        <f>+E38*12</f>
        <v>184.32</v>
      </c>
      <c r="H38" s="10"/>
      <c r="I38" s="2"/>
      <c r="J38" s="2"/>
      <c r="K38" s="2"/>
      <c r="L38" s="2"/>
      <c r="M38" s="2"/>
    </row>
    <row r="39" spans="1:15" x14ac:dyDescent="0.25">
      <c r="A39" s="7">
        <f>+A38+1</f>
        <v>2</v>
      </c>
      <c r="B39" s="5">
        <f>+B32</f>
        <v>9</v>
      </c>
      <c r="C39" s="5">
        <f>ROUND(+A39*C$32,2)</f>
        <v>12.49</v>
      </c>
      <c r="D39" s="5">
        <f>ROUND(+A39*D$32,2)</f>
        <v>0.22</v>
      </c>
      <c r="E39" s="8">
        <f>SUM(B39:D39)</f>
        <v>21.71</v>
      </c>
      <c r="F39" s="8">
        <f>+E39*12</f>
        <v>260.52</v>
      </c>
      <c r="H39" s="7">
        <f>+H38+1</f>
        <v>1</v>
      </c>
      <c r="I39" s="2">
        <f>+B32</f>
        <v>9</v>
      </c>
      <c r="J39" s="2">
        <f>ROUND(+H39*C$9,2)</f>
        <v>6.25</v>
      </c>
      <c r="K39" s="2">
        <f>ROUND(+H39*D$32,2)</f>
        <v>0.11</v>
      </c>
      <c r="L39" s="2">
        <f>SUM(I39:K39)</f>
        <v>15.36</v>
      </c>
      <c r="M39" s="2">
        <f>+L39*12</f>
        <v>184.32</v>
      </c>
      <c r="N39" s="2">
        <f>+E39-L39</f>
        <v>6.3500000000000014</v>
      </c>
      <c r="O39" s="2">
        <f>+F39-M39</f>
        <v>76.199999999999989</v>
      </c>
    </row>
    <row r="40" spans="1:15" x14ac:dyDescent="0.25">
      <c r="A40" s="7">
        <f t="shared" ref="A40:A47" si="7">+A39+1</f>
        <v>3</v>
      </c>
      <c r="B40" s="5">
        <f>+B32</f>
        <v>9</v>
      </c>
      <c r="C40" s="5">
        <f t="shared" ref="C40:C47" si="8">ROUND(+A40*C$32,2)</f>
        <v>18.739999999999998</v>
      </c>
      <c r="D40" s="5">
        <f t="shared" ref="D40:D47" si="9">ROUND(+A40*D$32,2)</f>
        <v>0.32</v>
      </c>
      <c r="E40" s="8">
        <f t="shared" ref="E40:E47" si="10">SUM(B40:D40)</f>
        <v>28.06</v>
      </c>
      <c r="F40" s="8">
        <f t="shared" ref="F40:F47" si="11">+E40*12</f>
        <v>336.71999999999997</v>
      </c>
      <c r="H40" s="7">
        <f t="shared" ref="H40:H47" si="12">+H39+1</f>
        <v>2</v>
      </c>
      <c r="I40" s="5">
        <f>+B32</f>
        <v>9</v>
      </c>
      <c r="J40" s="5">
        <f>ROUND(+H40*C$9,2)</f>
        <v>12.49</v>
      </c>
      <c r="K40" s="5">
        <f t="shared" ref="K40:K47" si="13">ROUND(+H40*D$32,2)</f>
        <v>0.22</v>
      </c>
      <c r="L40" s="8">
        <f>SUM(I40:K40)</f>
        <v>21.71</v>
      </c>
      <c r="M40" s="8">
        <f t="shared" ref="M40:M47" si="14">+L40*12</f>
        <v>260.52</v>
      </c>
      <c r="N40" s="8">
        <f>+E40-L40</f>
        <v>6.3499999999999979</v>
      </c>
      <c r="O40" s="8">
        <f>+F40-M40</f>
        <v>76.199999999999989</v>
      </c>
    </row>
    <row r="41" spans="1:15" x14ac:dyDescent="0.25">
      <c r="A41" s="7">
        <f t="shared" si="7"/>
        <v>4</v>
      </c>
      <c r="B41" s="5">
        <f>+B32</f>
        <v>9</v>
      </c>
      <c r="C41" s="5">
        <f t="shared" si="8"/>
        <v>24.99</v>
      </c>
      <c r="D41" s="5">
        <f t="shared" si="9"/>
        <v>0.43</v>
      </c>
      <c r="E41" s="8">
        <f t="shared" si="10"/>
        <v>34.419999999999995</v>
      </c>
      <c r="F41" s="8">
        <f t="shared" si="11"/>
        <v>413.03999999999996</v>
      </c>
      <c r="H41" s="7">
        <f t="shared" si="12"/>
        <v>3</v>
      </c>
      <c r="I41" s="5">
        <f>+B32</f>
        <v>9</v>
      </c>
      <c r="J41" s="5">
        <f>ROUND(+H41*C$9,2)</f>
        <v>18.739999999999998</v>
      </c>
      <c r="K41" s="5">
        <f t="shared" si="13"/>
        <v>0.32</v>
      </c>
      <c r="L41" s="8">
        <f t="shared" ref="L41:L47" si="15">SUM(I41:K41)</f>
        <v>28.06</v>
      </c>
      <c r="M41" s="8">
        <f t="shared" si="14"/>
        <v>336.71999999999997</v>
      </c>
      <c r="N41" s="8">
        <f>+E41-L41</f>
        <v>6.3599999999999959</v>
      </c>
      <c r="O41" s="8">
        <f>+F41-M41</f>
        <v>76.319999999999993</v>
      </c>
    </row>
    <row r="42" spans="1:15" x14ac:dyDescent="0.25">
      <c r="A42" s="7">
        <f t="shared" si="7"/>
        <v>5</v>
      </c>
      <c r="B42" s="5">
        <f>+B32</f>
        <v>9</v>
      </c>
      <c r="C42" s="5">
        <f t="shared" si="8"/>
        <v>31.23</v>
      </c>
      <c r="D42" s="5">
        <f t="shared" si="9"/>
        <v>0.54</v>
      </c>
      <c r="E42" s="8">
        <f t="shared" si="10"/>
        <v>40.770000000000003</v>
      </c>
      <c r="F42" s="8">
        <f t="shared" si="11"/>
        <v>489.24</v>
      </c>
      <c r="H42" s="7">
        <f t="shared" si="12"/>
        <v>4</v>
      </c>
      <c r="I42" s="5">
        <f>+B32</f>
        <v>9</v>
      </c>
      <c r="J42" s="5">
        <f>ROUND(+H42*C$9,2)</f>
        <v>24.99</v>
      </c>
      <c r="K42" s="5">
        <f t="shared" si="13"/>
        <v>0.43</v>
      </c>
      <c r="L42" s="8">
        <f t="shared" si="15"/>
        <v>34.419999999999995</v>
      </c>
      <c r="M42" s="8">
        <f t="shared" si="14"/>
        <v>413.03999999999996</v>
      </c>
      <c r="N42" s="8">
        <f>+E42-L42</f>
        <v>6.3500000000000085</v>
      </c>
      <c r="O42" s="8">
        <f>+F42-M42</f>
        <v>76.200000000000045</v>
      </c>
    </row>
    <row r="43" spans="1:15" x14ac:dyDescent="0.25">
      <c r="A43" s="7">
        <f t="shared" si="7"/>
        <v>6</v>
      </c>
      <c r="B43" s="5">
        <f>+B32</f>
        <v>9</v>
      </c>
      <c r="C43" s="5">
        <f t="shared" si="8"/>
        <v>37.479999999999997</v>
      </c>
      <c r="D43" s="5">
        <f t="shared" si="9"/>
        <v>0.65</v>
      </c>
      <c r="E43" s="8">
        <f t="shared" si="10"/>
        <v>47.129999999999995</v>
      </c>
      <c r="F43" s="8">
        <f t="shared" si="11"/>
        <v>565.55999999999995</v>
      </c>
      <c r="H43" s="7">
        <f t="shared" si="12"/>
        <v>5</v>
      </c>
      <c r="I43" s="5">
        <f>+B32</f>
        <v>9</v>
      </c>
      <c r="J43" s="5">
        <f>ROUND(+H43*C$9,2)</f>
        <v>31.23</v>
      </c>
      <c r="K43" s="5">
        <f t="shared" si="13"/>
        <v>0.54</v>
      </c>
      <c r="L43" s="8">
        <f t="shared" si="15"/>
        <v>40.770000000000003</v>
      </c>
      <c r="M43" s="8">
        <f t="shared" si="14"/>
        <v>489.24</v>
      </c>
      <c r="N43" s="8">
        <f>+E43-L43</f>
        <v>6.3599999999999923</v>
      </c>
      <c r="O43" s="8">
        <f>+F43-M43</f>
        <v>76.319999999999936</v>
      </c>
    </row>
    <row r="44" spans="1:15" x14ac:dyDescent="0.25">
      <c r="A44" s="7">
        <f t="shared" si="7"/>
        <v>7</v>
      </c>
      <c r="B44" s="5">
        <f>+B32</f>
        <v>9</v>
      </c>
      <c r="C44" s="5">
        <f t="shared" si="8"/>
        <v>43.73</v>
      </c>
      <c r="D44" s="5">
        <f t="shared" si="9"/>
        <v>0.76</v>
      </c>
      <c r="E44" s="8">
        <f t="shared" si="10"/>
        <v>53.489999999999995</v>
      </c>
      <c r="F44" s="8">
        <f t="shared" si="11"/>
        <v>641.87999999999988</v>
      </c>
      <c r="H44" s="7">
        <f t="shared" si="12"/>
        <v>6</v>
      </c>
      <c r="I44" s="5">
        <f>+B32</f>
        <v>9</v>
      </c>
      <c r="J44" s="5">
        <f>ROUND(+H44*C$9,2)</f>
        <v>37.479999999999997</v>
      </c>
      <c r="K44" s="5">
        <f t="shared" si="13"/>
        <v>0.65</v>
      </c>
      <c r="L44" s="8">
        <f t="shared" si="15"/>
        <v>47.129999999999995</v>
      </c>
      <c r="M44" s="8">
        <f t="shared" si="14"/>
        <v>565.55999999999995</v>
      </c>
      <c r="N44" s="8">
        <f>+E44-L44</f>
        <v>6.3599999999999994</v>
      </c>
      <c r="O44" s="8">
        <f>+F44-M44</f>
        <v>76.319999999999936</v>
      </c>
    </row>
    <row r="45" spans="1:15" x14ac:dyDescent="0.25">
      <c r="A45" s="7">
        <f t="shared" si="7"/>
        <v>8</v>
      </c>
      <c r="B45" s="5">
        <f>+B32</f>
        <v>9</v>
      </c>
      <c r="C45" s="5">
        <f t="shared" si="8"/>
        <v>49.98</v>
      </c>
      <c r="D45" s="5">
        <f t="shared" si="9"/>
        <v>0.86</v>
      </c>
      <c r="E45" s="8">
        <f t="shared" si="10"/>
        <v>59.839999999999996</v>
      </c>
      <c r="F45" s="8">
        <f t="shared" si="11"/>
        <v>718.07999999999993</v>
      </c>
      <c r="H45" s="7">
        <f t="shared" si="12"/>
        <v>7</v>
      </c>
      <c r="I45" s="5">
        <f>+B32</f>
        <v>9</v>
      </c>
      <c r="J45" s="5">
        <f>ROUND(+H45*C$9,2)</f>
        <v>43.73</v>
      </c>
      <c r="K45" s="5">
        <f t="shared" si="13"/>
        <v>0.76</v>
      </c>
      <c r="L45" s="8">
        <f t="shared" si="15"/>
        <v>53.489999999999995</v>
      </c>
      <c r="M45" s="8">
        <f t="shared" si="14"/>
        <v>641.87999999999988</v>
      </c>
      <c r="N45" s="8">
        <f>+E45-L45</f>
        <v>6.3500000000000014</v>
      </c>
      <c r="O45" s="8">
        <f>+F45-M45</f>
        <v>76.200000000000045</v>
      </c>
    </row>
    <row r="46" spans="1:15" x14ac:dyDescent="0.25">
      <c r="A46" s="7">
        <f t="shared" si="7"/>
        <v>9</v>
      </c>
      <c r="B46" s="5">
        <f>+B32</f>
        <v>9</v>
      </c>
      <c r="C46" s="5">
        <f t="shared" si="8"/>
        <v>56.22</v>
      </c>
      <c r="D46" s="5">
        <f t="shared" si="9"/>
        <v>0.97</v>
      </c>
      <c r="E46" s="8">
        <f t="shared" si="10"/>
        <v>66.19</v>
      </c>
      <c r="F46" s="8">
        <f t="shared" si="11"/>
        <v>794.28</v>
      </c>
      <c r="H46" s="7">
        <f t="shared" si="12"/>
        <v>8</v>
      </c>
      <c r="I46" s="5">
        <f>+B32</f>
        <v>9</v>
      </c>
      <c r="J46" s="5">
        <f>ROUND(+H46*C$9,2)</f>
        <v>49.98</v>
      </c>
      <c r="K46" s="5">
        <f t="shared" si="13"/>
        <v>0.86</v>
      </c>
      <c r="L46" s="8">
        <f t="shared" si="15"/>
        <v>59.839999999999996</v>
      </c>
      <c r="M46" s="8">
        <f t="shared" si="14"/>
        <v>718.07999999999993</v>
      </c>
      <c r="N46" s="8">
        <f>+E46-L46</f>
        <v>6.3500000000000014</v>
      </c>
      <c r="O46" s="8">
        <f>+F46-M46</f>
        <v>76.200000000000045</v>
      </c>
    </row>
    <row r="47" spans="1:15" x14ac:dyDescent="0.25">
      <c r="A47" s="7">
        <f t="shared" si="7"/>
        <v>10</v>
      </c>
      <c r="B47" s="5">
        <f>+B32</f>
        <v>9</v>
      </c>
      <c r="C47" s="5">
        <f t="shared" si="8"/>
        <v>62.47</v>
      </c>
      <c r="D47" s="5">
        <f t="shared" si="9"/>
        <v>1.08</v>
      </c>
      <c r="E47" s="8">
        <f t="shared" si="10"/>
        <v>72.55</v>
      </c>
      <c r="F47" s="8">
        <f t="shared" si="11"/>
        <v>870.59999999999991</v>
      </c>
      <c r="H47" s="7">
        <f t="shared" si="12"/>
        <v>9</v>
      </c>
      <c r="I47" s="5">
        <f>+B32</f>
        <v>9</v>
      </c>
      <c r="J47" s="5">
        <f>ROUND(+H47*C$9,2)</f>
        <v>56.22</v>
      </c>
      <c r="K47" s="5">
        <f t="shared" si="13"/>
        <v>0.97</v>
      </c>
      <c r="L47" s="8">
        <f t="shared" si="15"/>
        <v>66.19</v>
      </c>
      <c r="M47" s="8">
        <f t="shared" si="14"/>
        <v>794.28</v>
      </c>
      <c r="N47" s="8">
        <f>+E47-L47</f>
        <v>6.3599999999999994</v>
      </c>
      <c r="O47" s="8">
        <f>+F47-M47</f>
        <v>76.319999999999936</v>
      </c>
    </row>
    <row r="49" spans="1:15" x14ac:dyDescent="0.25">
      <c r="A49" t="s">
        <v>18</v>
      </c>
    </row>
    <row r="50" spans="1:15" s="1" customFormat="1" x14ac:dyDescent="0.25">
      <c r="A50" s="1" t="s">
        <v>2</v>
      </c>
      <c r="B50" s="1" t="s">
        <v>5</v>
      </c>
      <c r="C50" s="1" t="s">
        <v>7</v>
      </c>
      <c r="D50" s="1" t="s">
        <v>16</v>
      </c>
    </row>
    <row r="51" spans="1:15" s="1" customFormat="1" x14ac:dyDescent="0.25">
      <c r="A51" s="1" t="s">
        <v>3</v>
      </c>
      <c r="B51" s="1" t="s">
        <v>6</v>
      </c>
      <c r="C51" s="1" t="s">
        <v>8</v>
      </c>
      <c r="D51" s="1" t="s">
        <v>19</v>
      </c>
    </row>
    <row r="53" spans="1:15" x14ac:dyDescent="0.25">
      <c r="A53" t="s">
        <v>4</v>
      </c>
      <c r="B53" s="2">
        <v>9</v>
      </c>
      <c r="C53" s="3">
        <f>+C32</f>
        <v>6.2469000000000001</v>
      </c>
      <c r="D53" s="2">
        <v>-23.82</v>
      </c>
    </row>
    <row r="54" spans="1:15" x14ac:dyDescent="0.25">
      <c r="H54" s="9" t="s">
        <v>13</v>
      </c>
      <c r="I54" s="9"/>
      <c r="J54" s="9"/>
      <c r="K54" s="9"/>
      <c r="L54" s="9"/>
    </row>
    <row r="55" spans="1:15" x14ac:dyDescent="0.25">
      <c r="A55" s="1" t="s">
        <v>9</v>
      </c>
      <c r="D55" s="1" t="s">
        <v>11</v>
      </c>
      <c r="E55" s="1"/>
      <c r="H55" s="1" t="s">
        <v>9</v>
      </c>
      <c r="K55" s="1" t="s">
        <v>11</v>
      </c>
      <c r="L55" s="1"/>
    </row>
    <row r="56" spans="1:15" x14ac:dyDescent="0.25">
      <c r="A56" s="4">
        <v>1000</v>
      </c>
      <c r="B56" s="1" t="s">
        <v>5</v>
      </c>
      <c r="C56" s="1" t="s">
        <v>10</v>
      </c>
      <c r="D56" s="1" t="s">
        <v>5</v>
      </c>
      <c r="E56" s="1" t="s">
        <v>16</v>
      </c>
      <c r="F56" s="1" t="s">
        <v>12</v>
      </c>
      <c r="H56" s="4">
        <v>1000</v>
      </c>
      <c r="I56" s="1" t="s">
        <v>5</v>
      </c>
      <c r="J56" s="1" t="s">
        <v>10</v>
      </c>
      <c r="K56" s="1" t="s">
        <v>5</v>
      </c>
      <c r="L56" s="1" t="s">
        <v>16</v>
      </c>
      <c r="M56" s="1" t="s">
        <v>12</v>
      </c>
      <c r="N56" s="1" t="s">
        <v>5</v>
      </c>
      <c r="O56" s="1" t="s">
        <v>12</v>
      </c>
    </row>
    <row r="57" spans="1:15" x14ac:dyDescent="0.25">
      <c r="A57" s="1" t="s">
        <v>8</v>
      </c>
      <c r="B57" s="1" t="s">
        <v>6</v>
      </c>
      <c r="C57" s="1" t="s">
        <v>6</v>
      </c>
      <c r="D57" s="1" t="s">
        <v>6</v>
      </c>
      <c r="E57" s="1" t="s">
        <v>19</v>
      </c>
      <c r="F57" s="1" t="s">
        <v>6</v>
      </c>
      <c r="H57" s="1" t="s">
        <v>8</v>
      </c>
      <c r="I57" s="1" t="s">
        <v>6</v>
      </c>
      <c r="J57" s="1" t="s">
        <v>6</v>
      </c>
      <c r="K57" s="1" t="s">
        <v>6</v>
      </c>
      <c r="L57" s="1" t="s">
        <v>19</v>
      </c>
      <c r="M57" s="1" t="s">
        <v>6</v>
      </c>
      <c r="N57" s="1" t="s">
        <v>14</v>
      </c>
      <c r="O57" s="1" t="s">
        <v>14</v>
      </c>
    </row>
    <row r="59" spans="1:15" x14ac:dyDescent="0.25">
      <c r="A59" s="6">
        <v>1</v>
      </c>
      <c r="B59" s="2">
        <f>+B53</f>
        <v>9</v>
      </c>
      <c r="C59" s="2">
        <f>ROUND(+A59*C$32,2)</f>
        <v>6.25</v>
      </c>
      <c r="D59" s="2">
        <f>SUM(B59:C59)</f>
        <v>15.25</v>
      </c>
      <c r="E59" s="2">
        <f>+D53</f>
        <v>-23.82</v>
      </c>
      <c r="F59" s="2">
        <f>+D59*12+E59</f>
        <v>159.18</v>
      </c>
      <c r="G59" s="2"/>
      <c r="H59" s="10"/>
      <c r="I59" s="2"/>
      <c r="J59" s="2"/>
      <c r="K59" s="2"/>
      <c r="L59" s="2"/>
      <c r="M59" s="2"/>
    </row>
    <row r="60" spans="1:15" x14ac:dyDescent="0.25">
      <c r="A60" s="7">
        <f>+A59+1</f>
        <v>2</v>
      </c>
      <c r="B60" s="5">
        <f>+B53</f>
        <v>9</v>
      </c>
      <c r="C60" s="5">
        <f>ROUND(+A60*C$32,2)</f>
        <v>12.49</v>
      </c>
      <c r="D60" s="8">
        <f>SUM(B60:C60)</f>
        <v>21.490000000000002</v>
      </c>
      <c r="E60" s="8">
        <f>+D53</f>
        <v>-23.82</v>
      </c>
      <c r="F60" s="8">
        <f>+D60*12+E60</f>
        <v>234.06</v>
      </c>
      <c r="G60" s="2"/>
      <c r="H60" s="7">
        <f>+H59+1</f>
        <v>1</v>
      </c>
      <c r="I60" s="2">
        <f>+B53</f>
        <v>9</v>
      </c>
      <c r="J60" s="2">
        <f>ROUND(+H60*C$9,2)</f>
        <v>6.25</v>
      </c>
      <c r="K60" s="2">
        <f>SUM(I60:J60)</f>
        <v>15.25</v>
      </c>
      <c r="L60" s="2">
        <f>+D53</f>
        <v>-23.82</v>
      </c>
      <c r="M60" s="2">
        <f>+K60*12+L60</f>
        <v>159.18</v>
      </c>
      <c r="N60" s="2">
        <f>+D60-K60</f>
        <v>6.240000000000002</v>
      </c>
      <c r="O60" s="2">
        <f>+F60-M60</f>
        <v>74.88</v>
      </c>
    </row>
    <row r="61" spans="1:15" x14ac:dyDescent="0.25">
      <c r="A61" s="7">
        <f t="shared" ref="A61:A68" si="16">+A60+1</f>
        <v>3</v>
      </c>
      <c r="B61" s="5">
        <f>+B53</f>
        <v>9</v>
      </c>
      <c r="C61" s="5">
        <f t="shared" ref="C61:C68" si="17">ROUND(+A61*C$32,2)</f>
        <v>18.739999999999998</v>
      </c>
      <c r="D61" s="8">
        <f>SUM(B61:C61)</f>
        <v>27.74</v>
      </c>
      <c r="E61" s="8">
        <f>+D53</f>
        <v>-23.82</v>
      </c>
      <c r="F61" s="8">
        <f t="shared" ref="F61:F68" si="18">+D61*12+E61</f>
        <v>309.06</v>
      </c>
      <c r="G61" s="2"/>
      <c r="H61" s="7">
        <f t="shared" ref="H61:H68" si="19">+H60+1</f>
        <v>2</v>
      </c>
      <c r="I61" s="5">
        <f>+B53</f>
        <v>9</v>
      </c>
      <c r="J61" s="5">
        <f>ROUND(+H61*C$9,2)</f>
        <v>12.49</v>
      </c>
      <c r="K61" s="8">
        <f>SUM(I61:J61)</f>
        <v>21.490000000000002</v>
      </c>
      <c r="L61" s="8">
        <f>+D53</f>
        <v>-23.82</v>
      </c>
      <c r="M61" s="8">
        <f>+K61*12+L61</f>
        <v>234.06</v>
      </c>
      <c r="N61" s="8">
        <f>+D61-K61</f>
        <v>6.2499999999999964</v>
      </c>
      <c r="O61" s="8">
        <f>+F61-M61</f>
        <v>75</v>
      </c>
    </row>
    <row r="62" spans="1:15" x14ac:dyDescent="0.25">
      <c r="A62" s="7">
        <f t="shared" si="16"/>
        <v>4</v>
      </c>
      <c r="B62" s="5">
        <f>+B53</f>
        <v>9</v>
      </c>
      <c r="C62" s="5">
        <f t="shared" si="17"/>
        <v>24.99</v>
      </c>
      <c r="D62" s="8">
        <f>SUM(B62:C62)</f>
        <v>33.989999999999995</v>
      </c>
      <c r="E62" s="8">
        <f>+D53</f>
        <v>-23.82</v>
      </c>
      <c r="F62" s="8">
        <f t="shared" si="18"/>
        <v>384.05999999999995</v>
      </c>
      <c r="G62" s="2"/>
      <c r="H62" s="7">
        <f t="shared" si="19"/>
        <v>3</v>
      </c>
      <c r="I62" s="5">
        <f>+B53</f>
        <v>9</v>
      </c>
      <c r="J62" s="5">
        <f>ROUND(+H62*C$9,2)</f>
        <v>18.739999999999998</v>
      </c>
      <c r="K62" s="8">
        <f>SUM(I62:J62)</f>
        <v>27.74</v>
      </c>
      <c r="L62" s="8">
        <f>+D53</f>
        <v>-23.82</v>
      </c>
      <c r="M62" s="8">
        <f t="shared" ref="M62:M68" si="20">+K62*12+L62</f>
        <v>309.06</v>
      </c>
      <c r="N62" s="8">
        <f>+D62-K62</f>
        <v>6.2499999999999964</v>
      </c>
      <c r="O62" s="8">
        <f>+F62-M62</f>
        <v>74.999999999999943</v>
      </c>
    </row>
    <row r="63" spans="1:15" x14ac:dyDescent="0.25">
      <c r="A63" s="7">
        <f t="shared" si="16"/>
        <v>5</v>
      </c>
      <c r="B63" s="5">
        <f>+B53</f>
        <v>9</v>
      </c>
      <c r="C63" s="5">
        <f t="shared" si="17"/>
        <v>31.23</v>
      </c>
      <c r="D63" s="8">
        <f>SUM(B63:C63)</f>
        <v>40.230000000000004</v>
      </c>
      <c r="E63" s="8">
        <f>+D53</f>
        <v>-23.82</v>
      </c>
      <c r="F63" s="8">
        <f t="shared" si="18"/>
        <v>458.94000000000005</v>
      </c>
      <c r="G63" s="2"/>
      <c r="H63" s="7">
        <f t="shared" si="19"/>
        <v>4</v>
      </c>
      <c r="I63" s="5">
        <f>+B53</f>
        <v>9</v>
      </c>
      <c r="J63" s="5">
        <f>ROUND(+H63*C$9,2)</f>
        <v>24.99</v>
      </c>
      <c r="K63" s="8">
        <f>SUM(I63:J63)</f>
        <v>33.989999999999995</v>
      </c>
      <c r="L63" s="8">
        <f>+D53</f>
        <v>-23.82</v>
      </c>
      <c r="M63" s="8">
        <f t="shared" si="20"/>
        <v>384.05999999999995</v>
      </c>
      <c r="N63" s="8">
        <f>+D63-K63</f>
        <v>6.2400000000000091</v>
      </c>
      <c r="O63" s="8">
        <f>+F63-M63</f>
        <v>74.880000000000109</v>
      </c>
    </row>
    <row r="64" spans="1:15" x14ac:dyDescent="0.25">
      <c r="A64" s="7">
        <f t="shared" si="16"/>
        <v>6</v>
      </c>
      <c r="B64" s="5">
        <f>+B53</f>
        <v>9</v>
      </c>
      <c r="C64" s="5">
        <f t="shared" si="17"/>
        <v>37.479999999999997</v>
      </c>
      <c r="D64" s="8">
        <f>SUM(B64:C64)</f>
        <v>46.48</v>
      </c>
      <c r="E64" s="8">
        <f>+D53</f>
        <v>-23.82</v>
      </c>
      <c r="F64" s="8">
        <f t="shared" si="18"/>
        <v>533.93999999999994</v>
      </c>
      <c r="G64" s="2"/>
      <c r="H64" s="7">
        <f t="shared" si="19"/>
        <v>5</v>
      </c>
      <c r="I64" s="5">
        <f>+B53</f>
        <v>9</v>
      </c>
      <c r="J64" s="5">
        <f>ROUND(+H64*C$9,2)</f>
        <v>31.23</v>
      </c>
      <c r="K64" s="8">
        <f>SUM(I64:J64)</f>
        <v>40.230000000000004</v>
      </c>
      <c r="L64" s="8">
        <f>+D53</f>
        <v>-23.82</v>
      </c>
      <c r="M64" s="8">
        <f t="shared" si="20"/>
        <v>458.94000000000005</v>
      </c>
      <c r="N64" s="8">
        <f>+D64-K64</f>
        <v>6.2499999999999929</v>
      </c>
      <c r="O64" s="8">
        <f>+F64-M64</f>
        <v>74.999999999999886</v>
      </c>
    </row>
    <row r="65" spans="1:15" x14ac:dyDescent="0.25">
      <c r="A65" s="7">
        <f t="shared" si="16"/>
        <v>7</v>
      </c>
      <c r="B65" s="5">
        <f>+B53</f>
        <v>9</v>
      </c>
      <c r="C65" s="5">
        <f t="shared" si="17"/>
        <v>43.73</v>
      </c>
      <c r="D65" s="8">
        <f>SUM(B65:C65)</f>
        <v>52.73</v>
      </c>
      <c r="E65" s="8">
        <f>+D53</f>
        <v>-23.82</v>
      </c>
      <c r="F65" s="8">
        <f t="shared" si="18"/>
        <v>608.93999999999994</v>
      </c>
      <c r="G65" s="2"/>
      <c r="H65" s="7">
        <f t="shared" si="19"/>
        <v>6</v>
      </c>
      <c r="I65" s="5">
        <f>+B53</f>
        <v>9</v>
      </c>
      <c r="J65" s="5">
        <f>ROUND(+H65*C$9,2)</f>
        <v>37.479999999999997</v>
      </c>
      <c r="K65" s="8">
        <f>SUM(I65:J65)</f>
        <v>46.48</v>
      </c>
      <c r="L65" s="8">
        <f>+D53</f>
        <v>-23.82</v>
      </c>
      <c r="M65" s="8">
        <f t="shared" si="20"/>
        <v>533.93999999999994</v>
      </c>
      <c r="N65" s="8">
        <f>+D65-K65</f>
        <v>6.25</v>
      </c>
      <c r="O65" s="8">
        <f>+F65-M65</f>
        <v>75</v>
      </c>
    </row>
    <row r="66" spans="1:15" x14ac:dyDescent="0.25">
      <c r="A66" s="7">
        <f t="shared" si="16"/>
        <v>8</v>
      </c>
      <c r="B66" s="5">
        <f>+B53</f>
        <v>9</v>
      </c>
      <c r="C66" s="5">
        <f t="shared" si="17"/>
        <v>49.98</v>
      </c>
      <c r="D66" s="8">
        <f>SUM(B66:C66)</f>
        <v>58.98</v>
      </c>
      <c r="E66" s="8">
        <f>+D53</f>
        <v>-23.82</v>
      </c>
      <c r="F66" s="8">
        <f t="shared" si="18"/>
        <v>683.93999999999994</v>
      </c>
      <c r="G66" s="2"/>
      <c r="H66" s="7">
        <f t="shared" si="19"/>
        <v>7</v>
      </c>
      <c r="I66" s="5">
        <f>+B53</f>
        <v>9</v>
      </c>
      <c r="J66" s="5">
        <f>ROUND(+H66*C$9,2)</f>
        <v>43.73</v>
      </c>
      <c r="K66" s="8">
        <f>SUM(I66:J66)</f>
        <v>52.73</v>
      </c>
      <c r="L66" s="8">
        <f>+D53</f>
        <v>-23.82</v>
      </c>
      <c r="M66" s="8">
        <f t="shared" si="20"/>
        <v>608.93999999999994</v>
      </c>
      <c r="N66" s="8">
        <f>+D66-K66</f>
        <v>6.25</v>
      </c>
      <c r="O66" s="8">
        <f>+F66-M66</f>
        <v>75</v>
      </c>
    </row>
    <row r="67" spans="1:15" x14ac:dyDescent="0.25">
      <c r="A67" s="7">
        <f t="shared" si="16"/>
        <v>9</v>
      </c>
      <c r="B67" s="5">
        <f>+B53</f>
        <v>9</v>
      </c>
      <c r="C67" s="5">
        <f t="shared" si="17"/>
        <v>56.22</v>
      </c>
      <c r="D67" s="8">
        <f>SUM(B67:C67)</f>
        <v>65.22</v>
      </c>
      <c r="E67" s="8">
        <f>+D53</f>
        <v>-23.82</v>
      </c>
      <c r="F67" s="8">
        <f t="shared" si="18"/>
        <v>758.81999999999994</v>
      </c>
      <c r="G67" s="2"/>
      <c r="H67" s="7">
        <f t="shared" si="19"/>
        <v>8</v>
      </c>
      <c r="I67" s="5">
        <f>+B53</f>
        <v>9</v>
      </c>
      <c r="J67" s="5">
        <f>ROUND(+H67*C$9,2)</f>
        <v>49.98</v>
      </c>
      <c r="K67" s="8">
        <f>SUM(I67:J67)</f>
        <v>58.98</v>
      </c>
      <c r="L67" s="8">
        <f>+D53</f>
        <v>-23.82</v>
      </c>
      <c r="M67" s="8">
        <f t="shared" si="20"/>
        <v>683.93999999999994</v>
      </c>
      <c r="N67" s="8">
        <f>+D67-K67</f>
        <v>6.240000000000002</v>
      </c>
      <c r="O67" s="8">
        <f>+F67-M67</f>
        <v>74.88</v>
      </c>
    </row>
    <row r="68" spans="1:15" x14ac:dyDescent="0.25">
      <c r="A68" s="7">
        <f t="shared" si="16"/>
        <v>10</v>
      </c>
      <c r="B68" s="5">
        <f>+B53</f>
        <v>9</v>
      </c>
      <c r="C68" s="5">
        <f t="shared" si="17"/>
        <v>62.47</v>
      </c>
      <c r="D68" s="8">
        <f>SUM(B68:C68)</f>
        <v>71.47</v>
      </c>
      <c r="E68" s="8">
        <f>+D53</f>
        <v>-23.82</v>
      </c>
      <c r="F68" s="8">
        <f t="shared" si="18"/>
        <v>833.81999999999994</v>
      </c>
      <c r="G68" s="2"/>
      <c r="H68" s="7">
        <f t="shared" si="19"/>
        <v>9</v>
      </c>
      <c r="I68" s="5">
        <f>+B53</f>
        <v>9</v>
      </c>
      <c r="J68" s="5">
        <f>ROUND(+H68*C$9,2)</f>
        <v>56.22</v>
      </c>
      <c r="K68" s="8">
        <f>SUM(I68:J68)</f>
        <v>65.22</v>
      </c>
      <c r="L68" s="8">
        <f>+D53</f>
        <v>-23.82</v>
      </c>
      <c r="M68" s="8">
        <f t="shared" si="20"/>
        <v>758.81999999999994</v>
      </c>
      <c r="N68" s="8">
        <f>+D68-K68</f>
        <v>6.25</v>
      </c>
      <c r="O68" s="8">
        <f>+F68-M68</f>
        <v>75</v>
      </c>
    </row>
    <row r="69" spans="1:15" x14ac:dyDescent="0.25">
      <c r="G69" s="2"/>
      <c r="L69" s="8"/>
    </row>
  </sheetData>
  <mergeCells count="3">
    <mergeCell ref="H10:L10"/>
    <mergeCell ref="H33:L33"/>
    <mergeCell ref="H54:L54"/>
  </mergeCells>
  <pageMargins left="0.45" right="0.45" top="0.5" bottom="0.25" header="0.3" footer="0.3"/>
  <pageSetup scale="5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A4FFE-575D-4D3B-AA2E-6C6588853D09}">
  <sheetPr>
    <pageSetUpPr fitToPage="1"/>
  </sheetPr>
  <dimension ref="A1:O70"/>
  <sheetViews>
    <sheetView topLeftCell="A37" workbookViewId="0">
      <selection activeCell="D39" sqref="D39"/>
    </sheetView>
  </sheetViews>
  <sheetFormatPr defaultRowHeight="15" x14ac:dyDescent="0.25"/>
  <cols>
    <col min="1" max="1" width="11" customWidth="1"/>
    <col min="2" max="5" width="12.7109375" customWidth="1"/>
    <col min="6" max="6" width="10" customWidth="1"/>
    <col min="7" max="7" width="4.7109375" customWidth="1"/>
    <col min="8" max="8" width="10.28515625" bestFit="1" customWidth="1"/>
    <col min="9" max="15" width="12.7109375" customWidth="1"/>
  </cols>
  <sheetData>
    <row r="1" spans="1:15" x14ac:dyDescent="0.25">
      <c r="O1" s="11" t="s">
        <v>20</v>
      </c>
    </row>
    <row r="2" spans="1:15" x14ac:dyDescent="0.25">
      <c r="O2" s="11" t="s">
        <v>23</v>
      </c>
    </row>
    <row r="3" spans="1:15" x14ac:dyDescent="0.25">
      <c r="A3" t="s">
        <v>22</v>
      </c>
    </row>
    <row r="4" spans="1:15" x14ac:dyDescent="0.25">
      <c r="A4" t="s">
        <v>1</v>
      </c>
    </row>
    <row r="5" spans="1:15" x14ac:dyDescent="0.25">
      <c r="C5" s="9" t="s">
        <v>24</v>
      </c>
      <c r="D5" s="9"/>
      <c r="E5" s="9"/>
    </row>
    <row r="6" spans="1:15" s="1" customFormat="1" x14ac:dyDescent="0.25">
      <c r="A6" s="1" t="s">
        <v>2</v>
      </c>
      <c r="B6" s="1" t="s">
        <v>5</v>
      </c>
      <c r="C6" s="1" t="s">
        <v>25</v>
      </c>
      <c r="D6" s="1" t="s">
        <v>29</v>
      </c>
      <c r="E6" s="1" t="s">
        <v>27</v>
      </c>
    </row>
    <row r="7" spans="1:15" s="1" customFormat="1" x14ac:dyDescent="0.25">
      <c r="A7" s="1" t="s">
        <v>3</v>
      </c>
      <c r="B7" s="1" t="s">
        <v>6</v>
      </c>
      <c r="C7" s="1" t="s">
        <v>26</v>
      </c>
      <c r="D7" s="1" t="s">
        <v>30</v>
      </c>
      <c r="E7" s="1" t="s">
        <v>28</v>
      </c>
    </row>
    <row r="9" spans="1:15" x14ac:dyDescent="0.25">
      <c r="A9" t="s">
        <v>4</v>
      </c>
      <c r="B9" s="2">
        <v>9</v>
      </c>
      <c r="C9" s="3">
        <v>5.8887</v>
      </c>
      <c r="D9" s="3">
        <v>6.7720000000000002</v>
      </c>
      <c r="E9" s="3">
        <v>8.4649999999999999</v>
      </c>
    </row>
    <row r="10" spans="1:15" x14ac:dyDescent="0.25">
      <c r="H10" s="9" t="s">
        <v>13</v>
      </c>
      <c r="I10" s="9"/>
      <c r="J10" s="9"/>
      <c r="K10" s="9"/>
      <c r="L10" s="9"/>
    </row>
    <row r="11" spans="1:15" x14ac:dyDescent="0.25">
      <c r="A11" s="1" t="s">
        <v>9</v>
      </c>
      <c r="D11" s="1" t="s">
        <v>11</v>
      </c>
      <c r="H11" s="1" t="s">
        <v>9</v>
      </c>
      <c r="K11" s="1" t="s">
        <v>11</v>
      </c>
    </row>
    <row r="12" spans="1:15" x14ac:dyDescent="0.25">
      <c r="A12" s="4">
        <v>1000</v>
      </c>
      <c r="B12" s="1" t="s">
        <v>5</v>
      </c>
      <c r="C12" s="1" t="s">
        <v>10</v>
      </c>
      <c r="D12" s="1" t="s">
        <v>5</v>
      </c>
      <c r="E12" s="1" t="s">
        <v>12</v>
      </c>
      <c r="H12" s="4">
        <v>1000</v>
      </c>
      <c r="I12" s="1" t="s">
        <v>5</v>
      </c>
      <c r="J12" s="1" t="s">
        <v>10</v>
      </c>
      <c r="K12" s="1" t="s">
        <v>5</v>
      </c>
      <c r="L12" s="1" t="s">
        <v>12</v>
      </c>
      <c r="M12" s="1" t="s">
        <v>5</v>
      </c>
      <c r="N12" s="1" t="s">
        <v>12</v>
      </c>
    </row>
    <row r="13" spans="1:15" x14ac:dyDescent="0.25">
      <c r="A13" s="1" t="s">
        <v>8</v>
      </c>
      <c r="B13" s="1" t="s">
        <v>6</v>
      </c>
      <c r="C13" s="1" t="s">
        <v>6</v>
      </c>
      <c r="D13" s="1" t="s">
        <v>6</v>
      </c>
      <c r="E13" s="1" t="s">
        <v>6</v>
      </c>
      <c r="H13" s="1" t="s">
        <v>8</v>
      </c>
      <c r="I13" s="1" t="s">
        <v>6</v>
      </c>
      <c r="J13" s="1" t="s">
        <v>6</v>
      </c>
      <c r="K13" s="1" t="s">
        <v>6</v>
      </c>
      <c r="L13" s="1" t="s">
        <v>6</v>
      </c>
      <c r="M13" s="1" t="s">
        <v>14</v>
      </c>
      <c r="N13" s="1" t="s">
        <v>14</v>
      </c>
    </row>
    <row r="15" spans="1:15" x14ac:dyDescent="0.25">
      <c r="A15" s="6">
        <v>1</v>
      </c>
      <c r="B15" s="2">
        <f>+B9</f>
        <v>9</v>
      </c>
      <c r="C15" s="2">
        <f>ROUND(+A15*C$9,2)</f>
        <v>5.89</v>
      </c>
      <c r="D15" s="2">
        <f>SUM(B15:C15)</f>
        <v>14.89</v>
      </c>
      <c r="E15" s="2">
        <f>+D15*12</f>
        <v>178.68</v>
      </c>
      <c r="H15" s="10"/>
      <c r="I15" s="2"/>
      <c r="J15" s="2"/>
      <c r="K15" s="2"/>
      <c r="L15" s="2"/>
    </row>
    <row r="16" spans="1:15" x14ac:dyDescent="0.25">
      <c r="A16" s="7">
        <f>+A15+1</f>
        <v>2</v>
      </c>
      <c r="B16" s="5">
        <f>+B9</f>
        <v>9</v>
      </c>
      <c r="C16" s="5">
        <f>ROUND(+A16*C$9,2)</f>
        <v>11.78</v>
      </c>
      <c r="D16" s="8">
        <f>SUM(B16:C16)</f>
        <v>20.78</v>
      </c>
      <c r="E16" s="8">
        <f>+D16*12</f>
        <v>249.36</v>
      </c>
      <c r="H16" s="7">
        <f>+H15+1</f>
        <v>1</v>
      </c>
      <c r="I16" s="2">
        <f>+B9</f>
        <v>9</v>
      </c>
      <c r="J16" s="2">
        <f>ROUND(+H16*C$9,2)</f>
        <v>5.89</v>
      </c>
      <c r="K16" s="2">
        <f>SUM(I16:J16)</f>
        <v>14.89</v>
      </c>
      <c r="L16" s="2">
        <f>+K16*12</f>
        <v>178.68</v>
      </c>
      <c r="M16" s="2">
        <f>+D16-K16</f>
        <v>5.8900000000000006</v>
      </c>
      <c r="N16" s="2">
        <f>+E16-L16</f>
        <v>70.680000000000007</v>
      </c>
    </row>
    <row r="17" spans="1:14" x14ac:dyDescent="0.25">
      <c r="A17" s="7">
        <f t="shared" ref="A17:A24" si="0">+A16+1</f>
        <v>3</v>
      </c>
      <c r="B17" s="5">
        <f>+B9</f>
        <v>9</v>
      </c>
      <c r="C17" s="5">
        <f>ROUND(+A17*C$9,2)</f>
        <v>17.670000000000002</v>
      </c>
      <c r="D17" s="8">
        <f t="shared" ref="D17:D24" si="1">SUM(B17:C17)</f>
        <v>26.67</v>
      </c>
      <c r="E17" s="8">
        <f t="shared" ref="E17:E24" si="2">+D17*12</f>
        <v>320.04000000000002</v>
      </c>
      <c r="H17" s="7">
        <f t="shared" ref="H17:H24" si="3">+H16+1</f>
        <v>2</v>
      </c>
      <c r="I17" s="5">
        <f>+B9</f>
        <v>9</v>
      </c>
      <c r="J17" s="5">
        <f>ROUND(+H17*C$9,2)</f>
        <v>11.78</v>
      </c>
      <c r="K17" s="8">
        <f t="shared" ref="K17:K24" si="4">SUM(I17:J17)</f>
        <v>20.78</v>
      </c>
      <c r="L17" s="8">
        <f t="shared" ref="L17:L24" si="5">+K17*12</f>
        <v>249.36</v>
      </c>
      <c r="M17" s="8">
        <f>+D17-K17</f>
        <v>5.8900000000000006</v>
      </c>
      <c r="N17" s="8">
        <f>+E17-L17</f>
        <v>70.680000000000007</v>
      </c>
    </row>
    <row r="18" spans="1:14" x14ac:dyDescent="0.25">
      <c r="A18" s="7">
        <f t="shared" si="0"/>
        <v>4</v>
      </c>
      <c r="B18" s="5">
        <f>+B9</f>
        <v>9</v>
      </c>
      <c r="C18" s="5">
        <f>ROUND(+(A18-3)*D$9+3*C$9,2)</f>
        <v>24.44</v>
      </c>
      <c r="D18" s="8">
        <f t="shared" si="1"/>
        <v>33.44</v>
      </c>
      <c r="E18" s="8">
        <f t="shared" si="2"/>
        <v>401.28</v>
      </c>
      <c r="H18" s="7">
        <f t="shared" si="3"/>
        <v>3</v>
      </c>
      <c r="I18" s="5">
        <f>+B9</f>
        <v>9</v>
      </c>
      <c r="J18" s="5">
        <f>ROUND(+H18*C$9,2)</f>
        <v>17.670000000000002</v>
      </c>
      <c r="K18" s="8">
        <f t="shared" si="4"/>
        <v>26.67</v>
      </c>
      <c r="L18" s="8">
        <f t="shared" si="5"/>
        <v>320.04000000000002</v>
      </c>
      <c r="M18" s="8">
        <f>+D18-K18</f>
        <v>6.769999999999996</v>
      </c>
      <c r="N18" s="8">
        <f>+E18-L18</f>
        <v>81.239999999999952</v>
      </c>
    </row>
    <row r="19" spans="1:14" x14ac:dyDescent="0.25">
      <c r="A19" s="7">
        <f t="shared" si="0"/>
        <v>5</v>
      </c>
      <c r="B19" s="5">
        <f>+B9</f>
        <v>9</v>
      </c>
      <c r="C19" s="5">
        <f>ROUND(+(A19-3)*D$9+3*C$9,2)</f>
        <v>31.21</v>
      </c>
      <c r="D19" s="8">
        <f t="shared" si="1"/>
        <v>40.21</v>
      </c>
      <c r="E19" s="8">
        <f t="shared" si="2"/>
        <v>482.52</v>
      </c>
      <c r="H19" s="7">
        <f t="shared" si="3"/>
        <v>4</v>
      </c>
      <c r="I19" s="5">
        <f>+B9</f>
        <v>9</v>
      </c>
      <c r="J19" s="5">
        <f>ROUND(+(H19-3)*D$9+3*C$9,2)</f>
        <v>24.44</v>
      </c>
      <c r="K19" s="8">
        <f t="shared" si="4"/>
        <v>33.44</v>
      </c>
      <c r="L19" s="8">
        <f t="shared" si="5"/>
        <v>401.28</v>
      </c>
      <c r="M19" s="8">
        <f>+D19-K19</f>
        <v>6.7700000000000031</v>
      </c>
      <c r="N19" s="8">
        <f>+E19-L19</f>
        <v>81.240000000000009</v>
      </c>
    </row>
    <row r="20" spans="1:14" x14ac:dyDescent="0.25">
      <c r="A20" s="7">
        <f t="shared" si="0"/>
        <v>6</v>
      </c>
      <c r="B20" s="5">
        <f>+B9</f>
        <v>9</v>
      </c>
      <c r="C20" s="5">
        <f>ROUND(+(A20-3)*D$9+3*C$9,2)</f>
        <v>37.979999999999997</v>
      </c>
      <c r="D20" s="8">
        <f t="shared" si="1"/>
        <v>46.98</v>
      </c>
      <c r="E20" s="8">
        <f t="shared" si="2"/>
        <v>563.76</v>
      </c>
      <c r="H20" s="7">
        <f t="shared" si="3"/>
        <v>5</v>
      </c>
      <c r="I20" s="5">
        <f>+B9</f>
        <v>9</v>
      </c>
      <c r="J20" s="5">
        <f>ROUND(+(H20-3)*D$9+3*C$9,2)</f>
        <v>31.21</v>
      </c>
      <c r="K20" s="8">
        <f t="shared" si="4"/>
        <v>40.21</v>
      </c>
      <c r="L20" s="8">
        <f t="shared" si="5"/>
        <v>482.52</v>
      </c>
      <c r="M20" s="8">
        <f>+D20-K20</f>
        <v>6.769999999999996</v>
      </c>
      <c r="N20" s="8">
        <f>+E20-L20</f>
        <v>81.240000000000009</v>
      </c>
    </row>
    <row r="21" spans="1:14" x14ac:dyDescent="0.25">
      <c r="A21" s="7">
        <f t="shared" si="0"/>
        <v>7</v>
      </c>
      <c r="B21" s="5">
        <f>+B9</f>
        <v>9</v>
      </c>
      <c r="C21" s="5">
        <f>ROUND(+(A21-3)*D$9+3*C$9,2)</f>
        <v>44.75</v>
      </c>
      <c r="D21" s="8">
        <f t="shared" si="1"/>
        <v>53.75</v>
      </c>
      <c r="E21" s="8">
        <f t="shared" si="2"/>
        <v>645</v>
      </c>
      <c r="H21" s="7">
        <f t="shared" si="3"/>
        <v>6</v>
      </c>
      <c r="I21" s="5">
        <f>+B9</f>
        <v>9</v>
      </c>
      <c r="J21" s="5">
        <f>ROUND(+(H21-3)*D$9+3*C$9,2)</f>
        <v>37.979999999999997</v>
      </c>
      <c r="K21" s="8">
        <f t="shared" si="4"/>
        <v>46.98</v>
      </c>
      <c r="L21" s="8">
        <f t="shared" si="5"/>
        <v>563.76</v>
      </c>
      <c r="M21" s="8">
        <f>+D21-K21</f>
        <v>6.7700000000000031</v>
      </c>
      <c r="N21" s="8">
        <f>+E21-L21</f>
        <v>81.240000000000009</v>
      </c>
    </row>
    <row r="22" spans="1:14" x14ac:dyDescent="0.25">
      <c r="A22" s="7">
        <f t="shared" si="0"/>
        <v>8</v>
      </c>
      <c r="B22" s="5">
        <f>+B9</f>
        <v>9</v>
      </c>
      <c r="C22" s="5">
        <f>ROUND(+(A22-3)*D$9+3*C$9,2)</f>
        <v>51.53</v>
      </c>
      <c r="D22" s="8">
        <f t="shared" si="1"/>
        <v>60.53</v>
      </c>
      <c r="E22" s="8">
        <f t="shared" si="2"/>
        <v>726.36</v>
      </c>
      <c r="H22" s="7">
        <f t="shared" si="3"/>
        <v>7</v>
      </c>
      <c r="I22" s="5">
        <f>+B9</f>
        <v>9</v>
      </c>
      <c r="J22" s="5">
        <f>ROUND(+(H22-3)*D$9+3*C$9,2)</f>
        <v>44.75</v>
      </c>
      <c r="K22" s="8">
        <f t="shared" si="4"/>
        <v>53.75</v>
      </c>
      <c r="L22" s="8">
        <f t="shared" si="5"/>
        <v>645</v>
      </c>
      <c r="M22" s="8">
        <f>+D22-K22</f>
        <v>6.7800000000000011</v>
      </c>
      <c r="N22" s="8">
        <f>+E22-L22</f>
        <v>81.360000000000014</v>
      </c>
    </row>
    <row r="23" spans="1:14" x14ac:dyDescent="0.25">
      <c r="A23" s="7">
        <f t="shared" si="0"/>
        <v>9</v>
      </c>
      <c r="B23" s="5">
        <f>+B9</f>
        <v>9</v>
      </c>
      <c r="C23" s="5">
        <f>ROUND(+(A23-3)*D$9+3*C$9,2)</f>
        <v>58.3</v>
      </c>
      <c r="D23" s="8">
        <f t="shared" si="1"/>
        <v>67.3</v>
      </c>
      <c r="E23" s="8">
        <f t="shared" si="2"/>
        <v>807.59999999999991</v>
      </c>
      <c r="H23" s="7">
        <f t="shared" si="3"/>
        <v>8</v>
      </c>
      <c r="I23" s="5">
        <f>+B9</f>
        <v>9</v>
      </c>
      <c r="J23" s="5">
        <f>ROUND(+(H23-3)*D$9+3*C$9,2)</f>
        <v>51.53</v>
      </c>
      <c r="K23" s="8">
        <f t="shared" si="4"/>
        <v>60.53</v>
      </c>
      <c r="L23" s="8">
        <f t="shared" si="5"/>
        <v>726.36</v>
      </c>
      <c r="M23" s="8">
        <f>+D23-K23</f>
        <v>6.769999999999996</v>
      </c>
      <c r="N23" s="8">
        <f>+E23-L23</f>
        <v>81.239999999999895</v>
      </c>
    </row>
    <row r="24" spans="1:14" x14ac:dyDescent="0.25">
      <c r="A24" s="7">
        <f t="shared" si="0"/>
        <v>10</v>
      </c>
      <c r="B24" s="5">
        <f>+B9</f>
        <v>9</v>
      </c>
      <c r="C24" s="5">
        <f>ROUND(+(A24-3)*D$9+3*C$9,2)</f>
        <v>65.069999999999993</v>
      </c>
      <c r="D24" s="8">
        <f t="shared" si="1"/>
        <v>74.069999999999993</v>
      </c>
      <c r="E24" s="8">
        <f t="shared" si="2"/>
        <v>888.83999999999992</v>
      </c>
      <c r="H24" s="7">
        <f t="shared" si="3"/>
        <v>9</v>
      </c>
      <c r="I24" s="5">
        <f>+B9</f>
        <v>9</v>
      </c>
      <c r="J24" s="5">
        <f>ROUND(+(H24-3)*D$9+3*C$9,2)</f>
        <v>58.3</v>
      </c>
      <c r="K24" s="8">
        <f t="shared" si="4"/>
        <v>67.3</v>
      </c>
      <c r="L24" s="8">
        <f t="shared" si="5"/>
        <v>807.59999999999991</v>
      </c>
      <c r="M24" s="8">
        <f>+D24-K24</f>
        <v>6.769999999999996</v>
      </c>
      <c r="N24" s="8">
        <f>+E24-L24</f>
        <v>81.240000000000009</v>
      </c>
    </row>
    <row r="26" spans="1:14" x14ac:dyDescent="0.25">
      <c r="A26" t="s">
        <v>15</v>
      </c>
    </row>
    <row r="27" spans="1:14" x14ac:dyDescent="0.25">
      <c r="F27" s="1" t="s">
        <v>16</v>
      </c>
    </row>
    <row r="28" spans="1:14" x14ac:dyDescent="0.25">
      <c r="C28" s="9" t="s">
        <v>24</v>
      </c>
      <c r="D28" s="9"/>
      <c r="E28" s="9"/>
      <c r="F28" s="1" t="s">
        <v>17</v>
      </c>
    </row>
    <row r="29" spans="1:14" s="1" customFormat="1" x14ac:dyDescent="0.25">
      <c r="A29" s="1" t="s">
        <v>2</v>
      </c>
      <c r="B29" s="1" t="s">
        <v>5</v>
      </c>
      <c r="C29" s="1" t="s">
        <v>25</v>
      </c>
      <c r="D29" s="1" t="s">
        <v>29</v>
      </c>
      <c r="E29" s="1" t="s">
        <v>27</v>
      </c>
      <c r="F29" s="1" t="s">
        <v>7</v>
      </c>
    </row>
    <row r="30" spans="1:14" s="1" customFormat="1" x14ac:dyDescent="0.25">
      <c r="A30" s="1" t="s">
        <v>3</v>
      </c>
      <c r="B30" s="1" t="s">
        <v>6</v>
      </c>
      <c r="C30" s="1" t="s">
        <v>26</v>
      </c>
      <c r="D30" s="1" t="s">
        <v>30</v>
      </c>
      <c r="E30" s="1" t="s">
        <v>28</v>
      </c>
      <c r="F30" s="1" t="s">
        <v>8</v>
      </c>
    </row>
    <row r="32" spans="1:14" x14ac:dyDescent="0.25">
      <c r="A32" t="s">
        <v>4</v>
      </c>
      <c r="B32" s="2">
        <v>9</v>
      </c>
      <c r="C32" s="3">
        <v>5.8887</v>
      </c>
      <c r="D32" s="3">
        <v>6.7720000000000002</v>
      </c>
      <c r="E32" s="3">
        <v>8.4649999999999999</v>
      </c>
      <c r="F32" s="3">
        <f>0.0108*10</f>
        <v>0.10800000000000001</v>
      </c>
    </row>
    <row r="33" spans="1:15" x14ac:dyDescent="0.25">
      <c r="H33" s="9" t="s">
        <v>13</v>
      </c>
      <c r="I33" s="9"/>
      <c r="J33" s="9"/>
      <c r="K33" s="9"/>
      <c r="L33" s="9"/>
    </row>
    <row r="34" spans="1:15" x14ac:dyDescent="0.25">
      <c r="A34" s="1" t="s">
        <v>9</v>
      </c>
      <c r="E34" s="1" t="s">
        <v>11</v>
      </c>
      <c r="H34" s="1" t="s">
        <v>9</v>
      </c>
      <c r="L34" s="1" t="s">
        <v>11</v>
      </c>
    </row>
    <row r="35" spans="1:15" x14ac:dyDescent="0.25">
      <c r="A35" s="4">
        <v>1000</v>
      </c>
      <c r="B35" s="1" t="s">
        <v>5</v>
      </c>
      <c r="C35" s="1" t="s">
        <v>10</v>
      </c>
      <c r="D35" s="1" t="s">
        <v>16</v>
      </c>
      <c r="E35" s="1" t="s">
        <v>5</v>
      </c>
      <c r="F35" s="1" t="s">
        <v>12</v>
      </c>
      <c r="H35" s="4">
        <v>1000</v>
      </c>
      <c r="I35" s="1" t="s">
        <v>5</v>
      </c>
      <c r="J35" s="1" t="s">
        <v>10</v>
      </c>
      <c r="K35" s="1" t="s">
        <v>16</v>
      </c>
      <c r="L35" s="1" t="s">
        <v>5</v>
      </c>
      <c r="M35" s="1" t="s">
        <v>12</v>
      </c>
      <c r="N35" s="1" t="s">
        <v>5</v>
      </c>
      <c r="O35" s="1" t="s">
        <v>12</v>
      </c>
    </row>
    <row r="36" spans="1:15" x14ac:dyDescent="0.25">
      <c r="A36" s="1" t="s">
        <v>8</v>
      </c>
      <c r="B36" s="1" t="s">
        <v>6</v>
      </c>
      <c r="C36" s="1" t="s">
        <v>6</v>
      </c>
      <c r="D36" s="1" t="s">
        <v>17</v>
      </c>
      <c r="E36" s="1" t="s">
        <v>6</v>
      </c>
      <c r="F36" s="1" t="s">
        <v>6</v>
      </c>
      <c r="H36" s="1" t="s">
        <v>8</v>
      </c>
      <c r="I36" s="1" t="s">
        <v>6</v>
      </c>
      <c r="J36" s="1" t="s">
        <v>6</v>
      </c>
      <c r="K36" s="1" t="s">
        <v>17</v>
      </c>
      <c r="L36" s="1" t="s">
        <v>6</v>
      </c>
      <c r="M36" s="1" t="s">
        <v>6</v>
      </c>
      <c r="N36" s="1" t="s">
        <v>14</v>
      </c>
      <c r="O36" s="1" t="s">
        <v>14</v>
      </c>
    </row>
    <row r="38" spans="1:15" x14ac:dyDescent="0.25">
      <c r="A38" s="6">
        <v>1</v>
      </c>
      <c r="B38" s="2">
        <f>+B32</f>
        <v>9</v>
      </c>
      <c r="C38" s="2">
        <f>ROUND(+A38*C$32,2)</f>
        <v>5.89</v>
      </c>
      <c r="D38" s="2">
        <f>ROUND(+A38*F$32,2)</f>
        <v>0.11</v>
      </c>
      <c r="E38" s="2">
        <f>SUM(B38:D38)</f>
        <v>15</v>
      </c>
      <c r="F38" s="2">
        <f>+E38*12</f>
        <v>180</v>
      </c>
      <c r="H38" s="10"/>
      <c r="I38" s="2"/>
      <c r="J38" s="2"/>
      <c r="K38" s="2"/>
      <c r="L38" s="2"/>
      <c r="M38" s="2"/>
    </row>
    <row r="39" spans="1:15" x14ac:dyDescent="0.25">
      <c r="A39" s="7">
        <f>+A38+1</f>
        <v>2</v>
      </c>
      <c r="B39" s="5">
        <f>+B32</f>
        <v>9</v>
      </c>
      <c r="C39" s="5">
        <f>ROUND(+A39*C$32,2)</f>
        <v>11.78</v>
      </c>
      <c r="D39" s="5">
        <f>ROUND(+A39*F$32,2)</f>
        <v>0.22</v>
      </c>
      <c r="E39" s="8">
        <f>SUM(B39:D39)</f>
        <v>21</v>
      </c>
      <c r="F39" s="8">
        <f>+E39*12</f>
        <v>252</v>
      </c>
      <c r="H39" s="7">
        <f>+H38+1</f>
        <v>1</v>
      </c>
      <c r="I39" s="2">
        <f>+B32</f>
        <v>9</v>
      </c>
      <c r="J39" s="2">
        <f>ROUND(+H39*C$9,2)</f>
        <v>5.89</v>
      </c>
      <c r="K39" s="2">
        <f>ROUND(+H39*F$32,2)</f>
        <v>0.11</v>
      </c>
      <c r="L39" s="2">
        <f>SUM(I39:K39)</f>
        <v>15</v>
      </c>
      <c r="M39" s="2">
        <f>+L39*12</f>
        <v>180</v>
      </c>
      <c r="N39" s="2">
        <f>+E39-L39</f>
        <v>6</v>
      </c>
      <c r="O39" s="2">
        <f>+F39-M39</f>
        <v>72</v>
      </c>
    </row>
    <row r="40" spans="1:15" x14ac:dyDescent="0.25">
      <c r="A40" s="7">
        <f t="shared" ref="A40:A47" si="6">+A39+1</f>
        <v>3</v>
      </c>
      <c r="B40" s="5">
        <f>+B32</f>
        <v>9</v>
      </c>
      <c r="C40" s="5">
        <f>ROUND(+A40*C$32,2)</f>
        <v>17.670000000000002</v>
      </c>
      <c r="D40" s="5">
        <f>ROUND(+A40*F$32,2)</f>
        <v>0.32</v>
      </c>
      <c r="E40" s="8">
        <f t="shared" ref="E40:E47" si="7">SUM(B40:D40)</f>
        <v>26.990000000000002</v>
      </c>
      <c r="F40" s="8">
        <f t="shared" ref="F40:F47" si="8">+E40*12</f>
        <v>323.88</v>
      </c>
      <c r="H40" s="7">
        <f t="shared" ref="H40:H47" si="9">+H39+1</f>
        <v>2</v>
      </c>
      <c r="I40" s="5">
        <f>+B32</f>
        <v>9</v>
      </c>
      <c r="J40" s="5">
        <f>ROUND(+H40*C$9,2)</f>
        <v>11.78</v>
      </c>
      <c r="K40" s="5">
        <f>ROUND(+H40*F$32,2)</f>
        <v>0.22</v>
      </c>
      <c r="L40" s="8">
        <f>SUM(I40:K40)</f>
        <v>21</v>
      </c>
      <c r="M40" s="8">
        <f t="shared" ref="M40:M47" si="10">+L40*12</f>
        <v>252</v>
      </c>
      <c r="N40" s="8">
        <f>+E40-L40</f>
        <v>5.990000000000002</v>
      </c>
      <c r="O40" s="8">
        <f>+F40-M40</f>
        <v>71.88</v>
      </c>
    </row>
    <row r="41" spans="1:15" x14ac:dyDescent="0.25">
      <c r="A41" s="7">
        <f t="shared" si="6"/>
        <v>4</v>
      </c>
      <c r="B41" s="5">
        <f>+B32</f>
        <v>9</v>
      </c>
      <c r="C41" s="5">
        <f>ROUND(+(A41-3)*D$32+3*C$32,2)</f>
        <v>24.44</v>
      </c>
      <c r="D41" s="5">
        <f>ROUND(+A41*F$32,2)</f>
        <v>0.43</v>
      </c>
      <c r="E41" s="8">
        <f t="shared" si="7"/>
        <v>33.869999999999997</v>
      </c>
      <c r="F41" s="8">
        <f t="shared" si="8"/>
        <v>406.43999999999994</v>
      </c>
      <c r="H41" s="7">
        <f t="shared" si="9"/>
        <v>3</v>
      </c>
      <c r="I41" s="5">
        <f>+B32</f>
        <v>9</v>
      </c>
      <c r="J41" s="5">
        <f>ROUND(+H41*C$9,2)</f>
        <v>17.670000000000002</v>
      </c>
      <c r="K41" s="5">
        <f>ROUND(+H41*F$32,2)</f>
        <v>0.32</v>
      </c>
      <c r="L41" s="8">
        <f t="shared" ref="L41:L47" si="11">SUM(I41:K41)</f>
        <v>26.990000000000002</v>
      </c>
      <c r="M41" s="8">
        <f t="shared" si="10"/>
        <v>323.88</v>
      </c>
      <c r="N41" s="8">
        <f>+E41-L41</f>
        <v>6.8799999999999955</v>
      </c>
      <c r="O41" s="8">
        <f>+F41-M41</f>
        <v>82.559999999999945</v>
      </c>
    </row>
    <row r="42" spans="1:15" x14ac:dyDescent="0.25">
      <c r="A42" s="7">
        <f t="shared" si="6"/>
        <v>5</v>
      </c>
      <c r="B42" s="5">
        <f>+B32</f>
        <v>9</v>
      </c>
      <c r="C42" s="5">
        <f t="shared" ref="C42:C47" si="12">ROUND(+(A42-3)*D$32+3*C$32,2)</f>
        <v>31.21</v>
      </c>
      <c r="D42" s="5">
        <f>ROUND(+A42*F$32,2)</f>
        <v>0.54</v>
      </c>
      <c r="E42" s="8">
        <f t="shared" si="7"/>
        <v>40.75</v>
      </c>
      <c r="F42" s="8">
        <f t="shared" si="8"/>
        <v>489</v>
      </c>
      <c r="H42" s="7">
        <f t="shared" si="9"/>
        <v>4</v>
      </c>
      <c r="I42" s="5">
        <f>+B32</f>
        <v>9</v>
      </c>
      <c r="J42" s="5">
        <f>ROUND(+(H42-3)*D$32+3*C$32,2)</f>
        <v>24.44</v>
      </c>
      <c r="K42" s="5">
        <f>ROUND(+H42*F$32,2)</f>
        <v>0.43</v>
      </c>
      <c r="L42" s="8">
        <f t="shared" si="11"/>
        <v>33.869999999999997</v>
      </c>
      <c r="M42" s="8">
        <f t="shared" si="10"/>
        <v>406.43999999999994</v>
      </c>
      <c r="N42" s="8">
        <f>+E42-L42</f>
        <v>6.8800000000000026</v>
      </c>
      <c r="O42" s="8">
        <f>+F42-M42</f>
        <v>82.560000000000059</v>
      </c>
    </row>
    <row r="43" spans="1:15" x14ac:dyDescent="0.25">
      <c r="A43" s="7">
        <f t="shared" si="6"/>
        <v>6</v>
      </c>
      <c r="B43" s="5">
        <f>+B32</f>
        <v>9</v>
      </c>
      <c r="C43" s="5">
        <f t="shared" si="12"/>
        <v>37.979999999999997</v>
      </c>
      <c r="D43" s="5">
        <f>ROUND(+A43*F$32,2)</f>
        <v>0.65</v>
      </c>
      <c r="E43" s="8">
        <f t="shared" si="7"/>
        <v>47.629999999999995</v>
      </c>
      <c r="F43" s="8">
        <f t="shared" si="8"/>
        <v>571.55999999999995</v>
      </c>
      <c r="H43" s="7">
        <f t="shared" si="9"/>
        <v>5</v>
      </c>
      <c r="I43" s="5">
        <f>+B32</f>
        <v>9</v>
      </c>
      <c r="J43" s="5">
        <f t="shared" ref="J43:J47" si="13">ROUND(+(H43-3)*D$32+3*C$32,2)</f>
        <v>31.21</v>
      </c>
      <c r="K43" s="5">
        <f>ROUND(+H43*F$32,2)</f>
        <v>0.54</v>
      </c>
      <c r="L43" s="8">
        <f t="shared" si="11"/>
        <v>40.75</v>
      </c>
      <c r="M43" s="8">
        <f t="shared" si="10"/>
        <v>489</v>
      </c>
      <c r="N43" s="8">
        <f>+E43-L43</f>
        <v>6.8799999999999955</v>
      </c>
      <c r="O43" s="8">
        <f>+F43-M43</f>
        <v>82.559999999999945</v>
      </c>
    </row>
    <row r="44" spans="1:15" x14ac:dyDescent="0.25">
      <c r="A44" s="7">
        <f t="shared" si="6"/>
        <v>7</v>
      </c>
      <c r="B44" s="5">
        <f>+B32</f>
        <v>9</v>
      </c>
      <c r="C44" s="5">
        <f t="shared" si="12"/>
        <v>44.75</v>
      </c>
      <c r="D44" s="5">
        <f>ROUND(+A44*F$32,2)</f>
        <v>0.76</v>
      </c>
      <c r="E44" s="8">
        <f t="shared" si="7"/>
        <v>54.51</v>
      </c>
      <c r="F44" s="8">
        <f t="shared" si="8"/>
        <v>654.12</v>
      </c>
      <c r="H44" s="7">
        <f t="shared" si="9"/>
        <v>6</v>
      </c>
      <c r="I44" s="5">
        <f>+B32</f>
        <v>9</v>
      </c>
      <c r="J44" s="5">
        <f t="shared" si="13"/>
        <v>37.979999999999997</v>
      </c>
      <c r="K44" s="5">
        <f>ROUND(+H44*F$32,2)</f>
        <v>0.65</v>
      </c>
      <c r="L44" s="8">
        <f t="shared" si="11"/>
        <v>47.629999999999995</v>
      </c>
      <c r="M44" s="8">
        <f t="shared" si="10"/>
        <v>571.55999999999995</v>
      </c>
      <c r="N44" s="8">
        <f>+E44-L44</f>
        <v>6.8800000000000026</v>
      </c>
      <c r="O44" s="8">
        <f>+F44-M44</f>
        <v>82.560000000000059</v>
      </c>
    </row>
    <row r="45" spans="1:15" x14ac:dyDescent="0.25">
      <c r="A45" s="7">
        <f t="shared" si="6"/>
        <v>8</v>
      </c>
      <c r="B45" s="5">
        <f>+B32</f>
        <v>9</v>
      </c>
      <c r="C45" s="5">
        <f t="shared" si="12"/>
        <v>51.53</v>
      </c>
      <c r="D45" s="5">
        <f>ROUND(+A45*F$32,2)</f>
        <v>0.86</v>
      </c>
      <c r="E45" s="8">
        <f t="shared" si="7"/>
        <v>61.39</v>
      </c>
      <c r="F45" s="8">
        <f t="shared" si="8"/>
        <v>736.68000000000006</v>
      </c>
      <c r="H45" s="7">
        <f t="shared" si="9"/>
        <v>7</v>
      </c>
      <c r="I45" s="5">
        <f>+B32</f>
        <v>9</v>
      </c>
      <c r="J45" s="5">
        <f t="shared" si="13"/>
        <v>44.75</v>
      </c>
      <c r="K45" s="5">
        <f>ROUND(+H45*F$32,2)</f>
        <v>0.76</v>
      </c>
      <c r="L45" s="8">
        <f t="shared" si="11"/>
        <v>54.51</v>
      </c>
      <c r="M45" s="8">
        <f t="shared" si="10"/>
        <v>654.12</v>
      </c>
      <c r="N45" s="8">
        <f>+E45-L45</f>
        <v>6.8800000000000026</v>
      </c>
      <c r="O45" s="8">
        <f>+F45-M45</f>
        <v>82.560000000000059</v>
      </c>
    </row>
    <row r="46" spans="1:15" x14ac:dyDescent="0.25">
      <c r="A46" s="7">
        <f t="shared" si="6"/>
        <v>9</v>
      </c>
      <c r="B46" s="5">
        <f>+B32</f>
        <v>9</v>
      </c>
      <c r="C46" s="5">
        <f t="shared" si="12"/>
        <v>58.3</v>
      </c>
      <c r="D46" s="5">
        <f>ROUND(+A46*F$32,2)</f>
        <v>0.97</v>
      </c>
      <c r="E46" s="8">
        <f t="shared" si="7"/>
        <v>68.27</v>
      </c>
      <c r="F46" s="8">
        <f t="shared" si="8"/>
        <v>819.24</v>
      </c>
      <c r="H46" s="7">
        <f t="shared" si="9"/>
        <v>8</v>
      </c>
      <c r="I46" s="5">
        <f>+B32</f>
        <v>9</v>
      </c>
      <c r="J46" s="5">
        <f t="shared" si="13"/>
        <v>51.53</v>
      </c>
      <c r="K46" s="5">
        <f>ROUND(+H46*F$32,2)</f>
        <v>0.86</v>
      </c>
      <c r="L46" s="8">
        <f t="shared" si="11"/>
        <v>61.39</v>
      </c>
      <c r="M46" s="8">
        <f t="shared" si="10"/>
        <v>736.68000000000006</v>
      </c>
      <c r="N46" s="8">
        <f>+E46-L46</f>
        <v>6.8799999999999955</v>
      </c>
      <c r="O46" s="8">
        <f>+F46-M46</f>
        <v>82.559999999999945</v>
      </c>
    </row>
    <row r="47" spans="1:15" x14ac:dyDescent="0.25">
      <c r="A47" s="7">
        <f t="shared" si="6"/>
        <v>10</v>
      </c>
      <c r="B47" s="5">
        <f>+B32</f>
        <v>9</v>
      </c>
      <c r="C47" s="5">
        <f t="shared" si="12"/>
        <v>65.069999999999993</v>
      </c>
      <c r="D47" s="5">
        <f>ROUND(+A47*F$32,2)</f>
        <v>1.08</v>
      </c>
      <c r="E47" s="8">
        <f t="shared" si="7"/>
        <v>75.149999999999991</v>
      </c>
      <c r="F47" s="8">
        <f t="shared" si="8"/>
        <v>901.8</v>
      </c>
      <c r="H47" s="7">
        <f t="shared" si="9"/>
        <v>9</v>
      </c>
      <c r="I47" s="5">
        <f>+B32</f>
        <v>9</v>
      </c>
      <c r="J47" s="5">
        <f t="shared" si="13"/>
        <v>58.3</v>
      </c>
      <c r="K47" s="5">
        <f>ROUND(+H47*F$32,2)</f>
        <v>0.97</v>
      </c>
      <c r="L47" s="8">
        <f t="shared" si="11"/>
        <v>68.27</v>
      </c>
      <c r="M47" s="8">
        <f t="shared" si="10"/>
        <v>819.24</v>
      </c>
      <c r="N47" s="8">
        <f>+E47-L47</f>
        <v>6.8799999999999955</v>
      </c>
      <c r="O47" s="8">
        <f>+F47-M47</f>
        <v>82.559999999999945</v>
      </c>
    </row>
    <row r="49" spans="1:15" x14ac:dyDescent="0.25">
      <c r="A49" t="s">
        <v>18</v>
      </c>
    </row>
    <row r="50" spans="1:15" x14ac:dyDescent="0.25">
      <c r="C50" s="9" t="s">
        <v>24</v>
      </c>
      <c r="D50" s="9"/>
      <c r="E50" s="9"/>
    </row>
    <row r="51" spans="1:15" s="1" customFormat="1" x14ac:dyDescent="0.25">
      <c r="A51" s="1" t="s">
        <v>2</v>
      </c>
      <c r="B51" s="1" t="s">
        <v>5</v>
      </c>
      <c r="C51" s="1" t="s">
        <v>25</v>
      </c>
      <c r="D51" s="1" t="s">
        <v>29</v>
      </c>
      <c r="E51" s="1" t="s">
        <v>27</v>
      </c>
      <c r="F51" s="1" t="s">
        <v>16</v>
      </c>
    </row>
    <row r="52" spans="1:15" s="1" customFormat="1" x14ac:dyDescent="0.25">
      <c r="A52" s="1" t="s">
        <v>3</v>
      </c>
      <c r="B52" s="1" t="s">
        <v>6</v>
      </c>
      <c r="C52" s="1" t="s">
        <v>26</v>
      </c>
      <c r="D52" s="1" t="s">
        <v>30</v>
      </c>
      <c r="E52" s="1" t="s">
        <v>28</v>
      </c>
      <c r="F52" s="1" t="s">
        <v>19</v>
      </c>
    </row>
    <row r="54" spans="1:15" x14ac:dyDescent="0.25">
      <c r="A54" t="s">
        <v>4</v>
      </c>
      <c r="B54" s="2">
        <v>9</v>
      </c>
      <c r="C54" s="3">
        <v>5.8887</v>
      </c>
      <c r="D54" s="3">
        <v>6.7720000000000002</v>
      </c>
      <c r="E54" s="3">
        <v>8.4649999999999999</v>
      </c>
      <c r="F54" s="2">
        <v>-23.82</v>
      </c>
    </row>
    <row r="55" spans="1:15" x14ac:dyDescent="0.25">
      <c r="H55" s="9" t="s">
        <v>13</v>
      </c>
      <c r="I55" s="9"/>
      <c r="J55" s="9"/>
      <c r="K55" s="9"/>
      <c r="L55" s="9"/>
    </row>
    <row r="56" spans="1:15" x14ac:dyDescent="0.25">
      <c r="A56" s="1" t="s">
        <v>9</v>
      </c>
      <c r="D56" s="1" t="s">
        <v>11</v>
      </c>
      <c r="E56" s="1"/>
      <c r="H56" s="1" t="s">
        <v>9</v>
      </c>
      <c r="K56" s="1" t="s">
        <v>11</v>
      </c>
      <c r="L56" s="1"/>
    </row>
    <row r="57" spans="1:15" x14ac:dyDescent="0.25">
      <c r="A57" s="4">
        <v>1000</v>
      </c>
      <c r="B57" s="1" t="s">
        <v>5</v>
      </c>
      <c r="C57" s="1" t="s">
        <v>10</v>
      </c>
      <c r="D57" s="1" t="s">
        <v>5</v>
      </c>
      <c r="E57" s="1" t="s">
        <v>16</v>
      </c>
      <c r="F57" s="1" t="s">
        <v>12</v>
      </c>
      <c r="H57" s="4">
        <v>1000</v>
      </c>
      <c r="I57" s="1" t="s">
        <v>5</v>
      </c>
      <c r="J57" s="1" t="s">
        <v>10</v>
      </c>
      <c r="K57" s="1" t="s">
        <v>5</v>
      </c>
      <c r="L57" s="1" t="s">
        <v>16</v>
      </c>
      <c r="M57" s="1" t="s">
        <v>12</v>
      </c>
      <c r="N57" s="1" t="s">
        <v>5</v>
      </c>
      <c r="O57" s="1" t="s">
        <v>12</v>
      </c>
    </row>
    <row r="58" spans="1:15" x14ac:dyDescent="0.25">
      <c r="A58" s="1" t="s">
        <v>8</v>
      </c>
      <c r="B58" s="1" t="s">
        <v>6</v>
      </c>
      <c r="C58" s="1" t="s">
        <v>6</v>
      </c>
      <c r="D58" s="1" t="s">
        <v>6</v>
      </c>
      <c r="E58" s="1" t="s">
        <v>19</v>
      </c>
      <c r="F58" s="1" t="s">
        <v>6</v>
      </c>
      <c r="H58" s="1" t="s">
        <v>8</v>
      </c>
      <c r="I58" s="1" t="s">
        <v>6</v>
      </c>
      <c r="J58" s="1" t="s">
        <v>6</v>
      </c>
      <c r="K58" s="1" t="s">
        <v>6</v>
      </c>
      <c r="L58" s="1" t="s">
        <v>19</v>
      </c>
      <c r="M58" s="1" t="s">
        <v>6</v>
      </c>
      <c r="N58" s="1" t="s">
        <v>14</v>
      </c>
      <c r="O58" s="1" t="s">
        <v>14</v>
      </c>
    </row>
    <row r="60" spans="1:15" x14ac:dyDescent="0.25">
      <c r="A60" s="6">
        <v>1</v>
      </c>
      <c r="B60" s="2">
        <f>+B54</f>
        <v>9</v>
      </c>
      <c r="C60" s="2">
        <f>ROUND(+A60*C$32,2)</f>
        <v>5.89</v>
      </c>
      <c r="D60" s="2">
        <f>SUM(B60:C60)</f>
        <v>14.89</v>
      </c>
      <c r="E60" s="2">
        <f>+F54</f>
        <v>-23.82</v>
      </c>
      <c r="F60" s="2">
        <f>+D60*12+E60</f>
        <v>154.86000000000001</v>
      </c>
      <c r="G60" s="2"/>
      <c r="H60" s="10"/>
      <c r="I60" s="2"/>
      <c r="J60" s="2"/>
      <c r="K60" s="2"/>
      <c r="L60" s="2"/>
      <c r="M60" s="2"/>
    </row>
    <row r="61" spans="1:15" x14ac:dyDescent="0.25">
      <c r="A61" s="7">
        <f>+A60+1</f>
        <v>2</v>
      </c>
      <c r="B61" s="5">
        <f>+B54</f>
        <v>9</v>
      </c>
      <c r="C61" s="5">
        <f>ROUND(+A61*C$32,2)</f>
        <v>11.78</v>
      </c>
      <c r="D61" s="8">
        <f>SUM(B61:C61)</f>
        <v>20.78</v>
      </c>
      <c r="E61" s="8">
        <f>+F54</f>
        <v>-23.82</v>
      </c>
      <c r="F61" s="8">
        <f>+D61*12+E61</f>
        <v>225.54000000000002</v>
      </c>
      <c r="G61" s="2"/>
      <c r="H61" s="7">
        <f>+H60+1</f>
        <v>1</v>
      </c>
      <c r="I61" s="2">
        <f>+B54</f>
        <v>9</v>
      </c>
      <c r="J61" s="2">
        <f>ROUND(+H61*C$9,2)</f>
        <v>5.89</v>
      </c>
      <c r="K61" s="2">
        <f>SUM(I61:J61)</f>
        <v>14.89</v>
      </c>
      <c r="L61" s="2">
        <f>+F54</f>
        <v>-23.82</v>
      </c>
      <c r="M61" s="2">
        <f>+K61*12+L61</f>
        <v>154.86000000000001</v>
      </c>
      <c r="N61" s="2">
        <f>+D61-K61</f>
        <v>5.8900000000000006</v>
      </c>
      <c r="O61" s="2">
        <f>+F61-M61</f>
        <v>70.680000000000007</v>
      </c>
    </row>
    <row r="62" spans="1:15" x14ac:dyDescent="0.25">
      <c r="A62" s="7">
        <f t="shared" ref="A62:A69" si="14">+A61+1</f>
        <v>3</v>
      </c>
      <c r="B62" s="5">
        <f>+B54</f>
        <v>9</v>
      </c>
      <c r="C62" s="5">
        <f t="shared" ref="C62:C69" si="15">ROUND(+A62*C$32,2)</f>
        <v>17.670000000000002</v>
      </c>
      <c r="D62" s="8">
        <f>SUM(B62:C62)</f>
        <v>26.67</v>
      </c>
      <c r="E62" s="8">
        <f>+F54</f>
        <v>-23.82</v>
      </c>
      <c r="F62" s="8">
        <f t="shared" ref="F62:F69" si="16">+D62*12+E62</f>
        <v>296.22000000000003</v>
      </c>
      <c r="G62" s="2"/>
      <c r="H62" s="7">
        <f t="shared" ref="H62:H69" si="17">+H61+1</f>
        <v>2</v>
      </c>
      <c r="I62" s="5">
        <f>+B54</f>
        <v>9</v>
      </c>
      <c r="J62" s="5">
        <f>ROUND(+H62*C$9,2)</f>
        <v>11.78</v>
      </c>
      <c r="K62" s="8">
        <f>SUM(I62:J62)</f>
        <v>20.78</v>
      </c>
      <c r="L62" s="8">
        <f>+F54</f>
        <v>-23.82</v>
      </c>
      <c r="M62" s="8">
        <f>+K62*12+L62</f>
        <v>225.54000000000002</v>
      </c>
      <c r="N62" s="8">
        <f>+D62-K62</f>
        <v>5.8900000000000006</v>
      </c>
      <c r="O62" s="8">
        <f>+F62-M62</f>
        <v>70.680000000000007</v>
      </c>
    </row>
    <row r="63" spans="1:15" x14ac:dyDescent="0.25">
      <c r="A63" s="7">
        <f t="shared" si="14"/>
        <v>4</v>
      </c>
      <c r="B63" s="5">
        <f>+B54</f>
        <v>9</v>
      </c>
      <c r="C63" s="5">
        <f>ROUND(+(A63-3)*D$54+3*C$54,2)</f>
        <v>24.44</v>
      </c>
      <c r="D63" s="8">
        <f>SUM(B63:C63)</f>
        <v>33.44</v>
      </c>
      <c r="E63" s="8">
        <f>+F54</f>
        <v>-23.82</v>
      </c>
      <c r="F63" s="8">
        <f t="shared" si="16"/>
        <v>377.46</v>
      </c>
      <c r="G63" s="2"/>
      <c r="H63" s="7">
        <f t="shared" si="17"/>
        <v>3</v>
      </c>
      <c r="I63" s="5">
        <f>+B54</f>
        <v>9</v>
      </c>
      <c r="J63" s="5">
        <f>ROUND(+H63*C$9,2)</f>
        <v>17.670000000000002</v>
      </c>
      <c r="K63" s="8">
        <f>SUM(I63:J63)</f>
        <v>26.67</v>
      </c>
      <c r="L63" s="8">
        <f>+F54</f>
        <v>-23.82</v>
      </c>
      <c r="M63" s="8">
        <f t="shared" ref="M63:M69" si="18">+K63*12+L63</f>
        <v>296.22000000000003</v>
      </c>
      <c r="N63" s="8">
        <f>+D63-K63</f>
        <v>6.769999999999996</v>
      </c>
      <c r="O63" s="8">
        <f>+F63-M63</f>
        <v>81.239999999999952</v>
      </c>
    </row>
    <row r="64" spans="1:15" x14ac:dyDescent="0.25">
      <c r="A64" s="7">
        <f t="shared" si="14"/>
        <v>5</v>
      </c>
      <c r="B64" s="5">
        <f>+B54</f>
        <v>9</v>
      </c>
      <c r="C64" s="5">
        <f t="shared" ref="C64:C69" si="19">ROUND(+(A64-3)*D$54+3*C$54,2)</f>
        <v>31.21</v>
      </c>
      <c r="D64" s="8">
        <f>SUM(B64:C64)</f>
        <v>40.21</v>
      </c>
      <c r="E64" s="8">
        <f>+F54</f>
        <v>-23.82</v>
      </c>
      <c r="F64" s="8">
        <f t="shared" si="16"/>
        <v>458.7</v>
      </c>
      <c r="G64" s="2"/>
      <c r="H64" s="7">
        <f t="shared" si="17"/>
        <v>4</v>
      </c>
      <c r="I64" s="5">
        <f>+B54</f>
        <v>9</v>
      </c>
      <c r="J64" s="5">
        <f>ROUND(+(H64-3)*D$54+3*C$54,2)</f>
        <v>24.44</v>
      </c>
      <c r="K64" s="8">
        <f>SUM(I64:J64)</f>
        <v>33.44</v>
      </c>
      <c r="L64" s="8">
        <f>+F54</f>
        <v>-23.82</v>
      </c>
      <c r="M64" s="8">
        <f t="shared" si="18"/>
        <v>377.46</v>
      </c>
      <c r="N64" s="8">
        <f>+D64-K64</f>
        <v>6.7700000000000031</v>
      </c>
      <c r="O64" s="8">
        <f>+F64-M64</f>
        <v>81.240000000000009</v>
      </c>
    </row>
    <row r="65" spans="1:15" x14ac:dyDescent="0.25">
      <c r="A65" s="7">
        <f t="shared" si="14"/>
        <v>6</v>
      </c>
      <c r="B65" s="5">
        <f>+B54</f>
        <v>9</v>
      </c>
      <c r="C65" s="5">
        <f t="shared" si="19"/>
        <v>37.979999999999997</v>
      </c>
      <c r="D65" s="8">
        <f>SUM(B65:C65)</f>
        <v>46.98</v>
      </c>
      <c r="E65" s="8">
        <f>+F54</f>
        <v>-23.82</v>
      </c>
      <c r="F65" s="8">
        <f t="shared" si="16"/>
        <v>539.93999999999994</v>
      </c>
      <c r="G65" s="2"/>
      <c r="H65" s="7">
        <f t="shared" si="17"/>
        <v>5</v>
      </c>
      <c r="I65" s="5">
        <f>+B54</f>
        <v>9</v>
      </c>
      <c r="J65" s="5">
        <f t="shared" ref="J65:J69" si="20">ROUND(+(H65-3)*D$54+3*C$54,2)</f>
        <v>31.21</v>
      </c>
      <c r="K65" s="8">
        <f>SUM(I65:J65)</f>
        <v>40.21</v>
      </c>
      <c r="L65" s="8">
        <f>+F54</f>
        <v>-23.82</v>
      </c>
      <c r="M65" s="8">
        <f t="shared" si="18"/>
        <v>458.7</v>
      </c>
      <c r="N65" s="8">
        <f>+D65-K65</f>
        <v>6.769999999999996</v>
      </c>
      <c r="O65" s="8">
        <f>+F65-M65</f>
        <v>81.239999999999952</v>
      </c>
    </row>
    <row r="66" spans="1:15" x14ac:dyDescent="0.25">
      <c r="A66" s="7">
        <f t="shared" si="14"/>
        <v>7</v>
      </c>
      <c r="B66" s="5">
        <f>+B54</f>
        <v>9</v>
      </c>
      <c r="C66" s="5">
        <f t="shared" si="19"/>
        <v>44.75</v>
      </c>
      <c r="D66" s="8">
        <f>SUM(B66:C66)</f>
        <v>53.75</v>
      </c>
      <c r="E66" s="8">
        <f>+F54</f>
        <v>-23.82</v>
      </c>
      <c r="F66" s="8">
        <f t="shared" si="16"/>
        <v>621.17999999999995</v>
      </c>
      <c r="G66" s="2"/>
      <c r="H66" s="7">
        <f t="shared" si="17"/>
        <v>6</v>
      </c>
      <c r="I66" s="5">
        <f>+B54</f>
        <v>9</v>
      </c>
      <c r="J66" s="5">
        <f t="shared" si="20"/>
        <v>37.979999999999997</v>
      </c>
      <c r="K66" s="8">
        <f>SUM(I66:J66)</f>
        <v>46.98</v>
      </c>
      <c r="L66" s="8">
        <f>+F54</f>
        <v>-23.82</v>
      </c>
      <c r="M66" s="8">
        <f t="shared" si="18"/>
        <v>539.93999999999994</v>
      </c>
      <c r="N66" s="8">
        <f>+D66-K66</f>
        <v>6.7700000000000031</v>
      </c>
      <c r="O66" s="8">
        <f>+F66-M66</f>
        <v>81.240000000000009</v>
      </c>
    </row>
    <row r="67" spans="1:15" x14ac:dyDescent="0.25">
      <c r="A67" s="7">
        <f t="shared" si="14"/>
        <v>8</v>
      </c>
      <c r="B67" s="5">
        <f>+B54</f>
        <v>9</v>
      </c>
      <c r="C67" s="5">
        <f t="shared" si="19"/>
        <v>51.53</v>
      </c>
      <c r="D67" s="8">
        <f>SUM(B67:C67)</f>
        <v>60.53</v>
      </c>
      <c r="E67" s="8">
        <f>+F54</f>
        <v>-23.82</v>
      </c>
      <c r="F67" s="8">
        <f t="shared" si="16"/>
        <v>702.54</v>
      </c>
      <c r="G67" s="2"/>
      <c r="H67" s="7">
        <f t="shared" si="17"/>
        <v>7</v>
      </c>
      <c r="I67" s="5">
        <f>+B54</f>
        <v>9</v>
      </c>
      <c r="J67" s="5">
        <f t="shared" si="20"/>
        <v>44.75</v>
      </c>
      <c r="K67" s="8">
        <f>SUM(I67:J67)</f>
        <v>53.75</v>
      </c>
      <c r="L67" s="8">
        <f>+F54</f>
        <v>-23.82</v>
      </c>
      <c r="M67" s="8">
        <f t="shared" si="18"/>
        <v>621.17999999999995</v>
      </c>
      <c r="N67" s="8">
        <f>+D67-K67</f>
        <v>6.7800000000000011</v>
      </c>
      <c r="O67" s="8">
        <f>+F67-M67</f>
        <v>81.360000000000014</v>
      </c>
    </row>
    <row r="68" spans="1:15" x14ac:dyDescent="0.25">
      <c r="A68" s="7">
        <f t="shared" si="14"/>
        <v>9</v>
      </c>
      <c r="B68" s="5">
        <f>+B54</f>
        <v>9</v>
      </c>
      <c r="C68" s="5">
        <f t="shared" si="19"/>
        <v>58.3</v>
      </c>
      <c r="D68" s="8">
        <f>SUM(B68:C68)</f>
        <v>67.3</v>
      </c>
      <c r="E68" s="8">
        <f>+F54</f>
        <v>-23.82</v>
      </c>
      <c r="F68" s="8">
        <f t="shared" si="16"/>
        <v>783.77999999999986</v>
      </c>
      <c r="G68" s="2"/>
      <c r="H68" s="7">
        <f t="shared" si="17"/>
        <v>8</v>
      </c>
      <c r="I68" s="5">
        <f>+B54</f>
        <v>9</v>
      </c>
      <c r="J68" s="5">
        <f t="shared" si="20"/>
        <v>51.53</v>
      </c>
      <c r="K68" s="8">
        <f>SUM(I68:J68)</f>
        <v>60.53</v>
      </c>
      <c r="L68" s="8">
        <f>+F54</f>
        <v>-23.82</v>
      </c>
      <c r="M68" s="8">
        <f t="shared" si="18"/>
        <v>702.54</v>
      </c>
      <c r="N68" s="8">
        <f>+D68-K68</f>
        <v>6.769999999999996</v>
      </c>
      <c r="O68" s="8">
        <f>+F68-M68</f>
        <v>81.239999999999895</v>
      </c>
    </row>
    <row r="69" spans="1:15" x14ac:dyDescent="0.25">
      <c r="A69" s="7">
        <f t="shared" si="14"/>
        <v>10</v>
      </c>
      <c r="B69" s="5">
        <f>+B54</f>
        <v>9</v>
      </c>
      <c r="C69" s="5">
        <f t="shared" si="19"/>
        <v>65.069999999999993</v>
      </c>
      <c r="D69" s="8">
        <f>SUM(B69:C69)</f>
        <v>74.069999999999993</v>
      </c>
      <c r="E69" s="8">
        <f>+F54</f>
        <v>-23.82</v>
      </c>
      <c r="F69" s="8">
        <f t="shared" si="16"/>
        <v>865.01999999999987</v>
      </c>
      <c r="G69" s="2"/>
      <c r="H69" s="7">
        <f t="shared" si="17"/>
        <v>9</v>
      </c>
      <c r="I69" s="5">
        <f>+B54</f>
        <v>9</v>
      </c>
      <c r="J69" s="5">
        <f t="shared" si="20"/>
        <v>58.3</v>
      </c>
      <c r="K69" s="8">
        <f>SUM(I69:J69)</f>
        <v>67.3</v>
      </c>
      <c r="L69" s="8">
        <f>+F54</f>
        <v>-23.82</v>
      </c>
      <c r="M69" s="8">
        <f t="shared" si="18"/>
        <v>783.77999999999986</v>
      </c>
      <c r="N69" s="8">
        <f>+D69-K69</f>
        <v>6.769999999999996</v>
      </c>
      <c r="O69" s="8">
        <f>+F69-M69</f>
        <v>81.240000000000009</v>
      </c>
    </row>
    <row r="70" spans="1:15" x14ac:dyDescent="0.25">
      <c r="G70" s="2"/>
      <c r="L70" s="8"/>
    </row>
  </sheetData>
  <mergeCells count="6">
    <mergeCell ref="H10:L10"/>
    <mergeCell ref="H33:L33"/>
    <mergeCell ref="H55:L55"/>
    <mergeCell ref="C5:E5"/>
    <mergeCell ref="C28:E28"/>
    <mergeCell ref="C50:E50"/>
  </mergeCells>
  <pageMargins left="0.45" right="0.45" top="0.5" bottom="0.25" header="0.3" footer="0.3"/>
  <pageSetup scale="5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41C2704B4C8478235676A1E95F8BF" ma:contentTypeVersion="11" ma:contentTypeDescription="Create a new document." ma:contentTypeScope="" ma:versionID="a924b757ecf58df952e85c1953efeac5">
  <xsd:schema xmlns:xsd="http://www.w3.org/2001/XMLSchema" xmlns:xs="http://www.w3.org/2001/XMLSchema" xmlns:p="http://schemas.microsoft.com/office/2006/metadata/properties" xmlns:ns1="http://schemas.microsoft.com/sharepoint/v3" xmlns:ns2="00c1cf47-8665-4c73-8994-ff3a5e26da0f" xmlns:ns4="89785F2A-CA66-4857-AAFA-062828A0B570" xmlns:ns5="89785f2a-ca66-4857-aafa-062828a0b570" xmlns:ns6="7312d0bd-5bb3-4d44-9c84-f993550bda7e" targetNamespace="http://schemas.microsoft.com/office/2006/metadata/properties" ma:root="true" ma:fieldsID="6827895b188678381645c087c9111eb6" ns1:_="" ns2:_="" ns4:_="" ns5:_="" ns6:_="">
    <xsd:import namespace="http://schemas.microsoft.com/sharepoint/v3"/>
    <xsd:import namespace="00c1cf47-8665-4c73-8994-ff3a5e26da0f"/>
    <xsd:import namespace="89785F2A-CA66-4857-AAFA-062828A0B570"/>
    <xsd:import namespace="89785f2a-ca66-4857-aafa-062828a0b570"/>
    <xsd:import namespace="7312d0bd-5bb3-4d44-9c84-f993550bda7e"/>
    <xsd:element name="properties">
      <xsd:complexType>
        <xsd:sequence>
          <xsd:element name="documentManagement">
            <xsd:complexType>
              <xsd:all>
                <xsd:element ref="ns2:Docket_x0020_Number"/>
                <xsd:element ref="ns2:Party" minOccurs="0"/>
                <xsd:element ref="ns2:Preparer" minOccurs="0"/>
                <xsd:element ref="ns2:Responsible_x0020_Witness" minOccurs="0"/>
                <xsd:element ref="ns2:Internal_x0020_Due_x0020_Date" minOccurs="0"/>
                <xsd:element ref="ns2:Final_x0020_Due_x0020_Date" minOccurs="0"/>
                <xsd:element ref="ns2:Document_x0020_Type"/>
                <xsd:element ref="ns4:Series" minOccurs="0"/>
                <xsd:element ref="ns5:_Flow_SignoffStatus" minOccurs="0"/>
                <xsd:element ref="ns5:First_x0020_Approver" minOccurs="0"/>
                <xsd:element ref="ns5:Second_x0020_Approver" minOccurs="0"/>
                <xsd:element ref="ns5:Flow_x0020_Approval_x0020_Status" minOccurs="0"/>
                <xsd:element ref="ns5:SERSWorkflow" minOccurs="0"/>
                <xsd:element ref="ns5:Workflow" minOccurs="0"/>
                <xsd:element ref="ns5:WorkflowStatus" minOccurs="0"/>
                <xsd:element ref="ns4:MediaServiceFastMetadata" minOccurs="0"/>
                <xsd:element ref="ns6:SharedWithUsers" minOccurs="0"/>
                <xsd:element ref="ns6:SharedWithDetails" minOccurs="0"/>
                <xsd:element ref="ns1:_ip_UnifiedCompliancePolicyProperties" minOccurs="0"/>
                <xsd:element ref="ns1:_ip_UnifiedCompliancePolicyUIAction" minOccurs="0"/>
                <xsd:element ref="ns5:MediaServiceAutoKeyPoints" minOccurs="0"/>
                <xsd:element ref="ns5:MediaServiceKeyPoints" minOccurs="0"/>
                <xsd:element ref="ns4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2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3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4" nillable="true" ma:displayName="Preparer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5" nillable="true" ma:displayName="Witness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7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8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9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Series" ma:index="10" nillable="true" ma:displayName="Series" ma:internalName="Series" ma:readOnly="false">
      <xsd:simpleType>
        <xsd:restriction base="dms:Text">
          <xsd:maxLength value="255"/>
        </xsd:restriction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11" nillable="true" ma:displayName="Sign-off status" ma:internalName="Sign_x002d_off_x0020_status" ma:readOnly="false">
      <xsd:simpleType>
        <xsd:restriction base="dms:Text"/>
      </xsd:simpleType>
    </xsd:element>
    <xsd:element name="First_x0020_Approver" ma:index="12" nillable="true" ma:displayName="First Approver" ma:list="UserInfo" ma:SharePointGroup="0" ma:internalName="First_x0020_Approv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ond_x0020_Approver" ma:index="13" nillable="true" ma:displayName="Second Approver" ma:list="UserInfo" ma:SharePointGroup="0" ma:internalName="Second_x0020_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ow_x0020_Approval_x0020_Status" ma:index="14" nillable="true" ma:displayName="Flow Approval Status" ma:default="Not Started" ma:internalName="Flow_x0020_Approval_x0020_Status" ma:readOnly="false">
      <xsd:simpleType>
        <xsd:restriction base="dms:Text">
          <xsd:maxLength value="255"/>
        </xsd:restriction>
      </xsd:simpleType>
    </xsd:element>
    <xsd:element name="SERSWorkflow" ma:index="15" nillable="true" ma:displayName="SERS Workflow" ma:format="Hyperlink" ma:internalName="SERSWorkfl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" ma:index="16" nillable="true" ma:displayName="Workflow" ma:internalName="Workfl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Status" ma:index="17" nillable="true" ma:displayName="WorkflowStatus" ma:internalName="WorkflowStatus" ma:readOnly="fals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2d0bd-5bb3-4d44-9c84-f993550bda7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 ma:index="6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nternal_x0020_Due_x0020_Date xmlns="00c1cf47-8665-4c73-8994-ff3a5e26da0f" xsi:nil="true"/>
    <WorkflowStatus xmlns="89785f2a-ca66-4857-aafa-062828a0b570" xsi:nil="true"/>
    <Final_x0020_Due_x0020_Date xmlns="00c1cf47-8665-4c73-8994-ff3a5e26da0f" xsi:nil="true"/>
    <First_x0020_Approver xmlns="89785f2a-ca66-4857-aafa-062828a0b570">
      <UserInfo>
        <DisplayName/>
        <AccountId xsi:nil="true"/>
        <AccountType/>
      </UserInfo>
    </First_x0020_Approver>
    <Series xmlns="89785F2A-CA66-4857-AAFA-062828A0B570" xsi:nil="true"/>
    <Workflow xmlns="89785f2a-ca66-4857-aafa-062828a0b570">
      <Url xsi:nil="true"/>
      <Description xsi:nil="true"/>
    </Workflow>
    <Docket_x0020_Number xmlns="00c1cf47-8665-4c73-8994-ff3a5e26da0f">WR-2020-0344</Docket_x0020_Number>
    <Preparer xmlns="00c1cf47-8665-4c73-8994-ff3a5e26da0f" xsi:nil="true"/>
    <Document_x0020_Type xmlns="00c1cf47-8665-4c73-8994-ff3a5e26da0f">Testimony</Document_x0020_Type>
    <_Flow_SignoffStatus xmlns="89785f2a-ca66-4857-aafa-062828a0b570" xsi:nil="true"/>
    <_ip_UnifiedCompliancePolicyProperties xmlns="http://schemas.microsoft.com/sharepoint/v3" xsi:nil="true"/>
    <Second_x0020_Approver xmlns="89785f2a-ca66-4857-aafa-062828a0b570">
      <UserInfo>
        <DisplayName/>
        <AccountId xsi:nil="true"/>
        <AccountType/>
      </UserInfo>
    </Second_x0020_Approver>
    <Flow_x0020_Approval_x0020_Status xmlns="89785f2a-ca66-4857-aafa-062828a0b570">Not Started</Flow_x0020_Approval_x0020_Status>
    <SERSWorkflow xmlns="89785f2a-ca66-4857-aafa-062828a0b570">
      <Url xsi:nil="true"/>
      <Description xsi:nil="true"/>
    </SERSWorkflow>
    <Party xmlns="00c1cf47-8665-4c73-8994-ff3a5e26da0f" xsi:nil="true"/>
    <Responsible_x0020_Witness xmlns="00c1cf47-8665-4c73-8994-ff3a5e26da0f" xsi:nil="true"/>
  </documentManagement>
</p:properties>
</file>

<file path=customXml/itemProps1.xml><?xml version="1.0" encoding="utf-8"?>
<ds:datastoreItem xmlns:ds="http://schemas.openxmlformats.org/officeDocument/2006/customXml" ds:itemID="{27ABDC9E-A8C2-4389-9C78-32B048DE0285}"/>
</file>

<file path=customXml/itemProps2.xml><?xml version="1.0" encoding="utf-8"?>
<ds:datastoreItem xmlns:ds="http://schemas.openxmlformats.org/officeDocument/2006/customXml" ds:itemID="{0A152052-CDEF-4DDB-A442-AB19DF030767}"/>
</file>

<file path=customXml/itemProps3.xml><?xml version="1.0" encoding="utf-8"?>
<ds:datastoreItem xmlns:ds="http://schemas.openxmlformats.org/officeDocument/2006/customXml" ds:itemID="{43DDF695-0ECC-4A36-9F59-F5CACB10F9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 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 Watkins</dc:creator>
  <cp:lastModifiedBy>John M Watkins</cp:lastModifiedBy>
  <cp:lastPrinted>2021-01-29T17:42:17Z</cp:lastPrinted>
  <dcterms:created xsi:type="dcterms:W3CDTF">2021-01-29T15:54:08Z</dcterms:created>
  <dcterms:modified xsi:type="dcterms:W3CDTF">2021-01-30T02:45:55Z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6c87f6-c46e-48eb-b7ce-d3a4a7d30611_Enabled">
    <vt:lpwstr>True</vt:lpwstr>
  </property>
  <property fmtid="{D5CDD505-2E9C-101B-9397-08002B2CF9AE}" pid="3" name="MSIP_Label_846c87f6-c46e-48eb-b7ce-d3a4a7d30611_SiteId">
    <vt:lpwstr>35378cf9-dac0-45f0-84c7-1bfb98207b59</vt:lpwstr>
  </property>
  <property fmtid="{D5CDD505-2E9C-101B-9397-08002B2CF9AE}" pid="4" name="MSIP_Label_846c87f6-c46e-48eb-b7ce-d3a4a7d30611_Owner">
    <vt:lpwstr>John.Watkins@amwater.com</vt:lpwstr>
  </property>
  <property fmtid="{D5CDD505-2E9C-101B-9397-08002B2CF9AE}" pid="5" name="MSIP_Label_846c87f6-c46e-48eb-b7ce-d3a4a7d30611_SetDate">
    <vt:lpwstr>2021-01-29T17:27:37.4985885Z</vt:lpwstr>
  </property>
  <property fmtid="{D5CDD505-2E9C-101B-9397-08002B2CF9AE}" pid="6" name="MSIP_Label_846c87f6-c46e-48eb-b7ce-d3a4a7d30611_Name">
    <vt:lpwstr>General</vt:lpwstr>
  </property>
  <property fmtid="{D5CDD505-2E9C-101B-9397-08002B2CF9AE}" pid="7" name="MSIP_Label_846c87f6-c46e-48eb-b7ce-d3a4a7d30611_Application">
    <vt:lpwstr>Microsoft Azure Information Protection</vt:lpwstr>
  </property>
  <property fmtid="{D5CDD505-2E9C-101B-9397-08002B2CF9AE}" pid="8" name="MSIP_Label_846c87f6-c46e-48eb-b7ce-d3a4a7d30611_ActionId">
    <vt:lpwstr>c2d9ba4b-5b1e-4b81-894d-b3fbe2bfa3fe</vt:lpwstr>
  </property>
  <property fmtid="{D5CDD505-2E9C-101B-9397-08002B2CF9AE}" pid="9" name="MSIP_Label_846c87f6-c46e-48eb-b7ce-d3a4a7d30611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0x01010044A41C2704B4C8478235676A1E95F8BF</vt:lpwstr>
  </property>
</Properties>
</file>